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2020 WA GRC working files\Workpapers\"/>
    </mc:Choice>
  </mc:AlternateContent>
  <xr:revisionPtr revIDLastSave="0" documentId="13_ncr:1_{CEE22AE7-B215-4373-AB90-20C249735EDA}" xr6:coauthVersionLast="44" xr6:coauthVersionMax="44" xr10:uidLastSave="{00000000-0000-0000-0000-000000000000}"/>
  <bookViews>
    <workbookView xWindow="1740" yWindow="-120" windowWidth="27180" windowHeight="16440" activeTab="3" xr2:uid="{00000000-000D-0000-FFFF-FFFF00000000}"/>
  </bookViews>
  <sheets>
    <sheet name="ID" sheetId="22" r:id="rId1"/>
    <sheet name="WA" sheetId="21" r:id="rId2"/>
    <sheet name="DW bounds 100" sheetId="4" r:id="rId3"/>
    <sheet name="Summarize Electric" sheetId="2" r:id="rId4"/>
    <sheet name="Empirical Test" sheetId="24" r:id="rId5"/>
    <sheet name="Empirical Test (2)" sheetId="25" r:id="rId6"/>
  </sheets>
  <definedNames>
    <definedName name="_xlnm.Print_Area" localSheetId="4">'Empirical Test'!$G$1:$U$197</definedName>
    <definedName name="_xlnm.Print_Area" localSheetId="5">'Empirical Test (2)'!$G$1:$U$197</definedName>
    <definedName name="_xlnm.Print_Area" localSheetId="0">ID!#REF!</definedName>
    <definedName name="_xlnm.Print_Area" localSheetId="1">WA!$A$1:$K$390</definedName>
    <definedName name="_xlnm.Print_Titles" localSheetId="4">'Empirical Test'!$1:$1</definedName>
    <definedName name="_xlnm.Print_Titles" localSheetId="5">'Empirical Test (2)'!$1:$1</definedName>
    <definedName name="_xlnm.Print_Titles" localSheetId="3">'Summarize Electric'!$A:$A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8" i="2" l="1"/>
  <c r="K24" i="2"/>
  <c r="K25" i="2"/>
  <c r="K23" i="2"/>
  <c r="K37" i="2" s="1"/>
  <c r="K19" i="2"/>
  <c r="K18" i="2"/>
  <c r="K17" i="2"/>
  <c r="U28" i="2"/>
  <c r="U29" i="2" s="1"/>
  <c r="U43" i="2" s="1"/>
  <c r="U24" i="2"/>
  <c r="U25" i="2"/>
  <c r="U23" i="2"/>
  <c r="U37" i="2" s="1"/>
  <c r="U19" i="2"/>
  <c r="U18" i="2"/>
  <c r="U17" i="2"/>
  <c r="U41" i="2"/>
  <c r="U40" i="2"/>
  <c r="K39" i="2" l="1"/>
  <c r="K38" i="2"/>
  <c r="U38" i="2"/>
  <c r="U39" i="2"/>
  <c r="U42" i="2"/>
  <c r="T34" i="2"/>
  <c r="T28" i="2"/>
  <c r="T26" i="2"/>
  <c r="T24" i="2"/>
  <c r="T23" i="2"/>
  <c r="T19" i="2"/>
  <c r="T18" i="2"/>
  <c r="T17" i="2"/>
  <c r="S35" i="2"/>
  <c r="S34" i="2"/>
  <c r="S26" i="2"/>
  <c r="S24" i="2"/>
  <c r="S23" i="2"/>
  <c r="S19" i="2"/>
  <c r="S18" i="2"/>
  <c r="S17" i="2"/>
  <c r="R34" i="2"/>
  <c r="R28" i="2"/>
  <c r="R26" i="2"/>
  <c r="R24" i="2"/>
  <c r="R23" i="2"/>
  <c r="R19" i="2"/>
  <c r="R18" i="2"/>
  <c r="R17" i="2"/>
  <c r="Q34" i="2"/>
  <c r="Q27" i="2"/>
  <c r="Q28" i="2"/>
  <c r="Q26" i="2"/>
  <c r="Q24" i="2"/>
  <c r="Q23" i="2"/>
  <c r="Q19" i="2"/>
  <c r="Q18" i="2"/>
  <c r="Q17" i="2"/>
  <c r="P28" i="2"/>
  <c r="P27" i="2"/>
  <c r="P26" i="2"/>
  <c r="P24" i="2"/>
  <c r="P23" i="2"/>
  <c r="O34" i="2"/>
  <c r="O27" i="2"/>
  <c r="O28" i="2"/>
  <c r="O26" i="2"/>
  <c r="O24" i="2"/>
  <c r="O23" i="2"/>
  <c r="O19" i="2"/>
  <c r="O18" i="2"/>
  <c r="O17" i="2"/>
  <c r="N27" i="2"/>
  <c r="N24" i="2"/>
  <c r="M34" i="2"/>
  <c r="M31" i="2"/>
  <c r="M30" i="2"/>
  <c r="M26" i="2"/>
  <c r="M27" i="2"/>
  <c r="M28" i="2"/>
  <c r="M25" i="2"/>
  <c r="M23" i="2"/>
  <c r="M19" i="2"/>
  <c r="M18" i="2"/>
  <c r="M17" i="2"/>
  <c r="J35" i="2" l="1"/>
  <c r="J34" i="2"/>
  <c r="J28" i="2"/>
  <c r="J26" i="2"/>
  <c r="J24" i="2"/>
  <c r="J23" i="2"/>
  <c r="J19" i="2"/>
  <c r="J18" i="2"/>
  <c r="J17" i="2"/>
  <c r="I35" i="2"/>
  <c r="I34" i="2"/>
  <c r="I28" i="2"/>
  <c r="I29" i="2" s="1"/>
  <c r="I26" i="2"/>
  <c r="I24" i="2"/>
  <c r="I23" i="2"/>
  <c r="I19" i="2"/>
  <c r="I18" i="2"/>
  <c r="I17" i="2"/>
  <c r="H34" i="2"/>
  <c r="H28" i="2"/>
  <c r="H26" i="2"/>
  <c r="H24" i="2"/>
  <c r="H23" i="2"/>
  <c r="H19" i="2"/>
  <c r="H18" i="2"/>
  <c r="H17" i="2"/>
  <c r="G34" i="2"/>
  <c r="G30" i="2"/>
  <c r="G26" i="2"/>
  <c r="G27" i="2"/>
  <c r="G28" i="2"/>
  <c r="G24" i="2"/>
  <c r="G25" i="2"/>
  <c r="G23" i="2"/>
  <c r="G19" i="2"/>
  <c r="G18" i="2"/>
  <c r="G17" i="2"/>
  <c r="F35" i="2"/>
  <c r="F34" i="2"/>
  <c r="F27" i="2"/>
  <c r="F28" i="2"/>
  <c r="F26" i="2"/>
  <c r="F24" i="2"/>
  <c r="F23" i="2"/>
  <c r="F19" i="2"/>
  <c r="F18" i="2"/>
  <c r="F17" i="2"/>
  <c r="E35" i="2"/>
  <c r="E34" i="2"/>
  <c r="E30" i="2"/>
  <c r="E27" i="2"/>
  <c r="E28" i="2"/>
  <c r="E26" i="2"/>
  <c r="E24" i="2"/>
  <c r="E23" i="2"/>
  <c r="E19" i="2"/>
  <c r="E18" i="2"/>
  <c r="E17" i="2"/>
  <c r="D35" i="2"/>
  <c r="D34" i="2"/>
  <c r="D27" i="2"/>
  <c r="D28" i="2"/>
  <c r="D26" i="2"/>
  <c r="D24" i="2"/>
  <c r="D23" i="2"/>
  <c r="D19" i="2"/>
  <c r="D18" i="2"/>
  <c r="D17" i="2"/>
  <c r="C34" i="2"/>
  <c r="C31" i="2"/>
  <c r="C30" i="2"/>
  <c r="C28" i="2"/>
  <c r="C29" i="2" s="1"/>
  <c r="C27" i="2"/>
  <c r="C26" i="2"/>
  <c r="C25" i="2"/>
  <c r="C23" i="2"/>
  <c r="C19" i="2"/>
  <c r="C18" i="2"/>
  <c r="C17" i="2"/>
  <c r="T29" i="2" l="1"/>
  <c r="P29" i="2"/>
  <c r="P19" i="2"/>
  <c r="P18" i="2"/>
  <c r="P17" i="2"/>
  <c r="N28" i="2"/>
  <c r="N29" i="2" s="1"/>
  <c r="N26" i="2"/>
  <c r="N23" i="2"/>
  <c r="N19" i="2"/>
  <c r="N18" i="2"/>
  <c r="N17" i="2"/>
  <c r="M29" i="2"/>
  <c r="S29" i="2"/>
  <c r="J29" i="2" l="1"/>
  <c r="H29" i="2"/>
  <c r="F29" i="2"/>
  <c r="D29" i="2"/>
  <c r="C33" i="2"/>
  <c r="B25" i="2"/>
  <c r="B24" i="2"/>
  <c r="B19" i="2"/>
  <c r="B18" i="2"/>
  <c r="B17" i="2"/>
  <c r="J97" i="25" l="1"/>
  <c r="K97" i="25"/>
  <c r="L97" i="25"/>
  <c r="M97" i="25"/>
  <c r="N97" i="25"/>
  <c r="O97" i="25"/>
  <c r="P97" i="25"/>
  <c r="Q97" i="25"/>
  <c r="R97" i="25"/>
  <c r="S97" i="25"/>
  <c r="T97" i="25"/>
  <c r="I97" i="25"/>
  <c r="G97" i="25"/>
  <c r="J75" i="25"/>
  <c r="J119" i="25" s="1"/>
  <c r="K75" i="25"/>
  <c r="K119" i="25" s="1"/>
  <c r="L75" i="25"/>
  <c r="M75" i="25"/>
  <c r="N75" i="25"/>
  <c r="O75" i="25"/>
  <c r="P75" i="25"/>
  <c r="Q75" i="25"/>
  <c r="R75" i="25"/>
  <c r="S75" i="25"/>
  <c r="S119" i="25" s="1"/>
  <c r="T75" i="25"/>
  <c r="I75" i="25"/>
  <c r="I53" i="25"/>
  <c r="J53" i="25"/>
  <c r="K53" i="25"/>
  <c r="L53" i="25"/>
  <c r="M53" i="25"/>
  <c r="N53" i="25"/>
  <c r="O53" i="25"/>
  <c r="P53" i="25"/>
  <c r="Q53" i="25"/>
  <c r="R53" i="25"/>
  <c r="S53" i="25"/>
  <c r="T53" i="25"/>
  <c r="K119" i="24"/>
  <c r="L119" i="24"/>
  <c r="M119" i="24"/>
  <c r="N119" i="24"/>
  <c r="O119" i="24"/>
  <c r="P119" i="24"/>
  <c r="Q119" i="24"/>
  <c r="R119" i="24"/>
  <c r="S119" i="24"/>
  <c r="T119" i="24"/>
  <c r="J119" i="24"/>
  <c r="I119" i="24"/>
  <c r="N119" i="25" l="1"/>
  <c r="I119" i="25"/>
  <c r="R119" i="25"/>
  <c r="O119" i="25"/>
  <c r="Q119" i="25"/>
  <c r="M119" i="25"/>
  <c r="T119" i="25"/>
  <c r="P119" i="25"/>
  <c r="L119" i="25"/>
  <c r="U119" i="24"/>
  <c r="R29" i="2"/>
  <c r="Q29" i="2"/>
  <c r="O29" i="2"/>
  <c r="L25" i="2"/>
  <c r="L24" i="2"/>
  <c r="K29" i="2"/>
  <c r="I40" i="2"/>
  <c r="I43" i="2"/>
  <c r="I41" i="2"/>
  <c r="I42" i="2"/>
  <c r="G29" i="2"/>
  <c r="E29" i="2"/>
  <c r="D19" i="24" l="1"/>
  <c r="D19" i="25"/>
  <c r="F20" i="25"/>
  <c r="F20" i="24"/>
  <c r="E20" i="25"/>
  <c r="E20" i="24"/>
  <c r="I38" i="2"/>
  <c r="I39" i="2" s="1"/>
  <c r="C19" i="25"/>
  <c r="C19" i="24"/>
  <c r="U119" i="25"/>
  <c r="J90" i="25"/>
  <c r="K90" i="25"/>
  <c r="L90" i="25"/>
  <c r="M90" i="25"/>
  <c r="N90" i="25"/>
  <c r="O90" i="25"/>
  <c r="P90" i="25"/>
  <c r="Q90" i="25"/>
  <c r="R90" i="25"/>
  <c r="S90" i="25"/>
  <c r="T90" i="25"/>
  <c r="J91" i="25"/>
  <c r="K91" i="25"/>
  <c r="L91" i="25"/>
  <c r="M91" i="25"/>
  <c r="N91" i="25"/>
  <c r="O91" i="25"/>
  <c r="P91" i="25"/>
  <c r="Q91" i="25"/>
  <c r="R91" i="25"/>
  <c r="S91" i="25"/>
  <c r="T91" i="25"/>
  <c r="J92" i="25"/>
  <c r="K92" i="25"/>
  <c r="L92" i="25"/>
  <c r="M92" i="25"/>
  <c r="N92" i="25"/>
  <c r="O92" i="25"/>
  <c r="P92" i="25"/>
  <c r="Q92" i="25"/>
  <c r="R92" i="25"/>
  <c r="S92" i="25"/>
  <c r="T92" i="25"/>
  <c r="J93" i="25"/>
  <c r="K93" i="25"/>
  <c r="L93" i="25"/>
  <c r="M93" i="25"/>
  <c r="N93" i="25"/>
  <c r="O93" i="25"/>
  <c r="P93" i="25"/>
  <c r="Q93" i="25"/>
  <c r="R93" i="25"/>
  <c r="S93" i="25"/>
  <c r="T93" i="25"/>
  <c r="J94" i="25"/>
  <c r="K94" i="25"/>
  <c r="L94" i="25"/>
  <c r="M94" i="25"/>
  <c r="N94" i="25"/>
  <c r="O94" i="25"/>
  <c r="P94" i="25"/>
  <c r="Q94" i="25"/>
  <c r="R94" i="25"/>
  <c r="S94" i="25"/>
  <c r="T94" i="25"/>
  <c r="J95" i="25"/>
  <c r="K95" i="25"/>
  <c r="L95" i="25"/>
  <c r="M95" i="25"/>
  <c r="N95" i="25"/>
  <c r="O95" i="25"/>
  <c r="P95" i="25"/>
  <c r="Q95" i="25"/>
  <c r="R95" i="25"/>
  <c r="S95" i="25"/>
  <c r="T95" i="25"/>
  <c r="J96" i="25"/>
  <c r="K96" i="25"/>
  <c r="L96" i="25"/>
  <c r="M96" i="25"/>
  <c r="N96" i="25"/>
  <c r="O96" i="25"/>
  <c r="P96" i="25"/>
  <c r="Q96" i="25"/>
  <c r="R96" i="25"/>
  <c r="S96" i="25"/>
  <c r="T96" i="25"/>
  <c r="J98" i="25"/>
  <c r="K98" i="25"/>
  <c r="L98" i="25"/>
  <c r="M98" i="25"/>
  <c r="N98" i="25"/>
  <c r="O98" i="25"/>
  <c r="P98" i="25"/>
  <c r="Q98" i="25"/>
  <c r="R98" i="25"/>
  <c r="S98" i="25"/>
  <c r="T98" i="25"/>
  <c r="J99" i="25"/>
  <c r="K99" i="25"/>
  <c r="L99" i="25"/>
  <c r="M99" i="25"/>
  <c r="N99" i="25"/>
  <c r="O99" i="25"/>
  <c r="P99" i="25"/>
  <c r="Q99" i="25"/>
  <c r="R99" i="25"/>
  <c r="S99" i="25"/>
  <c r="T99" i="25"/>
  <c r="J100" i="25"/>
  <c r="K100" i="25"/>
  <c r="L100" i="25"/>
  <c r="M100" i="25"/>
  <c r="N100" i="25"/>
  <c r="O100" i="25"/>
  <c r="P100" i="25"/>
  <c r="Q100" i="25"/>
  <c r="R100" i="25"/>
  <c r="S100" i="25"/>
  <c r="T100" i="25"/>
  <c r="J101" i="25"/>
  <c r="K101" i="25"/>
  <c r="L101" i="25"/>
  <c r="M101" i="25"/>
  <c r="N101" i="25"/>
  <c r="O101" i="25"/>
  <c r="P101" i="25"/>
  <c r="Q101" i="25"/>
  <c r="R101" i="25"/>
  <c r="S101" i="25"/>
  <c r="T101" i="25"/>
  <c r="J102" i="25"/>
  <c r="K102" i="25"/>
  <c r="L102" i="25"/>
  <c r="M102" i="25"/>
  <c r="N102" i="25"/>
  <c r="O102" i="25"/>
  <c r="P102" i="25"/>
  <c r="Q102" i="25"/>
  <c r="R102" i="25"/>
  <c r="S102" i="25"/>
  <c r="T102" i="25"/>
  <c r="J103" i="25"/>
  <c r="K103" i="25"/>
  <c r="L103" i="25"/>
  <c r="M103" i="25"/>
  <c r="N103" i="25"/>
  <c r="O103" i="25"/>
  <c r="P103" i="25"/>
  <c r="Q103" i="25"/>
  <c r="R103" i="25"/>
  <c r="S103" i="25"/>
  <c r="T103" i="25"/>
  <c r="J104" i="25"/>
  <c r="K104" i="25"/>
  <c r="L104" i="25"/>
  <c r="M104" i="25"/>
  <c r="N104" i="25"/>
  <c r="O104" i="25"/>
  <c r="P104" i="25"/>
  <c r="Q104" i="25"/>
  <c r="R104" i="25"/>
  <c r="S104" i="25"/>
  <c r="T104" i="25"/>
  <c r="J105" i="25"/>
  <c r="K105" i="25"/>
  <c r="L105" i="25"/>
  <c r="M105" i="25"/>
  <c r="N105" i="25"/>
  <c r="O105" i="25"/>
  <c r="P105" i="25"/>
  <c r="Q105" i="25"/>
  <c r="R105" i="25"/>
  <c r="S105" i="25"/>
  <c r="T105" i="25"/>
  <c r="J106" i="25"/>
  <c r="K106" i="25"/>
  <c r="L106" i="25"/>
  <c r="M106" i="25"/>
  <c r="N106" i="25"/>
  <c r="O106" i="25"/>
  <c r="P106" i="25"/>
  <c r="Q106" i="25"/>
  <c r="R106" i="25"/>
  <c r="S106" i="25"/>
  <c r="T106" i="25"/>
  <c r="J107" i="25"/>
  <c r="K107" i="25"/>
  <c r="L107" i="25"/>
  <c r="M107" i="25"/>
  <c r="N107" i="25"/>
  <c r="O107" i="25"/>
  <c r="P107" i="25"/>
  <c r="Q107" i="25"/>
  <c r="R107" i="25"/>
  <c r="S107" i="25"/>
  <c r="T107" i="25"/>
  <c r="J108" i="25"/>
  <c r="K108" i="25"/>
  <c r="L108" i="25"/>
  <c r="M108" i="25"/>
  <c r="N108" i="25"/>
  <c r="O108" i="25"/>
  <c r="P108" i="25"/>
  <c r="Q108" i="25"/>
  <c r="R108" i="25"/>
  <c r="S108" i="25"/>
  <c r="T108" i="25"/>
  <c r="J109" i="25"/>
  <c r="K109" i="25"/>
  <c r="L109" i="25"/>
  <c r="M109" i="25"/>
  <c r="N109" i="25"/>
  <c r="O109" i="25"/>
  <c r="P109" i="25"/>
  <c r="Q109" i="25"/>
  <c r="R109" i="25"/>
  <c r="S109" i="25"/>
  <c r="T109" i="25"/>
  <c r="I91" i="25"/>
  <c r="I92" i="25"/>
  <c r="I93" i="25"/>
  <c r="I94" i="25"/>
  <c r="I95" i="25"/>
  <c r="I96" i="25"/>
  <c r="I98" i="25"/>
  <c r="I99" i="25"/>
  <c r="I100" i="25"/>
  <c r="I101" i="25"/>
  <c r="I102" i="25"/>
  <c r="I103" i="25"/>
  <c r="I104" i="25"/>
  <c r="I105" i="25"/>
  <c r="I106" i="25"/>
  <c r="I107" i="25"/>
  <c r="I108" i="25"/>
  <c r="I109" i="25"/>
  <c r="G91" i="25"/>
  <c r="G92" i="25"/>
  <c r="G93" i="25"/>
  <c r="G94" i="25"/>
  <c r="G95" i="25"/>
  <c r="G96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90" i="25"/>
  <c r="I90" i="25"/>
  <c r="G89" i="25"/>
  <c r="J68" i="25"/>
  <c r="K68" i="25"/>
  <c r="L68" i="25"/>
  <c r="M68" i="25"/>
  <c r="N68" i="25"/>
  <c r="O68" i="25"/>
  <c r="P68" i="25"/>
  <c r="Q68" i="25"/>
  <c r="R68" i="25"/>
  <c r="S68" i="25"/>
  <c r="T68" i="25"/>
  <c r="J69" i="25"/>
  <c r="K69" i="25"/>
  <c r="L69" i="25"/>
  <c r="M69" i="25"/>
  <c r="N69" i="25"/>
  <c r="O69" i="25"/>
  <c r="P69" i="25"/>
  <c r="Q69" i="25"/>
  <c r="R69" i="25"/>
  <c r="S69" i="25"/>
  <c r="T69" i="25"/>
  <c r="J70" i="25"/>
  <c r="K70" i="25"/>
  <c r="L70" i="25"/>
  <c r="M70" i="25"/>
  <c r="N70" i="25"/>
  <c r="O70" i="25"/>
  <c r="P70" i="25"/>
  <c r="Q70" i="25"/>
  <c r="R70" i="25"/>
  <c r="S70" i="25"/>
  <c r="T70" i="25"/>
  <c r="J71" i="25"/>
  <c r="K71" i="25"/>
  <c r="L71" i="25"/>
  <c r="M71" i="25"/>
  <c r="N71" i="25"/>
  <c r="O71" i="25"/>
  <c r="P71" i="25"/>
  <c r="Q71" i="25"/>
  <c r="R71" i="25"/>
  <c r="S71" i="25"/>
  <c r="T71" i="25"/>
  <c r="J72" i="25"/>
  <c r="K72" i="25"/>
  <c r="L72" i="25"/>
  <c r="M72" i="25"/>
  <c r="N72" i="25"/>
  <c r="O72" i="25"/>
  <c r="P72" i="25"/>
  <c r="Q72" i="25"/>
  <c r="R72" i="25"/>
  <c r="S72" i="25"/>
  <c r="T72" i="25"/>
  <c r="J73" i="25"/>
  <c r="K73" i="25"/>
  <c r="L73" i="25"/>
  <c r="M73" i="25"/>
  <c r="N73" i="25"/>
  <c r="O73" i="25"/>
  <c r="P73" i="25"/>
  <c r="Q73" i="25"/>
  <c r="R73" i="25"/>
  <c r="S73" i="25"/>
  <c r="T73" i="25"/>
  <c r="J74" i="25"/>
  <c r="K74" i="25"/>
  <c r="L74" i="25"/>
  <c r="M74" i="25"/>
  <c r="N74" i="25"/>
  <c r="O74" i="25"/>
  <c r="P74" i="25"/>
  <c r="Q74" i="25"/>
  <c r="R74" i="25"/>
  <c r="S74" i="25"/>
  <c r="T74" i="25"/>
  <c r="J76" i="25"/>
  <c r="K76" i="25"/>
  <c r="L76" i="25"/>
  <c r="M76" i="25"/>
  <c r="N76" i="25"/>
  <c r="O76" i="25"/>
  <c r="P76" i="25"/>
  <c r="Q76" i="25"/>
  <c r="R76" i="25"/>
  <c r="S76" i="25"/>
  <c r="T76" i="25"/>
  <c r="J77" i="25"/>
  <c r="K77" i="25"/>
  <c r="L77" i="25"/>
  <c r="M77" i="25"/>
  <c r="N77" i="25"/>
  <c r="O77" i="25"/>
  <c r="P77" i="25"/>
  <c r="Q77" i="25"/>
  <c r="R77" i="25"/>
  <c r="S77" i="25"/>
  <c r="T77" i="25"/>
  <c r="J78" i="25"/>
  <c r="K78" i="25"/>
  <c r="L78" i="25"/>
  <c r="M78" i="25"/>
  <c r="N78" i="25"/>
  <c r="O78" i="25"/>
  <c r="P78" i="25"/>
  <c r="Q78" i="25"/>
  <c r="R78" i="25"/>
  <c r="S78" i="25"/>
  <c r="T78" i="25"/>
  <c r="J79" i="25"/>
  <c r="K79" i="25"/>
  <c r="L79" i="25"/>
  <c r="M79" i="25"/>
  <c r="N79" i="25"/>
  <c r="O79" i="25"/>
  <c r="P79" i="25"/>
  <c r="Q79" i="25"/>
  <c r="R79" i="25"/>
  <c r="S79" i="25"/>
  <c r="T79" i="25"/>
  <c r="J80" i="25"/>
  <c r="K80" i="25"/>
  <c r="L80" i="25"/>
  <c r="M80" i="25"/>
  <c r="N80" i="25"/>
  <c r="O80" i="25"/>
  <c r="P80" i="25"/>
  <c r="Q80" i="25"/>
  <c r="R80" i="25"/>
  <c r="S80" i="25"/>
  <c r="T80" i="25"/>
  <c r="J81" i="25"/>
  <c r="K81" i="25"/>
  <c r="L81" i="25"/>
  <c r="M81" i="25"/>
  <c r="N81" i="25"/>
  <c r="O81" i="25"/>
  <c r="P81" i="25"/>
  <c r="Q81" i="25"/>
  <c r="R81" i="25"/>
  <c r="S81" i="25"/>
  <c r="T81" i="25"/>
  <c r="J82" i="25"/>
  <c r="K82" i="25"/>
  <c r="L82" i="25"/>
  <c r="M82" i="25"/>
  <c r="N82" i="25"/>
  <c r="O82" i="25"/>
  <c r="P82" i="25"/>
  <c r="Q82" i="25"/>
  <c r="R82" i="25"/>
  <c r="S82" i="25"/>
  <c r="T82" i="25"/>
  <c r="J83" i="25"/>
  <c r="K83" i="25"/>
  <c r="L83" i="25"/>
  <c r="M83" i="25"/>
  <c r="N83" i="25"/>
  <c r="O83" i="25"/>
  <c r="P83" i="25"/>
  <c r="Q83" i="25"/>
  <c r="R83" i="25"/>
  <c r="S83" i="25"/>
  <c r="T83" i="25"/>
  <c r="J84" i="25"/>
  <c r="K84" i="25"/>
  <c r="L84" i="25"/>
  <c r="M84" i="25"/>
  <c r="N84" i="25"/>
  <c r="O84" i="25"/>
  <c r="P84" i="25"/>
  <c r="Q84" i="25"/>
  <c r="R84" i="25"/>
  <c r="S84" i="25"/>
  <c r="T84" i="25"/>
  <c r="J85" i="25"/>
  <c r="K85" i="25"/>
  <c r="L85" i="25"/>
  <c r="M85" i="25"/>
  <c r="N85" i="25"/>
  <c r="O85" i="25"/>
  <c r="P85" i="25"/>
  <c r="Q85" i="25"/>
  <c r="R85" i="25"/>
  <c r="S85" i="25"/>
  <c r="T85" i="25"/>
  <c r="J86" i="25"/>
  <c r="K86" i="25"/>
  <c r="L86" i="25"/>
  <c r="M86" i="25"/>
  <c r="N86" i="25"/>
  <c r="O86" i="25"/>
  <c r="P86" i="25"/>
  <c r="Q86" i="25"/>
  <c r="R86" i="25"/>
  <c r="S86" i="25"/>
  <c r="T86" i="25"/>
  <c r="J87" i="25"/>
  <c r="K87" i="25"/>
  <c r="L87" i="25"/>
  <c r="M87" i="25"/>
  <c r="N87" i="25"/>
  <c r="O87" i="25"/>
  <c r="P87" i="25"/>
  <c r="Q87" i="25"/>
  <c r="R87" i="25"/>
  <c r="S87" i="25"/>
  <c r="T87" i="25"/>
  <c r="I69" i="25"/>
  <c r="I70" i="25"/>
  <c r="I71" i="25"/>
  <c r="I72" i="25"/>
  <c r="I73" i="25"/>
  <c r="I74" i="25"/>
  <c r="I76" i="25"/>
  <c r="I77" i="25"/>
  <c r="I78" i="25"/>
  <c r="I79" i="25"/>
  <c r="I80" i="25"/>
  <c r="I81" i="25"/>
  <c r="I82" i="25"/>
  <c r="I83" i="25"/>
  <c r="I84" i="25"/>
  <c r="I85" i="25"/>
  <c r="I86" i="25"/>
  <c r="I87" i="25"/>
  <c r="I68" i="25"/>
  <c r="J46" i="25"/>
  <c r="K46" i="25"/>
  <c r="L46" i="25"/>
  <c r="M46" i="25"/>
  <c r="N46" i="25"/>
  <c r="O46" i="25"/>
  <c r="P46" i="25"/>
  <c r="Q46" i="25"/>
  <c r="R46" i="25"/>
  <c r="S46" i="25"/>
  <c r="T46" i="25"/>
  <c r="J47" i="25"/>
  <c r="K47" i="25"/>
  <c r="L47" i="25"/>
  <c r="M47" i="25"/>
  <c r="N47" i="25"/>
  <c r="O47" i="25"/>
  <c r="P47" i="25"/>
  <c r="Q47" i="25"/>
  <c r="R47" i="25"/>
  <c r="S47" i="25"/>
  <c r="T47" i="25"/>
  <c r="J48" i="25"/>
  <c r="K48" i="25"/>
  <c r="L48" i="25"/>
  <c r="M48" i="25"/>
  <c r="N48" i="25"/>
  <c r="O48" i="25"/>
  <c r="P48" i="25"/>
  <c r="Q48" i="25"/>
  <c r="R48" i="25"/>
  <c r="S48" i="25"/>
  <c r="T48" i="25"/>
  <c r="J49" i="25"/>
  <c r="K49" i="25"/>
  <c r="L49" i="25"/>
  <c r="M49" i="25"/>
  <c r="N49" i="25"/>
  <c r="O49" i="25"/>
  <c r="P49" i="25"/>
  <c r="Q49" i="25"/>
  <c r="R49" i="25"/>
  <c r="S49" i="25"/>
  <c r="T49" i="25"/>
  <c r="J50" i="25"/>
  <c r="K50" i="25"/>
  <c r="L50" i="25"/>
  <c r="M50" i="25"/>
  <c r="N50" i="25"/>
  <c r="O50" i="25"/>
  <c r="P50" i="25"/>
  <c r="Q50" i="25"/>
  <c r="R50" i="25"/>
  <c r="S50" i="25"/>
  <c r="T50" i="25"/>
  <c r="J51" i="25"/>
  <c r="K51" i="25"/>
  <c r="L51" i="25"/>
  <c r="M51" i="25"/>
  <c r="N51" i="25"/>
  <c r="O51" i="25"/>
  <c r="P51" i="25"/>
  <c r="Q51" i="25"/>
  <c r="R51" i="25"/>
  <c r="S51" i="25"/>
  <c r="T51" i="25"/>
  <c r="J52" i="25"/>
  <c r="K52" i="25"/>
  <c r="L52" i="25"/>
  <c r="M52" i="25"/>
  <c r="N52" i="25"/>
  <c r="O52" i="25"/>
  <c r="P52" i="25"/>
  <c r="Q52" i="25"/>
  <c r="R52" i="25"/>
  <c r="S52" i="25"/>
  <c r="T52" i="25"/>
  <c r="J54" i="25"/>
  <c r="K54" i="25"/>
  <c r="L54" i="25"/>
  <c r="M54" i="25"/>
  <c r="N54" i="25"/>
  <c r="O54" i="25"/>
  <c r="P54" i="25"/>
  <c r="Q54" i="25"/>
  <c r="R54" i="25"/>
  <c r="S54" i="25"/>
  <c r="T54" i="25"/>
  <c r="J55" i="25"/>
  <c r="K55" i="25"/>
  <c r="L55" i="25"/>
  <c r="M55" i="25"/>
  <c r="N55" i="25"/>
  <c r="O55" i="25"/>
  <c r="P55" i="25"/>
  <c r="Q55" i="25"/>
  <c r="R55" i="25"/>
  <c r="S55" i="25"/>
  <c r="T55" i="25"/>
  <c r="J56" i="25"/>
  <c r="K56" i="25"/>
  <c r="L56" i="25"/>
  <c r="M56" i="25"/>
  <c r="N56" i="25"/>
  <c r="O56" i="25"/>
  <c r="P56" i="25"/>
  <c r="Q56" i="25"/>
  <c r="R56" i="25"/>
  <c r="S56" i="25"/>
  <c r="T56" i="25"/>
  <c r="J57" i="25"/>
  <c r="K57" i="25"/>
  <c r="L57" i="25"/>
  <c r="M57" i="25"/>
  <c r="N57" i="25"/>
  <c r="O57" i="25"/>
  <c r="P57" i="25"/>
  <c r="Q57" i="25"/>
  <c r="R57" i="25"/>
  <c r="S57" i="25"/>
  <c r="T57" i="25"/>
  <c r="J58" i="25"/>
  <c r="K58" i="25"/>
  <c r="L58" i="25"/>
  <c r="M58" i="25"/>
  <c r="N58" i="25"/>
  <c r="O58" i="25"/>
  <c r="P58" i="25"/>
  <c r="Q58" i="25"/>
  <c r="R58" i="25"/>
  <c r="S58" i="25"/>
  <c r="T58" i="25"/>
  <c r="J59" i="25"/>
  <c r="K59" i="25"/>
  <c r="L59" i="25"/>
  <c r="M59" i="25"/>
  <c r="N59" i="25"/>
  <c r="O59" i="25"/>
  <c r="P59" i="25"/>
  <c r="Q59" i="25"/>
  <c r="R59" i="25"/>
  <c r="S59" i="25"/>
  <c r="T59" i="25"/>
  <c r="J60" i="25"/>
  <c r="K60" i="25"/>
  <c r="L60" i="25"/>
  <c r="M60" i="25"/>
  <c r="N60" i="25"/>
  <c r="O60" i="25"/>
  <c r="P60" i="25"/>
  <c r="Q60" i="25"/>
  <c r="R60" i="25"/>
  <c r="S60" i="25"/>
  <c r="T60" i="25"/>
  <c r="J61" i="25"/>
  <c r="K61" i="25"/>
  <c r="L61" i="25"/>
  <c r="M61" i="25"/>
  <c r="N61" i="25"/>
  <c r="O61" i="25"/>
  <c r="P61" i="25"/>
  <c r="Q61" i="25"/>
  <c r="R61" i="25"/>
  <c r="S61" i="25"/>
  <c r="T61" i="25"/>
  <c r="J62" i="25"/>
  <c r="K62" i="25"/>
  <c r="L62" i="25"/>
  <c r="M62" i="25"/>
  <c r="N62" i="25"/>
  <c r="O62" i="25"/>
  <c r="P62" i="25"/>
  <c r="Q62" i="25"/>
  <c r="R62" i="25"/>
  <c r="S62" i="25"/>
  <c r="T62" i="25"/>
  <c r="J63" i="25"/>
  <c r="K63" i="25"/>
  <c r="L63" i="25"/>
  <c r="M63" i="25"/>
  <c r="N63" i="25"/>
  <c r="O63" i="25"/>
  <c r="P63" i="25"/>
  <c r="Q63" i="25"/>
  <c r="R63" i="25"/>
  <c r="S63" i="25"/>
  <c r="T63" i="25"/>
  <c r="J64" i="25"/>
  <c r="K64" i="25"/>
  <c r="L64" i="25"/>
  <c r="M64" i="25"/>
  <c r="N64" i="25"/>
  <c r="O64" i="25"/>
  <c r="P64" i="25"/>
  <c r="Q64" i="25"/>
  <c r="R64" i="25"/>
  <c r="S64" i="25"/>
  <c r="T64" i="25"/>
  <c r="J65" i="25"/>
  <c r="K65" i="25"/>
  <c r="L65" i="25"/>
  <c r="M65" i="25"/>
  <c r="N65" i="25"/>
  <c r="O65" i="25"/>
  <c r="P65" i="25"/>
  <c r="Q65" i="25"/>
  <c r="R65" i="25"/>
  <c r="S65" i="25"/>
  <c r="T65" i="25"/>
  <c r="I47" i="25"/>
  <c r="I48" i="25"/>
  <c r="I49" i="25"/>
  <c r="I50" i="25"/>
  <c r="I51" i="25"/>
  <c r="I52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46" i="25"/>
  <c r="J2" i="25"/>
  <c r="K2" i="25"/>
  <c r="L2" i="25"/>
  <c r="M2" i="25"/>
  <c r="N2" i="25"/>
  <c r="O2" i="25"/>
  <c r="P2" i="25"/>
  <c r="Q2" i="25"/>
  <c r="R2" i="25"/>
  <c r="S2" i="25"/>
  <c r="T2" i="25"/>
  <c r="J3" i="25"/>
  <c r="K3" i="25"/>
  <c r="L3" i="25"/>
  <c r="M3" i="25"/>
  <c r="N3" i="25"/>
  <c r="O3" i="25"/>
  <c r="P3" i="25"/>
  <c r="Q3" i="25"/>
  <c r="R3" i="25"/>
  <c r="S3" i="25"/>
  <c r="T3" i="25"/>
  <c r="I3" i="25"/>
  <c r="I2" i="25"/>
  <c r="L19" i="2"/>
  <c r="L18" i="2"/>
  <c r="L17" i="2"/>
  <c r="L19" i="25" l="1"/>
  <c r="M19" i="25"/>
  <c r="N19" i="25" s="1"/>
  <c r="R19" i="25"/>
  <c r="Q19" i="25" s="1"/>
  <c r="M19" i="24"/>
  <c r="N19" i="24"/>
  <c r="S19" i="24"/>
  <c r="L19" i="24"/>
  <c r="R19" i="24"/>
  <c r="M20" i="24"/>
  <c r="L20" i="24"/>
  <c r="R20" i="24"/>
  <c r="S20" i="24"/>
  <c r="R20" i="25"/>
  <c r="S20" i="25" s="1"/>
  <c r="L20" i="25"/>
  <c r="K20" i="25" s="1"/>
  <c r="M20" i="25"/>
  <c r="Q20" i="24"/>
  <c r="O20" i="24"/>
  <c r="N20" i="24"/>
  <c r="P20" i="24"/>
  <c r="O20" i="25"/>
  <c r="P20" i="25"/>
  <c r="Q20" i="25" s="1"/>
  <c r="B19" i="25"/>
  <c r="R141" i="25" s="1"/>
  <c r="R163" i="25" s="1"/>
  <c r="R185" i="25" s="1"/>
  <c r="B19" i="24"/>
  <c r="M141" i="24" s="1"/>
  <c r="M163" i="24" s="1"/>
  <c r="M185" i="24" s="1"/>
  <c r="I19" i="24"/>
  <c r="T19" i="24"/>
  <c r="K19" i="24"/>
  <c r="J19" i="24"/>
  <c r="J19" i="25"/>
  <c r="K19" i="25" s="1"/>
  <c r="T19" i="25"/>
  <c r="S19" i="25" s="1"/>
  <c r="I19" i="25"/>
  <c r="L141" i="25"/>
  <c r="L163" i="25" s="1"/>
  <c r="L185" i="25" s="1"/>
  <c r="L5" i="2"/>
  <c r="L6" i="2"/>
  <c r="L7" i="2"/>
  <c r="L8" i="2"/>
  <c r="L9" i="2"/>
  <c r="L10" i="2"/>
  <c r="L11" i="2"/>
  <c r="L12" i="2"/>
  <c r="L13" i="2"/>
  <c r="L4" i="2"/>
  <c r="L1" i="2"/>
  <c r="N1" i="2"/>
  <c r="N20" i="25" l="1"/>
  <c r="N141" i="25" s="1"/>
  <c r="N163" i="25" s="1"/>
  <c r="N185" i="25" s="1"/>
  <c r="Q141" i="25"/>
  <c r="Q163" i="25" s="1"/>
  <c r="Q185" i="25" s="1"/>
  <c r="J141" i="24"/>
  <c r="J163" i="24" s="1"/>
  <c r="J185" i="24" s="1"/>
  <c r="K141" i="24"/>
  <c r="K163" i="24" s="1"/>
  <c r="K185" i="24" s="1"/>
  <c r="O141" i="25"/>
  <c r="O163" i="25" s="1"/>
  <c r="O185" i="25" s="1"/>
  <c r="T141" i="24"/>
  <c r="T163" i="24" s="1"/>
  <c r="T185" i="24" s="1"/>
  <c r="I141" i="25"/>
  <c r="I163" i="25" s="1"/>
  <c r="I185" i="25" s="1"/>
  <c r="I141" i="24"/>
  <c r="I163" i="24" s="1"/>
  <c r="I185" i="24" s="1"/>
  <c r="M141" i="25"/>
  <c r="M163" i="25" s="1"/>
  <c r="M185" i="25" s="1"/>
  <c r="P141" i="25"/>
  <c r="P163" i="25" s="1"/>
  <c r="P185" i="25" s="1"/>
  <c r="S141" i="25"/>
  <c r="S163" i="25" s="1"/>
  <c r="S185" i="25" s="1"/>
  <c r="Q141" i="24"/>
  <c r="Q163" i="24" s="1"/>
  <c r="Q185" i="24" s="1"/>
  <c r="K141" i="25"/>
  <c r="K163" i="25" s="1"/>
  <c r="K185" i="25" s="1"/>
  <c r="P141" i="24"/>
  <c r="P163" i="24" s="1"/>
  <c r="P185" i="24" s="1"/>
  <c r="N141" i="24"/>
  <c r="N163" i="24" s="1"/>
  <c r="N185" i="24" s="1"/>
  <c r="O141" i="24"/>
  <c r="O163" i="24" s="1"/>
  <c r="O185" i="24" s="1"/>
  <c r="L141" i="24"/>
  <c r="L163" i="24" s="1"/>
  <c r="L185" i="24" s="1"/>
  <c r="R141" i="24"/>
  <c r="R163" i="24" s="1"/>
  <c r="R185" i="24" s="1"/>
  <c r="S141" i="24"/>
  <c r="S163" i="24" s="1"/>
  <c r="S185" i="24" s="1"/>
  <c r="J141" i="25"/>
  <c r="T141" i="25"/>
  <c r="T163" i="25" s="1"/>
  <c r="T185" i="25" s="1"/>
  <c r="T131" i="25"/>
  <c r="S131" i="25"/>
  <c r="R131" i="25"/>
  <c r="Q131" i="25"/>
  <c r="P131" i="25"/>
  <c r="O131" i="25"/>
  <c r="N131" i="25"/>
  <c r="M131" i="25"/>
  <c r="L131" i="25"/>
  <c r="K131" i="25"/>
  <c r="J131" i="25"/>
  <c r="I131" i="25"/>
  <c r="T130" i="25"/>
  <c r="S130" i="25"/>
  <c r="R130" i="25"/>
  <c r="Q130" i="25"/>
  <c r="P130" i="25"/>
  <c r="O130" i="25"/>
  <c r="N130" i="25"/>
  <c r="M130" i="25"/>
  <c r="L130" i="25"/>
  <c r="K130" i="25"/>
  <c r="J130" i="25"/>
  <c r="I130" i="25"/>
  <c r="T129" i="25"/>
  <c r="S129" i="25"/>
  <c r="R129" i="25"/>
  <c r="Q129" i="25"/>
  <c r="P129" i="25"/>
  <c r="O129" i="25"/>
  <c r="N129" i="25"/>
  <c r="M129" i="25"/>
  <c r="L129" i="25"/>
  <c r="K129" i="25"/>
  <c r="J129" i="25"/>
  <c r="I129" i="25"/>
  <c r="T128" i="25"/>
  <c r="S128" i="25"/>
  <c r="R128" i="25"/>
  <c r="Q128" i="25"/>
  <c r="P128" i="25"/>
  <c r="O128" i="25"/>
  <c r="N128" i="25"/>
  <c r="M128" i="25"/>
  <c r="L128" i="25"/>
  <c r="K128" i="25"/>
  <c r="J128" i="25"/>
  <c r="I128" i="25"/>
  <c r="T127" i="25"/>
  <c r="S127" i="25"/>
  <c r="R127" i="25"/>
  <c r="Q127" i="25"/>
  <c r="P127" i="25"/>
  <c r="O127" i="25"/>
  <c r="N127" i="25"/>
  <c r="M127" i="25"/>
  <c r="L127" i="25"/>
  <c r="K127" i="25"/>
  <c r="J127" i="25"/>
  <c r="I127" i="25"/>
  <c r="T126" i="25"/>
  <c r="S126" i="25"/>
  <c r="R126" i="25"/>
  <c r="Q126" i="25"/>
  <c r="P126" i="25"/>
  <c r="O126" i="25"/>
  <c r="N126" i="25"/>
  <c r="M126" i="25"/>
  <c r="L126" i="25"/>
  <c r="K126" i="25"/>
  <c r="J126" i="25"/>
  <c r="I126" i="25"/>
  <c r="T125" i="25"/>
  <c r="S125" i="25"/>
  <c r="R125" i="25"/>
  <c r="Q125" i="25"/>
  <c r="P125" i="25"/>
  <c r="O125" i="25"/>
  <c r="N125" i="25"/>
  <c r="M125" i="25"/>
  <c r="L125" i="25"/>
  <c r="K125" i="25"/>
  <c r="J125" i="25"/>
  <c r="I125" i="25"/>
  <c r="T124" i="25"/>
  <c r="S124" i="25"/>
  <c r="R124" i="25"/>
  <c r="Q124" i="25"/>
  <c r="P124" i="25"/>
  <c r="O124" i="25"/>
  <c r="N124" i="25"/>
  <c r="M124" i="25"/>
  <c r="L124" i="25"/>
  <c r="K124" i="25"/>
  <c r="J124" i="25"/>
  <c r="I124" i="25"/>
  <c r="T123" i="25"/>
  <c r="S123" i="25"/>
  <c r="R123" i="25"/>
  <c r="Q123" i="25"/>
  <c r="P123" i="25"/>
  <c r="O123" i="25"/>
  <c r="N123" i="25"/>
  <c r="M123" i="25"/>
  <c r="L123" i="25"/>
  <c r="K123" i="25"/>
  <c r="J123" i="25"/>
  <c r="I123" i="25"/>
  <c r="T122" i="25"/>
  <c r="S122" i="25"/>
  <c r="R122" i="25"/>
  <c r="Q122" i="25"/>
  <c r="P122" i="25"/>
  <c r="O122" i="25"/>
  <c r="N122" i="25"/>
  <c r="M122" i="25"/>
  <c r="L122" i="25"/>
  <c r="K122" i="25"/>
  <c r="J122" i="25"/>
  <c r="I122" i="25"/>
  <c r="T121" i="25"/>
  <c r="S121" i="25"/>
  <c r="R121" i="25"/>
  <c r="Q121" i="25"/>
  <c r="P121" i="25"/>
  <c r="O121" i="25"/>
  <c r="N121" i="25"/>
  <c r="M121" i="25"/>
  <c r="L121" i="25"/>
  <c r="K121" i="25"/>
  <c r="J121" i="25"/>
  <c r="I121" i="25"/>
  <c r="T120" i="25"/>
  <c r="S120" i="25"/>
  <c r="R120" i="25"/>
  <c r="Q120" i="25"/>
  <c r="P120" i="25"/>
  <c r="O120" i="25"/>
  <c r="N120" i="25"/>
  <c r="M120" i="25"/>
  <c r="L120" i="25"/>
  <c r="K120" i="25"/>
  <c r="J120" i="25"/>
  <c r="I120" i="25"/>
  <c r="T118" i="25"/>
  <c r="S118" i="25"/>
  <c r="R118" i="25"/>
  <c r="Q118" i="25"/>
  <c r="P118" i="25"/>
  <c r="O118" i="25"/>
  <c r="N118" i="25"/>
  <c r="M118" i="25"/>
  <c r="L118" i="25"/>
  <c r="K118" i="25"/>
  <c r="J118" i="25"/>
  <c r="I118" i="25"/>
  <c r="T117" i="25"/>
  <c r="S117" i="25"/>
  <c r="R117" i="25"/>
  <c r="Q117" i="25"/>
  <c r="P117" i="25"/>
  <c r="O117" i="25"/>
  <c r="N117" i="25"/>
  <c r="M117" i="25"/>
  <c r="L117" i="25"/>
  <c r="K117" i="25"/>
  <c r="J117" i="25"/>
  <c r="I117" i="25"/>
  <c r="T116" i="25"/>
  <c r="S116" i="25"/>
  <c r="R116" i="25"/>
  <c r="Q116" i="25"/>
  <c r="P116" i="25"/>
  <c r="O116" i="25"/>
  <c r="N116" i="25"/>
  <c r="M116" i="25"/>
  <c r="L116" i="25"/>
  <c r="K116" i="25"/>
  <c r="J116" i="25"/>
  <c r="I116" i="25"/>
  <c r="T115" i="25"/>
  <c r="S115" i="25"/>
  <c r="R115" i="25"/>
  <c r="Q115" i="25"/>
  <c r="P115" i="25"/>
  <c r="O115" i="25"/>
  <c r="N115" i="25"/>
  <c r="M115" i="25"/>
  <c r="L115" i="25"/>
  <c r="K115" i="25"/>
  <c r="J115" i="25"/>
  <c r="I115" i="25"/>
  <c r="T114" i="25"/>
  <c r="S114" i="25"/>
  <c r="R114" i="25"/>
  <c r="Q114" i="25"/>
  <c r="P114" i="25"/>
  <c r="O114" i="25"/>
  <c r="N114" i="25"/>
  <c r="M114" i="25"/>
  <c r="L114" i="25"/>
  <c r="K114" i="25"/>
  <c r="J114" i="25"/>
  <c r="I114" i="25"/>
  <c r="T113" i="25"/>
  <c r="S113" i="25"/>
  <c r="R113" i="25"/>
  <c r="Q113" i="25"/>
  <c r="P113" i="25"/>
  <c r="O113" i="25"/>
  <c r="N113" i="25"/>
  <c r="M113" i="25"/>
  <c r="L113" i="25"/>
  <c r="K113" i="25"/>
  <c r="J113" i="25"/>
  <c r="I113" i="25"/>
  <c r="T112" i="25"/>
  <c r="S112" i="25"/>
  <c r="R112" i="25"/>
  <c r="Q112" i="25"/>
  <c r="P112" i="25"/>
  <c r="O112" i="25"/>
  <c r="N112" i="25"/>
  <c r="M112" i="25"/>
  <c r="L112" i="25"/>
  <c r="K112" i="25"/>
  <c r="J112" i="25"/>
  <c r="I112" i="25"/>
  <c r="U3" i="25"/>
  <c r="U2" i="25"/>
  <c r="K43" i="2"/>
  <c r="F24" i="25" s="1"/>
  <c r="R24" i="25" s="1"/>
  <c r="S24" i="25" s="1"/>
  <c r="S41" i="2"/>
  <c r="D39" i="24" s="1"/>
  <c r="N39" i="24" s="1"/>
  <c r="S40" i="2"/>
  <c r="C39" i="24" s="1"/>
  <c r="T39" i="24" s="1"/>
  <c r="K40" i="2"/>
  <c r="C23" i="25" s="1"/>
  <c r="J23" i="25" s="1"/>
  <c r="K41" i="2"/>
  <c r="D23" i="25" s="1"/>
  <c r="R23" i="25" s="1"/>
  <c r="J129" i="24"/>
  <c r="I129" i="24"/>
  <c r="K129" i="24"/>
  <c r="L129" i="24"/>
  <c r="M129" i="24"/>
  <c r="N129" i="24"/>
  <c r="O129" i="24"/>
  <c r="P129" i="24"/>
  <c r="Q129" i="24"/>
  <c r="R129" i="24"/>
  <c r="S129" i="24"/>
  <c r="T129" i="24"/>
  <c r="S42" i="2"/>
  <c r="E40" i="25" s="1"/>
  <c r="S43" i="2"/>
  <c r="F40" i="24" s="1"/>
  <c r="L40" i="24" s="1"/>
  <c r="K112" i="24"/>
  <c r="L112" i="24"/>
  <c r="M112" i="24"/>
  <c r="N112" i="24"/>
  <c r="O112" i="24"/>
  <c r="P112" i="24"/>
  <c r="Q112" i="24"/>
  <c r="R112" i="24"/>
  <c r="S112" i="24"/>
  <c r="T112" i="24"/>
  <c r="K113" i="24"/>
  <c r="L113" i="24"/>
  <c r="M113" i="24"/>
  <c r="N113" i="24"/>
  <c r="O113" i="24"/>
  <c r="P113" i="24"/>
  <c r="Q113" i="24"/>
  <c r="R113" i="24"/>
  <c r="S113" i="24"/>
  <c r="T113" i="24"/>
  <c r="K114" i="24"/>
  <c r="L114" i="24"/>
  <c r="M114" i="24"/>
  <c r="N114" i="24"/>
  <c r="O114" i="24"/>
  <c r="P114" i="24"/>
  <c r="Q114" i="24"/>
  <c r="R114" i="24"/>
  <c r="S114" i="24"/>
  <c r="T114" i="24"/>
  <c r="K115" i="24"/>
  <c r="L115" i="24"/>
  <c r="M115" i="24"/>
  <c r="N115" i="24"/>
  <c r="O115" i="24"/>
  <c r="P115" i="24"/>
  <c r="Q115" i="24"/>
  <c r="R115" i="24"/>
  <c r="S115" i="24"/>
  <c r="T115" i="24"/>
  <c r="K116" i="24"/>
  <c r="L116" i="24"/>
  <c r="M116" i="24"/>
  <c r="N116" i="24"/>
  <c r="O116" i="24"/>
  <c r="P116" i="24"/>
  <c r="Q116" i="24"/>
  <c r="R116" i="24"/>
  <c r="S116" i="24"/>
  <c r="T116" i="24"/>
  <c r="K117" i="24"/>
  <c r="L117" i="24"/>
  <c r="M117" i="24"/>
  <c r="N117" i="24"/>
  <c r="O117" i="24"/>
  <c r="P117" i="24"/>
  <c r="Q117" i="24"/>
  <c r="R117" i="24"/>
  <c r="S117" i="24"/>
  <c r="T117" i="24"/>
  <c r="K118" i="24"/>
  <c r="L118" i="24"/>
  <c r="M118" i="24"/>
  <c r="N118" i="24"/>
  <c r="O118" i="24"/>
  <c r="P118" i="24"/>
  <c r="Q118" i="24"/>
  <c r="R118" i="24"/>
  <c r="S118" i="24"/>
  <c r="T118" i="24"/>
  <c r="K120" i="24"/>
  <c r="L120" i="24"/>
  <c r="M120" i="24"/>
  <c r="N120" i="24"/>
  <c r="O120" i="24"/>
  <c r="P120" i="24"/>
  <c r="Q120" i="24"/>
  <c r="R120" i="24"/>
  <c r="S120" i="24"/>
  <c r="T120" i="24"/>
  <c r="K121" i="24"/>
  <c r="L121" i="24"/>
  <c r="M121" i="24"/>
  <c r="N121" i="24"/>
  <c r="O121" i="24"/>
  <c r="P121" i="24"/>
  <c r="Q121" i="24"/>
  <c r="R121" i="24"/>
  <c r="S121" i="24"/>
  <c r="T121" i="24"/>
  <c r="K122" i="24"/>
  <c r="L122" i="24"/>
  <c r="M122" i="24"/>
  <c r="N122" i="24"/>
  <c r="O122" i="24"/>
  <c r="P122" i="24"/>
  <c r="Q122" i="24"/>
  <c r="R122" i="24"/>
  <c r="S122" i="24"/>
  <c r="T122" i="24"/>
  <c r="K123" i="24"/>
  <c r="L123" i="24"/>
  <c r="M123" i="24"/>
  <c r="N123" i="24"/>
  <c r="O123" i="24"/>
  <c r="P123" i="24"/>
  <c r="Q123" i="24"/>
  <c r="R123" i="24"/>
  <c r="S123" i="24"/>
  <c r="T123" i="24"/>
  <c r="K124" i="24"/>
  <c r="L124" i="24"/>
  <c r="M124" i="24"/>
  <c r="N124" i="24"/>
  <c r="O124" i="24"/>
  <c r="P124" i="24"/>
  <c r="Q124" i="24"/>
  <c r="R124" i="24"/>
  <c r="S124" i="24"/>
  <c r="T124" i="24"/>
  <c r="K125" i="24"/>
  <c r="L125" i="24"/>
  <c r="M125" i="24"/>
  <c r="N125" i="24"/>
  <c r="O125" i="24"/>
  <c r="P125" i="24"/>
  <c r="Q125" i="24"/>
  <c r="R125" i="24"/>
  <c r="S125" i="24"/>
  <c r="T125" i="24"/>
  <c r="K126" i="24"/>
  <c r="L126" i="24"/>
  <c r="M126" i="24"/>
  <c r="N126" i="24"/>
  <c r="O126" i="24"/>
  <c r="P126" i="24"/>
  <c r="Q126" i="24"/>
  <c r="R126" i="24"/>
  <c r="S126" i="24"/>
  <c r="T126" i="24"/>
  <c r="K127" i="24"/>
  <c r="L127" i="24"/>
  <c r="M127" i="24"/>
  <c r="N127" i="24"/>
  <c r="O127" i="24"/>
  <c r="P127" i="24"/>
  <c r="Q127" i="24"/>
  <c r="R127" i="24"/>
  <c r="S127" i="24"/>
  <c r="T127" i="24"/>
  <c r="K128" i="24"/>
  <c r="L128" i="24"/>
  <c r="M128" i="24"/>
  <c r="N128" i="24"/>
  <c r="O128" i="24"/>
  <c r="P128" i="24"/>
  <c r="Q128" i="24"/>
  <c r="R128" i="24"/>
  <c r="S128" i="24"/>
  <c r="T128" i="24"/>
  <c r="K130" i="24"/>
  <c r="L130" i="24"/>
  <c r="M130" i="24"/>
  <c r="N130" i="24"/>
  <c r="O130" i="24"/>
  <c r="P130" i="24"/>
  <c r="Q130" i="24"/>
  <c r="R130" i="24"/>
  <c r="S130" i="24"/>
  <c r="T130" i="24"/>
  <c r="K131" i="24"/>
  <c r="L131" i="24"/>
  <c r="M131" i="24"/>
  <c r="N131" i="24"/>
  <c r="O131" i="24"/>
  <c r="P131" i="24"/>
  <c r="Q131" i="24"/>
  <c r="R131" i="24"/>
  <c r="S131" i="24"/>
  <c r="T131" i="24"/>
  <c r="J113" i="24"/>
  <c r="J114" i="24"/>
  <c r="J115" i="24"/>
  <c r="J116" i="24"/>
  <c r="J117" i="24"/>
  <c r="J118" i="24"/>
  <c r="J120" i="24"/>
  <c r="J121" i="24"/>
  <c r="J122" i="24"/>
  <c r="J123" i="24"/>
  <c r="J124" i="24"/>
  <c r="J125" i="24"/>
  <c r="J126" i="24"/>
  <c r="J127" i="24"/>
  <c r="J128" i="24"/>
  <c r="J130" i="24"/>
  <c r="J131" i="24"/>
  <c r="J112" i="24"/>
  <c r="I113" i="24"/>
  <c r="I114" i="24"/>
  <c r="I115" i="24"/>
  <c r="I116" i="24"/>
  <c r="I117" i="24"/>
  <c r="I118" i="24"/>
  <c r="I120" i="24"/>
  <c r="I121" i="24"/>
  <c r="I122" i="24"/>
  <c r="I123" i="24"/>
  <c r="I124" i="24"/>
  <c r="I125" i="24"/>
  <c r="I126" i="24"/>
  <c r="I127" i="24"/>
  <c r="I128" i="24"/>
  <c r="I130" i="24"/>
  <c r="I131" i="24"/>
  <c r="E40" i="24" l="1"/>
  <c r="O40" i="24" s="1"/>
  <c r="U141" i="25"/>
  <c r="U163" i="25" s="1"/>
  <c r="U185" i="25" s="1"/>
  <c r="U141" i="24"/>
  <c r="U163" i="24" s="1"/>
  <c r="U185" i="24" s="1"/>
  <c r="J163" i="25"/>
  <c r="J185" i="25" s="1"/>
  <c r="F40" i="25"/>
  <c r="R40" i="25" s="1"/>
  <c r="S40" i="25" s="1"/>
  <c r="B23" i="25"/>
  <c r="J143" i="25" s="1"/>
  <c r="J165" i="25" s="1"/>
  <c r="J187" i="25" s="1"/>
  <c r="C39" i="25"/>
  <c r="I39" i="25" s="1"/>
  <c r="D39" i="25"/>
  <c r="M39" i="25" s="1"/>
  <c r="M24" i="25"/>
  <c r="L24" i="25"/>
  <c r="K24" i="25" s="1"/>
  <c r="U113" i="25"/>
  <c r="U114" i="25"/>
  <c r="U115" i="25"/>
  <c r="U118" i="25"/>
  <c r="U122" i="25"/>
  <c r="U123" i="25"/>
  <c r="U124" i="25"/>
  <c r="U127" i="25"/>
  <c r="U130" i="25"/>
  <c r="U131" i="25"/>
  <c r="T23" i="25"/>
  <c r="I23" i="25"/>
  <c r="Q23" i="25"/>
  <c r="U126" i="25"/>
  <c r="U117" i="25"/>
  <c r="P40" i="25"/>
  <c r="O40" i="25"/>
  <c r="M23" i="25"/>
  <c r="U116" i="25"/>
  <c r="U125" i="25"/>
  <c r="L23" i="25"/>
  <c r="U112" i="25"/>
  <c r="U120" i="25"/>
  <c r="U121" i="25"/>
  <c r="U128" i="25"/>
  <c r="U129" i="25"/>
  <c r="K42" i="2"/>
  <c r="E24" i="25" s="1"/>
  <c r="O24" i="25" s="1"/>
  <c r="S38" i="2"/>
  <c r="U129" i="24"/>
  <c r="P40" i="24"/>
  <c r="M39" i="24"/>
  <c r="S39" i="24"/>
  <c r="R39" i="24"/>
  <c r="K39" i="24"/>
  <c r="S40" i="24"/>
  <c r="J39" i="24"/>
  <c r="N40" i="24"/>
  <c r="R40" i="24"/>
  <c r="I39" i="24"/>
  <c r="M40" i="24"/>
  <c r="Q40" i="24"/>
  <c r="L39" i="24"/>
  <c r="M40" i="25" l="1"/>
  <c r="N40" i="25" s="1"/>
  <c r="T143" i="25"/>
  <c r="T165" i="25" s="1"/>
  <c r="T187" i="25" s="1"/>
  <c r="L40" i="25"/>
  <c r="K40" i="25" s="1"/>
  <c r="L39" i="25"/>
  <c r="N24" i="25"/>
  <c r="R143" i="25"/>
  <c r="R165" i="25" s="1"/>
  <c r="R187" i="25" s="1"/>
  <c r="I143" i="25"/>
  <c r="I165" i="25" s="1"/>
  <c r="I187" i="25" s="1"/>
  <c r="O143" i="25"/>
  <c r="O165" i="25" s="1"/>
  <c r="O187" i="25" s="1"/>
  <c r="N39" i="25"/>
  <c r="R39" i="25"/>
  <c r="P24" i="25"/>
  <c r="P143" i="25" s="1"/>
  <c r="P165" i="25" s="1"/>
  <c r="P187" i="25" s="1"/>
  <c r="S39" i="2"/>
  <c r="B39" i="25"/>
  <c r="I151" i="25" s="1"/>
  <c r="I173" i="25" s="1"/>
  <c r="I195" i="25" s="1"/>
  <c r="T39" i="25"/>
  <c r="J39" i="25"/>
  <c r="S23" i="25"/>
  <c r="S143" i="25" s="1"/>
  <c r="S165" i="25" s="1"/>
  <c r="S187" i="25" s="1"/>
  <c r="Q40" i="25"/>
  <c r="L143" i="25"/>
  <c r="L165" i="25" s="1"/>
  <c r="L187" i="25" s="1"/>
  <c r="K23" i="25"/>
  <c r="K143" i="25" s="1"/>
  <c r="K165" i="25" s="1"/>
  <c r="K187" i="25" s="1"/>
  <c r="M143" i="25"/>
  <c r="M165" i="25" s="1"/>
  <c r="M187" i="25" s="1"/>
  <c r="N23" i="25"/>
  <c r="B39" i="24"/>
  <c r="T151" i="24" s="1"/>
  <c r="T173" i="24" s="1"/>
  <c r="T195" i="24" s="1"/>
  <c r="L28" i="2"/>
  <c r="L29" i="2" s="1"/>
  <c r="L27" i="2"/>
  <c r="L26" i="2"/>
  <c r="L23" i="2"/>
  <c r="B28" i="2"/>
  <c r="B29" i="2" s="1"/>
  <c r="B27" i="2"/>
  <c r="B26" i="2"/>
  <c r="B23" i="2"/>
  <c r="S39" i="25" l="1"/>
  <c r="S151" i="25" s="1"/>
  <c r="S173" i="25" s="1"/>
  <c r="S195" i="25" s="1"/>
  <c r="N143" i="25"/>
  <c r="N165" i="25" s="1"/>
  <c r="N187" i="25" s="1"/>
  <c r="N151" i="25"/>
  <c r="N173" i="25" s="1"/>
  <c r="N195" i="25" s="1"/>
  <c r="K39" i="25"/>
  <c r="K151" i="25" s="1"/>
  <c r="K173" i="25" s="1"/>
  <c r="K195" i="25" s="1"/>
  <c r="P151" i="25"/>
  <c r="P173" i="25" s="1"/>
  <c r="P195" i="25" s="1"/>
  <c r="J151" i="25"/>
  <c r="J173" i="25" s="1"/>
  <c r="J195" i="25" s="1"/>
  <c r="T151" i="25"/>
  <c r="T173" i="25" s="1"/>
  <c r="T195" i="25" s="1"/>
  <c r="R151" i="25"/>
  <c r="R173" i="25" s="1"/>
  <c r="R195" i="25" s="1"/>
  <c r="L151" i="25"/>
  <c r="L173" i="25" s="1"/>
  <c r="L195" i="25" s="1"/>
  <c r="O151" i="25"/>
  <c r="O173" i="25" s="1"/>
  <c r="O195" i="25" s="1"/>
  <c r="Q24" i="25"/>
  <c r="Q143" i="25" s="1"/>
  <c r="Q165" i="25" s="1"/>
  <c r="Q187" i="25" s="1"/>
  <c r="Q39" i="25"/>
  <c r="Q151" i="25" s="1"/>
  <c r="Q173" i="25" s="1"/>
  <c r="Q195" i="25" s="1"/>
  <c r="M151" i="25"/>
  <c r="M173" i="25" s="1"/>
  <c r="M195" i="25" s="1"/>
  <c r="P151" i="24"/>
  <c r="P173" i="24" s="1"/>
  <c r="P195" i="24" s="1"/>
  <c r="K151" i="24"/>
  <c r="K173" i="24" s="1"/>
  <c r="K195" i="24" s="1"/>
  <c r="N151" i="24"/>
  <c r="N173" i="24" s="1"/>
  <c r="N195" i="24" s="1"/>
  <c r="Q151" i="24"/>
  <c r="Q173" i="24" s="1"/>
  <c r="Q195" i="24" s="1"/>
  <c r="S151" i="24"/>
  <c r="S173" i="24" s="1"/>
  <c r="S195" i="24" s="1"/>
  <c r="O151" i="24"/>
  <c r="O173" i="24" s="1"/>
  <c r="O195" i="24" s="1"/>
  <c r="I151" i="24"/>
  <c r="I173" i="24" s="1"/>
  <c r="I195" i="24" s="1"/>
  <c r="R151" i="24"/>
  <c r="R173" i="24" s="1"/>
  <c r="R195" i="24" s="1"/>
  <c r="M151" i="24"/>
  <c r="M173" i="24" s="1"/>
  <c r="M195" i="24" s="1"/>
  <c r="L151" i="24"/>
  <c r="L173" i="24" s="1"/>
  <c r="L195" i="24" s="1"/>
  <c r="J151" i="24"/>
  <c r="J173" i="24" s="1"/>
  <c r="J195" i="24" s="1"/>
  <c r="U121" i="24"/>
  <c r="U118" i="24"/>
  <c r="U120" i="24"/>
  <c r="U143" i="25" l="1"/>
  <c r="U165" i="25" s="1"/>
  <c r="U187" i="25" s="1"/>
  <c r="U151" i="25"/>
  <c r="U173" i="25" s="1"/>
  <c r="U195" i="25" s="1"/>
  <c r="U151" i="24"/>
  <c r="U173" i="24" s="1"/>
  <c r="U195" i="24" s="1"/>
  <c r="U3" i="24"/>
  <c r="U2" i="24"/>
  <c r="B43" i="25" l="1"/>
  <c r="L42" i="2"/>
  <c r="E26" i="25" s="1"/>
  <c r="L40" i="2"/>
  <c r="C25" i="25" s="1"/>
  <c r="L38" i="2"/>
  <c r="B25" i="25" s="1"/>
  <c r="C23" i="24"/>
  <c r="J42" i="2"/>
  <c r="J40" i="2"/>
  <c r="J38" i="2"/>
  <c r="B21" i="25" s="1"/>
  <c r="H38" i="2"/>
  <c r="T40" i="2"/>
  <c r="C41" i="25" s="1"/>
  <c r="R40" i="2"/>
  <c r="C37" i="25" s="1"/>
  <c r="R38" i="2"/>
  <c r="B37" i="25" s="1"/>
  <c r="Q42" i="2"/>
  <c r="E36" i="25" s="1"/>
  <c r="Q40" i="2"/>
  <c r="C35" i="25" s="1"/>
  <c r="Q38" i="2"/>
  <c r="B35" i="25" s="1"/>
  <c r="P41" i="2"/>
  <c r="D33" i="25" s="1"/>
  <c r="P42" i="2"/>
  <c r="E34" i="25" s="1"/>
  <c r="P40" i="2"/>
  <c r="C33" i="25" s="1"/>
  <c r="P38" i="2"/>
  <c r="B33" i="25" s="1"/>
  <c r="O40" i="2"/>
  <c r="C31" i="25" s="1"/>
  <c r="O38" i="2"/>
  <c r="B31" i="25" s="1"/>
  <c r="N41" i="2"/>
  <c r="D29" i="25" s="1"/>
  <c r="N42" i="2"/>
  <c r="E30" i="25" s="1"/>
  <c r="N40" i="2"/>
  <c r="C29" i="25" s="1"/>
  <c r="M41" i="2"/>
  <c r="D27" i="25" s="1"/>
  <c r="M42" i="2"/>
  <c r="E28" i="25" s="1"/>
  <c r="M38" i="2"/>
  <c r="B27" i="25" s="1"/>
  <c r="G42" i="2"/>
  <c r="E16" i="25" s="1"/>
  <c r="G40" i="2"/>
  <c r="C15" i="25" s="1"/>
  <c r="G38" i="2"/>
  <c r="F41" i="2"/>
  <c r="D13" i="25" s="1"/>
  <c r="F42" i="2"/>
  <c r="E14" i="25" s="1"/>
  <c r="E41" i="2"/>
  <c r="D11" i="25" s="1"/>
  <c r="E42" i="2"/>
  <c r="E12" i="25" s="1"/>
  <c r="E40" i="2"/>
  <c r="C11" i="25" s="1"/>
  <c r="D41" i="2"/>
  <c r="D42" i="2"/>
  <c r="D40" i="2"/>
  <c r="D38" i="2"/>
  <c r="C41" i="2"/>
  <c r="B42" i="2"/>
  <c r="E6" i="25" s="1"/>
  <c r="B41" i="2"/>
  <c r="B40" i="2"/>
  <c r="B38" i="2"/>
  <c r="B5" i="25" s="1"/>
  <c r="H40" i="2"/>
  <c r="C43" i="25"/>
  <c r="G41" i="2"/>
  <c r="D15" i="25" s="1"/>
  <c r="H41" i="2"/>
  <c r="J41" i="2"/>
  <c r="D23" i="24"/>
  <c r="L41" i="2"/>
  <c r="D25" i="25" s="1"/>
  <c r="O41" i="2"/>
  <c r="D31" i="25" s="1"/>
  <c r="Q41" i="2"/>
  <c r="D35" i="25" s="1"/>
  <c r="R41" i="2"/>
  <c r="T41" i="2"/>
  <c r="D43" i="25"/>
  <c r="H42" i="2"/>
  <c r="E24" i="24"/>
  <c r="O42" i="2"/>
  <c r="E32" i="25" s="1"/>
  <c r="R42" i="2"/>
  <c r="E38" i="25" s="1"/>
  <c r="T42" i="2"/>
  <c r="E42" i="25" s="1"/>
  <c r="E44" i="25"/>
  <c r="G43" i="2"/>
  <c r="H43" i="2"/>
  <c r="J43" i="2"/>
  <c r="F24" i="24"/>
  <c r="L43" i="2"/>
  <c r="M43" i="2"/>
  <c r="N43" i="2"/>
  <c r="O43" i="2"/>
  <c r="P43" i="2"/>
  <c r="Q43" i="2"/>
  <c r="R43" i="2"/>
  <c r="T43" i="2"/>
  <c r="F44" i="25"/>
  <c r="E43" i="2"/>
  <c r="F43" i="2"/>
  <c r="F14" i="25" s="1"/>
  <c r="D43" i="2"/>
  <c r="C43" i="2"/>
  <c r="F8" i="25" s="1"/>
  <c r="B43" i="2"/>
  <c r="C42" i="2"/>
  <c r="F40" i="2"/>
  <c r="C13" i="25" s="1"/>
  <c r="C40" i="2"/>
  <c r="C7" i="25" s="1"/>
  <c r="F38" i="2"/>
  <c r="B13" i="25" s="1"/>
  <c r="B4" i="4"/>
  <c r="B5" i="4"/>
  <c r="B6" i="4"/>
  <c r="B13" i="4"/>
  <c r="B15" i="4" s="1"/>
  <c r="B14" i="4"/>
  <c r="B22" i="4"/>
  <c r="B24" i="4" s="1"/>
  <c r="B23" i="4"/>
  <c r="B31" i="4"/>
  <c r="B32" i="4"/>
  <c r="B33" i="4"/>
  <c r="B40" i="4"/>
  <c r="B42" i="4" s="1"/>
  <c r="B41" i="4"/>
  <c r="E38" i="2"/>
  <c r="B11" i="25" s="1"/>
  <c r="F19" i="25" l="1"/>
  <c r="F19" i="24"/>
  <c r="F6" i="24"/>
  <c r="L6" i="24" s="1"/>
  <c r="F6" i="25"/>
  <c r="F12" i="24"/>
  <c r="M12" i="24" s="1"/>
  <c r="F12" i="25"/>
  <c r="F36" i="24"/>
  <c r="L36" i="24" s="1"/>
  <c r="F36" i="25"/>
  <c r="F28" i="24"/>
  <c r="M28" i="24" s="1"/>
  <c r="F28" i="25"/>
  <c r="F18" i="24"/>
  <c r="R18" i="24" s="1"/>
  <c r="F18" i="25"/>
  <c r="O38" i="25"/>
  <c r="O150" i="25" s="1"/>
  <c r="O172" i="25" s="1"/>
  <c r="O194" i="25" s="1"/>
  <c r="P38" i="25"/>
  <c r="R43" i="25"/>
  <c r="M43" i="25"/>
  <c r="L43" i="25"/>
  <c r="R31" i="25"/>
  <c r="M31" i="25"/>
  <c r="L31" i="25"/>
  <c r="D17" i="25"/>
  <c r="F17" i="25"/>
  <c r="D7" i="24"/>
  <c r="M7" i="24" s="1"/>
  <c r="D7" i="25"/>
  <c r="D9" i="24"/>
  <c r="S9" i="24" s="1"/>
  <c r="D9" i="25"/>
  <c r="P14" i="25"/>
  <c r="O14" i="25"/>
  <c r="O138" i="25" s="1"/>
  <c r="O160" i="25" s="1"/>
  <c r="O182" i="25" s="1"/>
  <c r="P16" i="25"/>
  <c r="O16" i="25"/>
  <c r="T29" i="25"/>
  <c r="J29" i="25"/>
  <c r="I29" i="25"/>
  <c r="J31" i="25"/>
  <c r="J147" i="25" s="1"/>
  <c r="J169" i="25" s="1"/>
  <c r="J191" i="25" s="1"/>
  <c r="I31" i="25"/>
  <c r="I147" i="25" s="1"/>
  <c r="T31" i="25"/>
  <c r="T147" i="25" s="1"/>
  <c r="T169" i="25" s="1"/>
  <c r="T191" i="25" s="1"/>
  <c r="M33" i="25"/>
  <c r="L33" i="25"/>
  <c r="R33" i="25"/>
  <c r="T7" i="25"/>
  <c r="I7" i="25"/>
  <c r="J7" i="25"/>
  <c r="R44" i="25"/>
  <c r="S44" i="25" s="1"/>
  <c r="M44" i="25"/>
  <c r="L44" i="25"/>
  <c r="K44" i="25" s="1"/>
  <c r="F26" i="24"/>
  <c r="M26" i="24" s="1"/>
  <c r="F26" i="25"/>
  <c r="F16" i="24"/>
  <c r="S16" i="24" s="1"/>
  <c r="F16" i="25"/>
  <c r="D41" i="24"/>
  <c r="R41" i="24" s="1"/>
  <c r="D41" i="25"/>
  <c r="L15" i="25"/>
  <c r="M15" i="25"/>
  <c r="R15" i="25"/>
  <c r="B9" i="24"/>
  <c r="B9" i="25"/>
  <c r="M13" i="25"/>
  <c r="R13" i="25"/>
  <c r="L13" i="25"/>
  <c r="P30" i="25"/>
  <c r="O30" i="25"/>
  <c r="J25" i="25"/>
  <c r="T25" i="25"/>
  <c r="T144" i="25" s="1"/>
  <c r="T166" i="25" s="1"/>
  <c r="T188" i="25" s="1"/>
  <c r="I25" i="25"/>
  <c r="I144" i="25" s="1"/>
  <c r="T13" i="25"/>
  <c r="T138" i="25" s="1"/>
  <c r="T160" i="25" s="1"/>
  <c r="T182" i="25" s="1"/>
  <c r="J13" i="25"/>
  <c r="J138" i="25" s="1"/>
  <c r="J160" i="25" s="1"/>
  <c r="J182" i="25" s="1"/>
  <c r="I13" i="25"/>
  <c r="I138" i="25" s="1"/>
  <c r="F10" i="24"/>
  <c r="S10" i="24" s="1"/>
  <c r="F10" i="25"/>
  <c r="F42" i="24"/>
  <c r="M42" i="24" s="1"/>
  <c r="F42" i="25"/>
  <c r="F32" i="24"/>
  <c r="L32" i="24" s="1"/>
  <c r="F32" i="25"/>
  <c r="P44" i="25"/>
  <c r="O44" i="25"/>
  <c r="O153" i="25" s="1"/>
  <c r="O175" i="25" s="1"/>
  <c r="O197" i="25" s="1"/>
  <c r="D37" i="24"/>
  <c r="S37" i="24" s="1"/>
  <c r="D37" i="25"/>
  <c r="T43" i="25"/>
  <c r="T153" i="25" s="1"/>
  <c r="T175" i="25" s="1"/>
  <c r="T197" i="25" s="1"/>
  <c r="J43" i="25"/>
  <c r="I43" i="25"/>
  <c r="I153" i="25" s="1"/>
  <c r="D5" i="24"/>
  <c r="L5" i="24" s="1"/>
  <c r="D5" i="25"/>
  <c r="C9" i="24"/>
  <c r="T9" i="24" s="1"/>
  <c r="C9" i="25"/>
  <c r="P12" i="25"/>
  <c r="O12" i="25"/>
  <c r="O137" i="25" s="1"/>
  <c r="O159" i="25" s="1"/>
  <c r="O181" i="25" s="1"/>
  <c r="B15" i="24"/>
  <c r="B15" i="25"/>
  <c r="O28" i="25"/>
  <c r="O145" i="25" s="1"/>
  <c r="O167" i="25" s="1"/>
  <c r="O189" i="25" s="1"/>
  <c r="P28" i="25"/>
  <c r="R29" i="25"/>
  <c r="L29" i="25"/>
  <c r="M29" i="25"/>
  <c r="T33" i="25"/>
  <c r="T148" i="25" s="1"/>
  <c r="T170" i="25" s="1"/>
  <c r="T192" i="25" s="1"/>
  <c r="I33" i="25"/>
  <c r="I148" i="25" s="1"/>
  <c r="J33" i="25"/>
  <c r="T35" i="25"/>
  <c r="T149" i="25" s="1"/>
  <c r="T171" i="25" s="1"/>
  <c r="T193" i="25" s="1"/>
  <c r="J35" i="25"/>
  <c r="I35" i="25"/>
  <c r="I149" i="25" s="1"/>
  <c r="J41" i="25"/>
  <c r="T41" i="25"/>
  <c r="I41" i="25"/>
  <c r="E22" i="24"/>
  <c r="Q22" i="24" s="1"/>
  <c r="E22" i="25"/>
  <c r="O26" i="25"/>
  <c r="O144" i="25" s="1"/>
  <c r="O166" i="25" s="1"/>
  <c r="O188" i="25" s="1"/>
  <c r="P26" i="25"/>
  <c r="L8" i="25"/>
  <c r="K8" i="25" s="1"/>
  <c r="M8" i="25"/>
  <c r="R8" i="25"/>
  <c r="S8" i="25" s="1"/>
  <c r="F34" i="24"/>
  <c r="R34" i="24" s="1"/>
  <c r="F34" i="25"/>
  <c r="O32" i="25"/>
  <c r="O147" i="25" s="1"/>
  <c r="O169" i="25" s="1"/>
  <c r="O191" i="25" s="1"/>
  <c r="P32" i="25"/>
  <c r="M25" i="25"/>
  <c r="L25" i="25"/>
  <c r="R25" i="25"/>
  <c r="C5" i="24"/>
  <c r="K5" i="24" s="1"/>
  <c r="C5" i="25"/>
  <c r="J11" i="25"/>
  <c r="T11" i="25"/>
  <c r="T137" i="25" s="1"/>
  <c r="T159" i="25" s="1"/>
  <c r="T181" i="25" s="1"/>
  <c r="I11" i="25"/>
  <c r="I137" i="25" s="1"/>
  <c r="J37" i="25"/>
  <c r="I37" i="25"/>
  <c r="I150" i="25" s="1"/>
  <c r="T37" i="25"/>
  <c r="T150" i="25" s="1"/>
  <c r="T172" i="25" s="1"/>
  <c r="T194" i="25" s="1"/>
  <c r="C21" i="24"/>
  <c r="J21" i="24" s="1"/>
  <c r="C21" i="25"/>
  <c r="E8" i="24"/>
  <c r="N8" i="24" s="1"/>
  <c r="E8" i="25"/>
  <c r="L14" i="25"/>
  <c r="K14" i="25" s="1"/>
  <c r="R14" i="25"/>
  <c r="S14" i="25" s="1"/>
  <c r="M14" i="25"/>
  <c r="F38" i="24"/>
  <c r="L38" i="24" s="1"/>
  <c r="F38" i="25"/>
  <c r="F30" i="24"/>
  <c r="L30" i="24" s="1"/>
  <c r="F30" i="25"/>
  <c r="F22" i="24"/>
  <c r="R22" i="24" s="1"/>
  <c r="F22" i="25"/>
  <c r="O42" i="25"/>
  <c r="P42" i="25"/>
  <c r="E18" i="24"/>
  <c r="N18" i="24" s="1"/>
  <c r="E18" i="25"/>
  <c r="M35" i="25"/>
  <c r="L35" i="25"/>
  <c r="R35" i="25"/>
  <c r="D21" i="24"/>
  <c r="S21" i="24" s="1"/>
  <c r="D21" i="25"/>
  <c r="C17" i="24"/>
  <c r="K17" i="24" s="1"/>
  <c r="C17" i="25"/>
  <c r="P6" i="25"/>
  <c r="O6" i="25"/>
  <c r="O134" i="25" s="1"/>
  <c r="O156" i="25" s="1"/>
  <c r="O178" i="25" s="1"/>
  <c r="E10" i="24"/>
  <c r="Q10" i="24" s="1"/>
  <c r="Q136" i="24" s="1"/>
  <c r="E10" i="25"/>
  <c r="R11" i="25"/>
  <c r="M11" i="25"/>
  <c r="L11" i="25"/>
  <c r="I15" i="25"/>
  <c r="J15" i="25"/>
  <c r="T15" i="25"/>
  <c r="R27" i="25"/>
  <c r="L27" i="25"/>
  <c r="M27" i="25"/>
  <c r="O34" i="25"/>
  <c r="O148" i="25" s="1"/>
  <c r="O170" i="25" s="1"/>
  <c r="O192" i="25" s="1"/>
  <c r="P34" i="25"/>
  <c r="P36" i="25"/>
  <c r="O36" i="25"/>
  <c r="O149" i="25" s="1"/>
  <c r="O171" i="25" s="1"/>
  <c r="O193" i="25" s="1"/>
  <c r="B17" i="24"/>
  <c r="B17" i="25"/>
  <c r="D17" i="24"/>
  <c r="S17" i="24" s="1"/>
  <c r="F17" i="24"/>
  <c r="M18" i="24"/>
  <c r="B23" i="24"/>
  <c r="R24" i="24"/>
  <c r="M24" i="24"/>
  <c r="S24" i="24"/>
  <c r="L24" i="24"/>
  <c r="P24" i="24"/>
  <c r="P143" i="24" s="1"/>
  <c r="Q24" i="24"/>
  <c r="Q143" i="24" s="1"/>
  <c r="O24" i="24"/>
  <c r="O143" i="24" s="1"/>
  <c r="N24" i="24"/>
  <c r="S23" i="24"/>
  <c r="N23" i="24"/>
  <c r="M23" i="24"/>
  <c r="M143" i="24" s="1"/>
  <c r="R23" i="24"/>
  <c r="R143" i="24" s="1"/>
  <c r="L23" i="24"/>
  <c r="J39" i="2"/>
  <c r="B21" i="24"/>
  <c r="T23" i="24"/>
  <c r="T143" i="24" s="1"/>
  <c r="J23" i="24"/>
  <c r="J143" i="24" s="1"/>
  <c r="I23" i="24"/>
  <c r="I143" i="24" s="1"/>
  <c r="K23" i="24"/>
  <c r="K143" i="24" s="1"/>
  <c r="T38" i="2"/>
  <c r="C38" i="2"/>
  <c r="E6" i="24"/>
  <c r="N6" i="24" s="1"/>
  <c r="F8" i="24"/>
  <c r="F14" i="24"/>
  <c r="E39" i="2"/>
  <c r="B11" i="24"/>
  <c r="B39" i="2"/>
  <c r="B5" i="24"/>
  <c r="B13" i="24"/>
  <c r="C7" i="24"/>
  <c r="C13" i="24"/>
  <c r="E14" i="24"/>
  <c r="D11" i="24"/>
  <c r="E44" i="24"/>
  <c r="E38" i="24"/>
  <c r="E34" i="24"/>
  <c r="E30" i="24"/>
  <c r="E26" i="24"/>
  <c r="D43" i="24"/>
  <c r="D33" i="24"/>
  <c r="D29" i="24"/>
  <c r="D25" i="24"/>
  <c r="D15" i="24"/>
  <c r="C41" i="24"/>
  <c r="C35" i="24"/>
  <c r="C31" i="24"/>
  <c r="C25" i="24"/>
  <c r="Q39" i="2"/>
  <c r="B35" i="24"/>
  <c r="B27" i="24"/>
  <c r="D13" i="24"/>
  <c r="C11" i="24"/>
  <c r="F44" i="24"/>
  <c r="E42" i="24"/>
  <c r="E36" i="24"/>
  <c r="E32" i="24"/>
  <c r="E28" i="24"/>
  <c r="D35" i="24"/>
  <c r="D31" i="24"/>
  <c r="D27" i="24"/>
  <c r="C43" i="24"/>
  <c r="C37" i="24"/>
  <c r="C33" i="24"/>
  <c r="C29" i="24"/>
  <c r="C15" i="24"/>
  <c r="B43" i="24"/>
  <c r="R39" i="2"/>
  <c r="B37" i="24"/>
  <c r="P39" i="2"/>
  <c r="B33" i="24"/>
  <c r="L39" i="2"/>
  <c r="B25" i="24"/>
  <c r="E12" i="24"/>
  <c r="G39" i="2"/>
  <c r="E16" i="24"/>
  <c r="O39" i="2"/>
  <c r="B31" i="24"/>
  <c r="I112" i="24"/>
  <c r="N38" i="2"/>
  <c r="B29" i="25" s="1"/>
  <c r="M40" i="2"/>
  <c r="C27" i="25" s="1"/>
  <c r="M39" i="2"/>
  <c r="F39" i="2"/>
  <c r="H39" i="2"/>
  <c r="D39" i="2"/>
  <c r="N143" i="24" l="1"/>
  <c r="S143" i="24"/>
  <c r="S36" i="24"/>
  <c r="L143" i="24"/>
  <c r="U143" i="24" s="1"/>
  <c r="L28" i="24"/>
  <c r="R6" i="24"/>
  <c r="I139" i="25"/>
  <c r="I161" i="25" s="1"/>
  <c r="I183" i="25" s="1"/>
  <c r="T136" i="24"/>
  <c r="T158" i="24" s="1"/>
  <c r="T180" i="24" s="1"/>
  <c r="S32" i="24"/>
  <c r="P18" i="24"/>
  <c r="P140" i="24" s="1"/>
  <c r="P162" i="24" s="1"/>
  <c r="P184" i="24" s="1"/>
  <c r="L17" i="24"/>
  <c r="L12" i="24"/>
  <c r="S38" i="24"/>
  <c r="S150" i="24" s="1"/>
  <c r="S172" i="24" s="1"/>
  <c r="S194" i="24" s="1"/>
  <c r="M16" i="24"/>
  <c r="S12" i="24"/>
  <c r="S5" i="24"/>
  <c r="R37" i="24"/>
  <c r="R28" i="24"/>
  <c r="M21" i="24"/>
  <c r="M32" i="24"/>
  <c r="L16" i="24"/>
  <c r="M37" i="24"/>
  <c r="S22" i="24"/>
  <c r="S142" i="24" s="1"/>
  <c r="S164" i="24" s="1"/>
  <c r="S186" i="24" s="1"/>
  <c r="R38" i="24"/>
  <c r="R150" i="24" s="1"/>
  <c r="R172" i="24" s="1"/>
  <c r="R194" i="24" s="1"/>
  <c r="N37" i="24"/>
  <c r="R32" i="24"/>
  <c r="M22" i="24"/>
  <c r="R16" i="24"/>
  <c r="M38" i="24"/>
  <c r="L37" i="24"/>
  <c r="L150" i="24" s="1"/>
  <c r="L172" i="24" s="1"/>
  <c r="L194" i="24" s="1"/>
  <c r="L22" i="24"/>
  <c r="S41" i="24"/>
  <c r="T5" i="24"/>
  <c r="T134" i="24" s="1"/>
  <c r="T156" i="24" s="1"/>
  <c r="T178" i="24" s="1"/>
  <c r="R12" i="24"/>
  <c r="L26" i="24"/>
  <c r="S28" i="24"/>
  <c r="L42" i="24"/>
  <c r="L41" i="24"/>
  <c r="L21" i="24"/>
  <c r="O22" i="24"/>
  <c r="O142" i="24" s="1"/>
  <c r="O164" i="24" s="1"/>
  <c r="O186" i="24" s="1"/>
  <c r="M41" i="24"/>
  <c r="S26" i="24"/>
  <c r="R42" i="24"/>
  <c r="N41" i="24"/>
  <c r="R26" i="24"/>
  <c r="S42" i="24"/>
  <c r="O8" i="24"/>
  <c r="T165" i="24"/>
  <c r="T187" i="24" s="1"/>
  <c r="M10" i="24"/>
  <c r="T17" i="24"/>
  <c r="T140" i="24" s="1"/>
  <c r="T162" i="24" s="1"/>
  <c r="T184" i="24" s="1"/>
  <c r="T21" i="24"/>
  <c r="T142" i="24" s="1"/>
  <c r="T164" i="24" s="1"/>
  <c r="T186" i="24" s="1"/>
  <c r="R10" i="24"/>
  <c r="J9" i="24"/>
  <c r="J136" i="24" s="1"/>
  <c r="J158" i="24" s="1"/>
  <c r="J180" i="24" s="1"/>
  <c r="L10" i="24"/>
  <c r="L34" i="24"/>
  <c r="S30" i="24"/>
  <c r="Q18" i="24"/>
  <c r="Q140" i="24" s="1"/>
  <c r="Q162" i="24" s="1"/>
  <c r="Q184" i="24" s="1"/>
  <c r="N10" i="24"/>
  <c r="L7" i="24"/>
  <c r="S34" i="24"/>
  <c r="M34" i="24"/>
  <c r="M30" i="24"/>
  <c r="R30" i="24"/>
  <c r="T146" i="25"/>
  <c r="T168" i="25" s="1"/>
  <c r="T190" i="25" s="1"/>
  <c r="N9" i="24"/>
  <c r="N5" i="24"/>
  <c r="N134" i="24" s="1"/>
  <c r="N156" i="24" s="1"/>
  <c r="N178" i="24" s="1"/>
  <c r="M9" i="24"/>
  <c r="I21" i="24"/>
  <c r="I142" i="24" s="1"/>
  <c r="M5" i="24"/>
  <c r="J5" i="24"/>
  <c r="J134" i="24" s="1"/>
  <c r="J156" i="24" s="1"/>
  <c r="J178" i="24" s="1"/>
  <c r="R9" i="24"/>
  <c r="K21" i="24"/>
  <c r="K142" i="24" s="1"/>
  <c r="K164" i="24" s="1"/>
  <c r="K186" i="24" s="1"/>
  <c r="O18" i="24"/>
  <c r="O140" i="24" s="1"/>
  <c r="O162" i="24" s="1"/>
  <c r="O184" i="24" s="1"/>
  <c r="T139" i="25"/>
  <c r="T161" i="25" s="1"/>
  <c r="T183" i="25" s="1"/>
  <c r="L9" i="24"/>
  <c r="K140" i="24"/>
  <c r="K162" i="24" s="1"/>
  <c r="K184" i="24" s="1"/>
  <c r="N14" i="25"/>
  <c r="Q14" i="25"/>
  <c r="R5" i="24"/>
  <c r="I5" i="24"/>
  <c r="I134" i="24" s="1"/>
  <c r="I156" i="24" s="1"/>
  <c r="I178" i="24" s="1"/>
  <c r="J137" i="25"/>
  <c r="J159" i="25" s="1"/>
  <c r="J181" i="25" s="1"/>
  <c r="K11" i="25"/>
  <c r="I171" i="25"/>
  <c r="I193" i="25" s="1"/>
  <c r="I169" i="25"/>
  <c r="I191" i="25" s="1"/>
  <c r="Q8" i="24"/>
  <c r="I9" i="24"/>
  <c r="I136" i="24" s="1"/>
  <c r="I158" i="24" s="1"/>
  <c r="I180" i="24" s="1"/>
  <c r="O10" i="24"/>
  <c r="O136" i="24" s="1"/>
  <c r="O158" i="24" s="1"/>
  <c r="O180" i="24" s="1"/>
  <c r="S6" i="24"/>
  <c r="S134" i="24" s="1"/>
  <c r="S156" i="24" s="1"/>
  <c r="S178" i="24" s="1"/>
  <c r="P22" i="24"/>
  <c r="P142" i="24" s="1"/>
  <c r="P164" i="24" s="1"/>
  <c r="P186" i="24" s="1"/>
  <c r="J17" i="24"/>
  <c r="J140" i="24" s="1"/>
  <c r="J162" i="24" s="1"/>
  <c r="J184" i="24" s="1"/>
  <c r="S18" i="24"/>
  <c r="S140" i="24" s="1"/>
  <c r="S162" i="24" s="1"/>
  <c r="S184" i="24" s="1"/>
  <c r="M36" i="24"/>
  <c r="N27" i="25"/>
  <c r="J139" i="25"/>
  <c r="J161" i="25" s="1"/>
  <c r="J183" i="25" s="1"/>
  <c r="K15" i="25"/>
  <c r="Q11" i="25"/>
  <c r="S11" i="25"/>
  <c r="P134" i="25"/>
  <c r="P156" i="25" s="1"/>
  <c r="P178" i="25" s="1"/>
  <c r="O18" i="25"/>
  <c r="O140" i="25" s="1"/>
  <c r="O162" i="25" s="1"/>
  <c r="O184" i="25" s="1"/>
  <c r="P18" i="25"/>
  <c r="M22" i="25"/>
  <c r="R22" i="25"/>
  <c r="S22" i="25" s="1"/>
  <c r="L22" i="25"/>
  <c r="K22" i="25" s="1"/>
  <c r="L38" i="25"/>
  <c r="K38" i="25" s="1"/>
  <c r="R38" i="25"/>
  <c r="S38" i="25" s="1"/>
  <c r="M38" i="25"/>
  <c r="N38" i="25" s="1"/>
  <c r="I159" i="25"/>
  <c r="I181" i="25" s="1"/>
  <c r="P147" i="25"/>
  <c r="P169" i="25" s="1"/>
  <c r="P191" i="25" s="1"/>
  <c r="N29" i="25"/>
  <c r="P137" i="25"/>
  <c r="P159" i="25" s="1"/>
  <c r="P181" i="25" s="1"/>
  <c r="R37" i="25"/>
  <c r="M37" i="25"/>
  <c r="L37" i="25"/>
  <c r="L32" i="25"/>
  <c r="K32" i="25" s="1"/>
  <c r="R32" i="25"/>
  <c r="S32" i="25" s="1"/>
  <c r="M32" i="25"/>
  <c r="N32" i="25" s="1"/>
  <c r="M10" i="25"/>
  <c r="L10" i="25"/>
  <c r="K10" i="25" s="1"/>
  <c r="R10" i="25"/>
  <c r="S10" i="25" s="1"/>
  <c r="O146" i="25"/>
  <c r="O168" i="25" s="1"/>
  <c r="O190" i="25" s="1"/>
  <c r="N13" i="25"/>
  <c r="M138" i="25"/>
  <c r="M160" i="25" s="1"/>
  <c r="M182" i="25" s="1"/>
  <c r="N15" i="25"/>
  <c r="R16" i="25"/>
  <c r="S16" i="25" s="1"/>
  <c r="M16" i="25"/>
  <c r="N16" i="25" s="1"/>
  <c r="L16" i="25"/>
  <c r="K16" i="25" s="1"/>
  <c r="N33" i="25"/>
  <c r="I146" i="25"/>
  <c r="P139" i="25"/>
  <c r="P161" i="25" s="1"/>
  <c r="P183" i="25" s="1"/>
  <c r="R17" i="25"/>
  <c r="L17" i="25"/>
  <c r="M17" i="25"/>
  <c r="L153" i="25"/>
  <c r="L175" i="25" s="1"/>
  <c r="L197" i="25" s="1"/>
  <c r="B7" i="24"/>
  <c r="B7" i="25"/>
  <c r="I135" i="25" s="1"/>
  <c r="P148" i="25"/>
  <c r="P170" i="25" s="1"/>
  <c r="P192" i="25" s="1"/>
  <c r="Q27" i="25"/>
  <c r="M30" i="25"/>
  <c r="N30" i="25" s="1"/>
  <c r="L30" i="25"/>
  <c r="K30" i="25" s="1"/>
  <c r="R30" i="25"/>
  <c r="S30" i="25" s="1"/>
  <c r="L34" i="25"/>
  <c r="K34" i="25" s="1"/>
  <c r="R34" i="25"/>
  <c r="S34" i="25" s="1"/>
  <c r="M34" i="25"/>
  <c r="N34" i="25" s="1"/>
  <c r="L42" i="25"/>
  <c r="K42" i="25" s="1"/>
  <c r="R42" i="25"/>
  <c r="S42" i="25" s="1"/>
  <c r="M42" i="25"/>
  <c r="N42" i="25" s="1"/>
  <c r="I160" i="25"/>
  <c r="I182" i="25" s="1"/>
  <c r="K13" i="25"/>
  <c r="K138" i="25" s="1"/>
  <c r="K160" i="25" s="1"/>
  <c r="K182" i="25" s="1"/>
  <c r="L138" i="25"/>
  <c r="L160" i="25" s="1"/>
  <c r="L182" i="25" s="1"/>
  <c r="L41" i="25"/>
  <c r="M41" i="25"/>
  <c r="R41" i="25"/>
  <c r="M26" i="25"/>
  <c r="N26" i="25" s="1"/>
  <c r="L26" i="25"/>
  <c r="K26" i="25" s="1"/>
  <c r="R26" i="25"/>
  <c r="S26" i="25" s="1"/>
  <c r="S33" i="25"/>
  <c r="Q33" i="25"/>
  <c r="S7" i="24"/>
  <c r="R7" i="24"/>
  <c r="N7" i="24"/>
  <c r="P8" i="24"/>
  <c r="K9" i="24"/>
  <c r="K136" i="24" s="1"/>
  <c r="K158" i="24" s="1"/>
  <c r="K180" i="24" s="1"/>
  <c r="P10" i="24"/>
  <c r="P136" i="24" s="1"/>
  <c r="P158" i="24" s="1"/>
  <c r="P180" i="24" s="1"/>
  <c r="M6" i="24"/>
  <c r="T39" i="2"/>
  <c r="B41" i="25"/>
  <c r="T152" i="25" s="1"/>
  <c r="T174" i="25" s="1"/>
  <c r="T196" i="25" s="1"/>
  <c r="N22" i="24"/>
  <c r="I17" i="24"/>
  <c r="I140" i="24" s="1"/>
  <c r="I162" i="24" s="1"/>
  <c r="I184" i="24" s="1"/>
  <c r="L18" i="24"/>
  <c r="R36" i="24"/>
  <c r="N21" i="24"/>
  <c r="P149" i="25"/>
  <c r="P171" i="25" s="1"/>
  <c r="P193" i="25" s="1"/>
  <c r="P10" i="25"/>
  <c r="O10" i="25"/>
  <c r="O136" i="25" s="1"/>
  <c r="O158" i="25" s="1"/>
  <c r="O180" i="25" s="1"/>
  <c r="T17" i="25"/>
  <c r="T140" i="25" s="1"/>
  <c r="T162" i="25" s="1"/>
  <c r="T184" i="25" s="1"/>
  <c r="J17" i="25"/>
  <c r="I17" i="25"/>
  <c r="I140" i="25" s="1"/>
  <c r="Q35" i="25"/>
  <c r="S35" i="25"/>
  <c r="P8" i="25"/>
  <c r="O8" i="25"/>
  <c r="N8" i="25" s="1"/>
  <c r="S25" i="25"/>
  <c r="Q25" i="25"/>
  <c r="P22" i="25"/>
  <c r="O22" i="25"/>
  <c r="O142" i="25" s="1"/>
  <c r="O164" i="25" s="1"/>
  <c r="O186" i="25" s="1"/>
  <c r="J148" i="25"/>
  <c r="J170" i="25" s="1"/>
  <c r="J192" i="25" s="1"/>
  <c r="K33" i="25"/>
  <c r="T9" i="25"/>
  <c r="T136" i="25" s="1"/>
  <c r="T158" i="25" s="1"/>
  <c r="T180" i="25" s="1"/>
  <c r="J9" i="25"/>
  <c r="I9" i="25"/>
  <c r="I136" i="25" s="1"/>
  <c r="I175" i="25"/>
  <c r="I197" i="25" s="1"/>
  <c r="I166" i="25"/>
  <c r="I188" i="25" s="1"/>
  <c r="P146" i="25"/>
  <c r="P168" i="25" s="1"/>
  <c r="P190" i="25" s="1"/>
  <c r="N44" i="25"/>
  <c r="J146" i="25"/>
  <c r="J168" i="25" s="1"/>
  <c r="J190" i="25" s="1"/>
  <c r="K29" i="25"/>
  <c r="M7" i="25"/>
  <c r="R7" i="25"/>
  <c r="L7" i="25"/>
  <c r="K7" i="25" s="1"/>
  <c r="K31" i="25"/>
  <c r="N43" i="25"/>
  <c r="M153" i="25"/>
  <c r="M175" i="25" s="1"/>
  <c r="M197" i="25" s="1"/>
  <c r="L18" i="25"/>
  <c r="K18" i="25" s="1"/>
  <c r="R18" i="25"/>
  <c r="S18" i="25" s="1"/>
  <c r="M18" i="25"/>
  <c r="R36" i="25"/>
  <c r="S36" i="25" s="1"/>
  <c r="M36" i="25"/>
  <c r="N36" i="25" s="1"/>
  <c r="L36" i="25"/>
  <c r="K36" i="25" s="1"/>
  <c r="M6" i="25"/>
  <c r="N6" i="25" s="1"/>
  <c r="L6" i="25"/>
  <c r="K6" i="25" s="1"/>
  <c r="R6" i="25"/>
  <c r="S6" i="25" s="1"/>
  <c r="I172" i="25"/>
  <c r="I194" i="25" s="1"/>
  <c r="I170" i="25"/>
  <c r="I192" i="25" s="1"/>
  <c r="Q29" i="25"/>
  <c r="S29" i="25"/>
  <c r="J153" i="25"/>
  <c r="J175" i="25" s="1"/>
  <c r="J197" i="25" s="1"/>
  <c r="K43" i="25"/>
  <c r="K153" i="25" s="1"/>
  <c r="K175" i="25" s="1"/>
  <c r="K197" i="25" s="1"/>
  <c r="N31" i="25"/>
  <c r="R153" i="25"/>
  <c r="R175" i="25" s="1"/>
  <c r="R197" i="25" s="1"/>
  <c r="S43" i="25"/>
  <c r="S153" i="25" s="1"/>
  <c r="S175" i="25" s="1"/>
  <c r="S197" i="25" s="1"/>
  <c r="Q43" i="25"/>
  <c r="I27" i="25"/>
  <c r="I145" i="25" s="1"/>
  <c r="T27" i="25"/>
  <c r="J27" i="25"/>
  <c r="R21" i="24"/>
  <c r="R142" i="24" s="1"/>
  <c r="R164" i="24" s="1"/>
  <c r="R186" i="24" s="1"/>
  <c r="N11" i="25"/>
  <c r="M21" i="25"/>
  <c r="L21" i="25"/>
  <c r="R21" i="25"/>
  <c r="N35" i="25"/>
  <c r="J21" i="25"/>
  <c r="T21" i="25"/>
  <c r="T142" i="25" s="1"/>
  <c r="T164" i="25" s="1"/>
  <c r="T186" i="25" s="1"/>
  <c r="I21" i="25"/>
  <c r="I142" i="25" s="1"/>
  <c r="J150" i="25"/>
  <c r="J172" i="25" s="1"/>
  <c r="J194" i="25" s="1"/>
  <c r="K37" i="25"/>
  <c r="T5" i="25"/>
  <c r="T134" i="25" s="1"/>
  <c r="T156" i="25" s="1"/>
  <c r="T178" i="25" s="1"/>
  <c r="I5" i="25"/>
  <c r="I134" i="25" s="1"/>
  <c r="J5" i="25"/>
  <c r="N25" i="25"/>
  <c r="P144" i="25"/>
  <c r="P166" i="25" s="1"/>
  <c r="P188" i="25" s="1"/>
  <c r="J149" i="25"/>
  <c r="J171" i="25" s="1"/>
  <c r="J193" i="25" s="1"/>
  <c r="K35" i="25"/>
  <c r="P145" i="25"/>
  <c r="P167" i="25" s="1"/>
  <c r="P189" i="25" s="1"/>
  <c r="M5" i="25"/>
  <c r="L5" i="25"/>
  <c r="R5" i="25"/>
  <c r="P153" i="25"/>
  <c r="P175" i="25" s="1"/>
  <c r="P197" i="25" s="1"/>
  <c r="Q44" i="25"/>
  <c r="J144" i="25"/>
  <c r="J166" i="25" s="1"/>
  <c r="J188" i="25" s="1"/>
  <c r="K25" i="25"/>
  <c r="Q13" i="25"/>
  <c r="R138" i="25"/>
  <c r="R160" i="25" s="1"/>
  <c r="R182" i="25" s="1"/>
  <c r="S13" i="25"/>
  <c r="S138" i="25" s="1"/>
  <c r="S160" i="25" s="1"/>
  <c r="S182" i="25" s="1"/>
  <c r="S15" i="25"/>
  <c r="Q15" i="25"/>
  <c r="O139" i="25"/>
  <c r="O161" i="25" s="1"/>
  <c r="O183" i="25" s="1"/>
  <c r="M9" i="25"/>
  <c r="R9" i="25"/>
  <c r="L9" i="25"/>
  <c r="Q31" i="25"/>
  <c r="S31" i="25"/>
  <c r="P150" i="25"/>
  <c r="P172" i="25" s="1"/>
  <c r="P194" i="25" s="1"/>
  <c r="R28" i="25"/>
  <c r="S28" i="25" s="1"/>
  <c r="M28" i="25"/>
  <c r="N28" i="25" s="1"/>
  <c r="L28" i="25"/>
  <c r="K28" i="25" s="1"/>
  <c r="M12" i="25"/>
  <c r="N12" i="25" s="1"/>
  <c r="L12" i="25"/>
  <c r="K12" i="25" s="1"/>
  <c r="R12" i="25"/>
  <c r="S12" i="25" s="1"/>
  <c r="P138" i="25"/>
  <c r="P160" i="25" s="1"/>
  <c r="P182" i="25" s="1"/>
  <c r="N17" i="24"/>
  <c r="N140" i="24" s="1"/>
  <c r="N162" i="24" s="1"/>
  <c r="N184" i="24" s="1"/>
  <c r="R17" i="24"/>
  <c r="R140" i="24" s="1"/>
  <c r="R162" i="24" s="1"/>
  <c r="R184" i="24" s="1"/>
  <c r="M17" i="24"/>
  <c r="M140" i="24" s="1"/>
  <c r="M162" i="24" s="1"/>
  <c r="M184" i="24" s="1"/>
  <c r="R165" i="24"/>
  <c r="R187" i="24" s="1"/>
  <c r="J165" i="24"/>
  <c r="J187" i="24" s="1"/>
  <c r="S165" i="24"/>
  <c r="S187" i="24" s="1"/>
  <c r="K165" i="24"/>
  <c r="K187" i="24" s="1"/>
  <c r="M165" i="24"/>
  <c r="M187" i="24" s="1"/>
  <c r="O165" i="24"/>
  <c r="O187" i="24" s="1"/>
  <c r="L165" i="24"/>
  <c r="L187" i="24" s="1"/>
  <c r="P165" i="24"/>
  <c r="P187" i="24" s="1"/>
  <c r="J142" i="24"/>
  <c r="J164" i="24" s="1"/>
  <c r="J186" i="24" s="1"/>
  <c r="N165" i="24"/>
  <c r="N187" i="24" s="1"/>
  <c r="Q165" i="24"/>
  <c r="Q187" i="24" s="1"/>
  <c r="Q142" i="24"/>
  <c r="Q164" i="24" s="1"/>
  <c r="Q186" i="24" s="1"/>
  <c r="L134" i="24"/>
  <c r="L156" i="24" s="1"/>
  <c r="L178" i="24" s="1"/>
  <c r="B41" i="24"/>
  <c r="C39" i="2"/>
  <c r="Q6" i="24"/>
  <c r="Q134" i="24" s="1"/>
  <c r="Q156" i="24" s="1"/>
  <c r="Q178" i="24" s="1"/>
  <c r="P6" i="24"/>
  <c r="P134" i="24" s="1"/>
  <c r="P156" i="24" s="1"/>
  <c r="P178" i="24" s="1"/>
  <c r="S14" i="24"/>
  <c r="L14" i="24"/>
  <c r="R14" i="24"/>
  <c r="M14" i="24"/>
  <c r="S8" i="24"/>
  <c r="L8" i="24"/>
  <c r="R8" i="24"/>
  <c r="M8" i="24"/>
  <c r="O6" i="24"/>
  <c r="O134" i="24" s="1"/>
  <c r="O156" i="24" s="1"/>
  <c r="O178" i="24" s="1"/>
  <c r="S136" i="24"/>
  <c r="S158" i="24" s="1"/>
  <c r="S180" i="24" s="1"/>
  <c r="Q158" i="24"/>
  <c r="Q180" i="24" s="1"/>
  <c r="K134" i="24"/>
  <c r="K156" i="24" s="1"/>
  <c r="K178" i="24" s="1"/>
  <c r="N39" i="2"/>
  <c r="B29" i="24"/>
  <c r="N16" i="24"/>
  <c r="Q16" i="24"/>
  <c r="Q139" i="24" s="1"/>
  <c r="Q161" i="24" s="1"/>
  <c r="Q183" i="24" s="1"/>
  <c r="P16" i="24"/>
  <c r="P139" i="24" s="1"/>
  <c r="P161" i="24" s="1"/>
  <c r="P183" i="24" s="1"/>
  <c r="O16" i="24"/>
  <c r="O139" i="24" s="1"/>
  <c r="O161" i="24" s="1"/>
  <c r="O183" i="24" s="1"/>
  <c r="N12" i="24"/>
  <c r="P12" i="24"/>
  <c r="P137" i="24" s="1"/>
  <c r="P159" i="24" s="1"/>
  <c r="P181" i="24" s="1"/>
  <c r="O12" i="24"/>
  <c r="O137" i="24" s="1"/>
  <c r="O159" i="24" s="1"/>
  <c r="O181" i="24" s="1"/>
  <c r="Q12" i="24"/>
  <c r="Q137" i="24" s="1"/>
  <c r="Q159" i="24" s="1"/>
  <c r="Q181" i="24" s="1"/>
  <c r="T15" i="24"/>
  <c r="T139" i="24" s="1"/>
  <c r="T161" i="24" s="1"/>
  <c r="T183" i="24" s="1"/>
  <c r="J15" i="24"/>
  <c r="J139" i="24" s="1"/>
  <c r="J161" i="24" s="1"/>
  <c r="J183" i="24" s="1"/>
  <c r="K15" i="24"/>
  <c r="K139" i="24" s="1"/>
  <c r="K161" i="24" s="1"/>
  <c r="K183" i="24" s="1"/>
  <c r="I15" i="24"/>
  <c r="I139" i="24" s="1"/>
  <c r="I161" i="24" s="1"/>
  <c r="I183" i="24" s="1"/>
  <c r="T29" i="24"/>
  <c r="J29" i="24"/>
  <c r="K29" i="24"/>
  <c r="I29" i="24"/>
  <c r="T33" i="24"/>
  <c r="T148" i="24" s="1"/>
  <c r="T170" i="24" s="1"/>
  <c r="T192" i="24" s="1"/>
  <c r="J33" i="24"/>
  <c r="J148" i="24" s="1"/>
  <c r="J170" i="24" s="1"/>
  <c r="J192" i="24" s="1"/>
  <c r="I33" i="24"/>
  <c r="I148" i="24" s="1"/>
  <c r="I170" i="24" s="1"/>
  <c r="I192" i="24" s="1"/>
  <c r="K33" i="24"/>
  <c r="K148" i="24" s="1"/>
  <c r="K170" i="24" s="1"/>
  <c r="K192" i="24" s="1"/>
  <c r="T37" i="24"/>
  <c r="T150" i="24" s="1"/>
  <c r="T172" i="24" s="1"/>
  <c r="T194" i="24" s="1"/>
  <c r="J37" i="24"/>
  <c r="J150" i="24" s="1"/>
  <c r="J172" i="24" s="1"/>
  <c r="J194" i="24" s="1"/>
  <c r="I37" i="24"/>
  <c r="I150" i="24" s="1"/>
  <c r="I172" i="24" s="1"/>
  <c r="I194" i="24" s="1"/>
  <c r="K37" i="24"/>
  <c r="K150" i="24" s="1"/>
  <c r="K172" i="24" s="1"/>
  <c r="K194" i="24" s="1"/>
  <c r="T43" i="24"/>
  <c r="J43" i="24"/>
  <c r="I43" i="24"/>
  <c r="I153" i="24" s="1"/>
  <c r="K43" i="24"/>
  <c r="S27" i="24"/>
  <c r="N27" i="24"/>
  <c r="R27" i="24"/>
  <c r="L27" i="24"/>
  <c r="L145" i="24" s="1"/>
  <c r="L167" i="24" s="1"/>
  <c r="L189" i="24" s="1"/>
  <c r="M27" i="24"/>
  <c r="M145" i="24" s="1"/>
  <c r="M167" i="24" s="1"/>
  <c r="M189" i="24" s="1"/>
  <c r="S31" i="24"/>
  <c r="S147" i="24" s="1"/>
  <c r="S169" i="24" s="1"/>
  <c r="S191" i="24" s="1"/>
  <c r="M31" i="24"/>
  <c r="R31" i="24"/>
  <c r="L31" i="24"/>
  <c r="L147" i="24" s="1"/>
  <c r="L169" i="24" s="1"/>
  <c r="L191" i="24" s="1"/>
  <c r="N31" i="24"/>
  <c r="S35" i="24"/>
  <c r="S149" i="24" s="1"/>
  <c r="S171" i="24" s="1"/>
  <c r="S193" i="24" s="1"/>
  <c r="M35" i="24"/>
  <c r="R35" i="24"/>
  <c r="L35" i="24"/>
  <c r="L149" i="24" s="1"/>
  <c r="L171" i="24" s="1"/>
  <c r="L193" i="24" s="1"/>
  <c r="N35" i="24"/>
  <c r="P28" i="24"/>
  <c r="P145" i="24" s="1"/>
  <c r="P167" i="24" s="1"/>
  <c r="P189" i="24" s="1"/>
  <c r="O28" i="24"/>
  <c r="O145" i="24" s="1"/>
  <c r="O167" i="24" s="1"/>
  <c r="O189" i="24" s="1"/>
  <c r="N28" i="24"/>
  <c r="Q28" i="24"/>
  <c r="Q145" i="24" s="1"/>
  <c r="Q167" i="24" s="1"/>
  <c r="Q189" i="24" s="1"/>
  <c r="P32" i="24"/>
  <c r="P147" i="24" s="1"/>
  <c r="P169" i="24" s="1"/>
  <c r="P191" i="24" s="1"/>
  <c r="Q32" i="24"/>
  <c r="Q147" i="24" s="1"/>
  <c r="Q169" i="24" s="1"/>
  <c r="Q191" i="24" s="1"/>
  <c r="O32" i="24"/>
  <c r="O147" i="24" s="1"/>
  <c r="O169" i="24" s="1"/>
  <c r="O191" i="24" s="1"/>
  <c r="N32" i="24"/>
  <c r="P36" i="24"/>
  <c r="P149" i="24" s="1"/>
  <c r="P171" i="24" s="1"/>
  <c r="P193" i="24" s="1"/>
  <c r="Q36" i="24"/>
  <c r="Q149" i="24" s="1"/>
  <c r="Q171" i="24" s="1"/>
  <c r="Q193" i="24" s="1"/>
  <c r="O36" i="24"/>
  <c r="O149" i="24" s="1"/>
  <c r="O171" i="24" s="1"/>
  <c r="O193" i="24" s="1"/>
  <c r="N36" i="24"/>
  <c r="N42" i="24"/>
  <c r="Q42" i="24"/>
  <c r="O42" i="24"/>
  <c r="P42" i="24"/>
  <c r="S44" i="24"/>
  <c r="L44" i="24"/>
  <c r="R44" i="24"/>
  <c r="M44" i="24"/>
  <c r="T11" i="24"/>
  <c r="T137" i="24" s="1"/>
  <c r="T159" i="24" s="1"/>
  <c r="T181" i="24" s="1"/>
  <c r="J11" i="24"/>
  <c r="J137" i="24" s="1"/>
  <c r="J159" i="24" s="1"/>
  <c r="J181" i="24" s="1"/>
  <c r="K11" i="24"/>
  <c r="K137" i="24" s="1"/>
  <c r="K159" i="24" s="1"/>
  <c r="K181" i="24" s="1"/>
  <c r="I11" i="24"/>
  <c r="I137" i="24" s="1"/>
  <c r="I159" i="24" s="1"/>
  <c r="I181" i="24" s="1"/>
  <c r="T25" i="24"/>
  <c r="T144" i="24" s="1"/>
  <c r="T166" i="24" s="1"/>
  <c r="T188" i="24" s="1"/>
  <c r="J25" i="24"/>
  <c r="J144" i="24" s="1"/>
  <c r="J166" i="24" s="1"/>
  <c r="J188" i="24" s="1"/>
  <c r="I25" i="24"/>
  <c r="I144" i="24" s="1"/>
  <c r="I166" i="24" s="1"/>
  <c r="I188" i="24" s="1"/>
  <c r="K25" i="24"/>
  <c r="K144" i="24" s="1"/>
  <c r="K166" i="24" s="1"/>
  <c r="K188" i="24" s="1"/>
  <c r="T31" i="24"/>
  <c r="T147" i="24" s="1"/>
  <c r="J31" i="24"/>
  <c r="J147" i="24" s="1"/>
  <c r="J169" i="24" s="1"/>
  <c r="J191" i="24" s="1"/>
  <c r="I31" i="24"/>
  <c r="K31" i="24"/>
  <c r="K147" i="24" s="1"/>
  <c r="K169" i="24" s="1"/>
  <c r="K191" i="24" s="1"/>
  <c r="T35" i="24"/>
  <c r="T149" i="24" s="1"/>
  <c r="T171" i="24" s="1"/>
  <c r="T193" i="24" s="1"/>
  <c r="J35" i="24"/>
  <c r="J149" i="24" s="1"/>
  <c r="J171" i="24" s="1"/>
  <c r="J193" i="24" s="1"/>
  <c r="K35" i="24"/>
  <c r="K149" i="24" s="1"/>
  <c r="K171" i="24" s="1"/>
  <c r="K193" i="24" s="1"/>
  <c r="I35" i="24"/>
  <c r="I149" i="24" s="1"/>
  <c r="I171" i="24" s="1"/>
  <c r="I193" i="24" s="1"/>
  <c r="T41" i="24"/>
  <c r="J41" i="24"/>
  <c r="K41" i="24"/>
  <c r="I41" i="24"/>
  <c r="N15" i="24"/>
  <c r="S15" i="24"/>
  <c r="S139" i="24" s="1"/>
  <c r="S161" i="24" s="1"/>
  <c r="S183" i="24" s="1"/>
  <c r="M15" i="24"/>
  <c r="L15" i="24"/>
  <c r="R15" i="24"/>
  <c r="L25" i="24"/>
  <c r="N25" i="24"/>
  <c r="R25" i="24"/>
  <c r="S25" i="24"/>
  <c r="M25" i="24"/>
  <c r="M144" i="24" s="1"/>
  <c r="M166" i="24" s="1"/>
  <c r="M188" i="24" s="1"/>
  <c r="S29" i="24"/>
  <c r="M29" i="24"/>
  <c r="N29" i="24"/>
  <c r="R29" i="24"/>
  <c r="L29" i="24"/>
  <c r="S33" i="24"/>
  <c r="R33" i="24"/>
  <c r="R148" i="24" s="1"/>
  <c r="R170" i="24" s="1"/>
  <c r="R192" i="24" s="1"/>
  <c r="M33" i="24"/>
  <c r="N33" i="24"/>
  <c r="L33" i="24"/>
  <c r="N43" i="24"/>
  <c r="N153" i="24" s="1"/>
  <c r="R43" i="24"/>
  <c r="R153" i="24" s="1"/>
  <c r="M43" i="24"/>
  <c r="L43" i="24"/>
  <c r="S43" i="24"/>
  <c r="S153" i="24" s="1"/>
  <c r="N26" i="24"/>
  <c r="P26" i="24"/>
  <c r="P144" i="24" s="1"/>
  <c r="P166" i="24" s="1"/>
  <c r="P188" i="24" s="1"/>
  <c r="Q26" i="24"/>
  <c r="Q144" i="24" s="1"/>
  <c r="Q166" i="24" s="1"/>
  <c r="Q188" i="24" s="1"/>
  <c r="O26" i="24"/>
  <c r="O144" i="24" s="1"/>
  <c r="O166" i="24" s="1"/>
  <c r="O188" i="24" s="1"/>
  <c r="P30" i="24"/>
  <c r="O30" i="24"/>
  <c r="N30" i="24"/>
  <c r="Q30" i="24"/>
  <c r="P34" i="24"/>
  <c r="P148" i="24" s="1"/>
  <c r="P170" i="24" s="1"/>
  <c r="P192" i="24" s="1"/>
  <c r="N34" i="24"/>
  <c r="Q34" i="24"/>
  <c r="Q148" i="24" s="1"/>
  <c r="Q170" i="24" s="1"/>
  <c r="Q192" i="24" s="1"/>
  <c r="O34" i="24"/>
  <c r="O148" i="24" s="1"/>
  <c r="O170" i="24" s="1"/>
  <c r="O192" i="24" s="1"/>
  <c r="P38" i="24"/>
  <c r="P150" i="24" s="1"/>
  <c r="P172" i="24" s="1"/>
  <c r="P194" i="24" s="1"/>
  <c r="O38" i="24"/>
  <c r="O150" i="24" s="1"/>
  <c r="O172" i="24" s="1"/>
  <c r="O194" i="24" s="1"/>
  <c r="Q38" i="24"/>
  <c r="Q150" i="24" s="1"/>
  <c r="Q172" i="24" s="1"/>
  <c r="Q194" i="24" s="1"/>
  <c r="N38" i="24"/>
  <c r="N44" i="24"/>
  <c r="Q44" i="24"/>
  <c r="P44" i="24"/>
  <c r="O44" i="24"/>
  <c r="N11" i="24"/>
  <c r="S11" i="24"/>
  <c r="M11" i="24"/>
  <c r="M137" i="24" s="1"/>
  <c r="M159" i="24" s="1"/>
  <c r="M181" i="24" s="1"/>
  <c r="L11" i="24"/>
  <c r="R11" i="24"/>
  <c r="N14" i="24"/>
  <c r="P14" i="24"/>
  <c r="P138" i="24" s="1"/>
  <c r="P160" i="24" s="1"/>
  <c r="P182" i="24" s="1"/>
  <c r="O14" i="24"/>
  <c r="O138" i="24" s="1"/>
  <c r="O160" i="24" s="1"/>
  <c r="O182" i="24" s="1"/>
  <c r="Q14" i="24"/>
  <c r="Q138" i="24" s="1"/>
  <c r="Q160" i="24" s="1"/>
  <c r="Q182" i="24" s="1"/>
  <c r="C27" i="24"/>
  <c r="L13" i="24"/>
  <c r="N13" i="24"/>
  <c r="S13" i="24"/>
  <c r="M13" i="24"/>
  <c r="R13" i="24"/>
  <c r="T13" i="24"/>
  <c r="T138" i="24" s="1"/>
  <c r="T160" i="24" s="1"/>
  <c r="T182" i="24" s="1"/>
  <c r="J13" i="24"/>
  <c r="J138" i="24" s="1"/>
  <c r="J160" i="24" s="1"/>
  <c r="J182" i="24" s="1"/>
  <c r="K13" i="24"/>
  <c r="K138" i="24" s="1"/>
  <c r="K160" i="24" s="1"/>
  <c r="K182" i="24" s="1"/>
  <c r="I13" i="24"/>
  <c r="I138" i="24" s="1"/>
  <c r="T7" i="24"/>
  <c r="J7" i="24"/>
  <c r="I7" i="24"/>
  <c r="K7" i="24"/>
  <c r="U115" i="24"/>
  <c r="U131" i="24"/>
  <c r="U114" i="24"/>
  <c r="U123" i="24"/>
  <c r="U124" i="24"/>
  <c r="U116" i="24"/>
  <c r="U126" i="24"/>
  <c r="U127" i="24"/>
  <c r="U128" i="24"/>
  <c r="U122" i="24"/>
  <c r="U112" i="24"/>
  <c r="U117" i="24"/>
  <c r="U113" i="24"/>
  <c r="Q153" i="24" l="1"/>
  <c r="Q175" i="24" s="1"/>
  <c r="Q197" i="24" s="1"/>
  <c r="O153" i="24"/>
  <c r="O175" i="24" s="1"/>
  <c r="O197" i="24" s="1"/>
  <c r="P153" i="24"/>
  <c r="P175" i="24" s="1"/>
  <c r="P197" i="24" s="1"/>
  <c r="L153" i="24"/>
  <c r="L175" i="24" s="1"/>
  <c r="L197" i="24" s="1"/>
  <c r="M153" i="24"/>
  <c r="M175" i="24" s="1"/>
  <c r="M197" i="24" s="1"/>
  <c r="J153" i="24"/>
  <c r="J175" i="24" s="1"/>
  <c r="J197" i="24" s="1"/>
  <c r="L140" i="24"/>
  <c r="L162" i="24" s="1"/>
  <c r="L184" i="24" s="1"/>
  <c r="K153" i="24"/>
  <c r="K175" i="24" s="1"/>
  <c r="K197" i="24" s="1"/>
  <c r="T153" i="24"/>
  <c r="T175" i="24" s="1"/>
  <c r="T197" i="24" s="1"/>
  <c r="Q38" i="25"/>
  <c r="L147" i="25"/>
  <c r="L169" i="25" s="1"/>
  <c r="L191" i="25" s="1"/>
  <c r="R144" i="24"/>
  <c r="R166" i="24" s="1"/>
  <c r="R188" i="24" s="1"/>
  <c r="S144" i="25"/>
  <c r="S166" i="25" s="1"/>
  <c r="S188" i="25" s="1"/>
  <c r="L142" i="24"/>
  <c r="L164" i="24" s="1"/>
  <c r="L186" i="24" s="1"/>
  <c r="L137" i="24"/>
  <c r="L159" i="24" s="1"/>
  <c r="L181" i="24" s="1"/>
  <c r="R134" i="24"/>
  <c r="R156" i="24" s="1"/>
  <c r="R178" i="24" s="1"/>
  <c r="L139" i="24"/>
  <c r="L161" i="24" s="1"/>
  <c r="L183" i="24" s="1"/>
  <c r="M139" i="24"/>
  <c r="M161" i="24" s="1"/>
  <c r="M183" i="24" s="1"/>
  <c r="N138" i="25"/>
  <c r="N160" i="25" s="1"/>
  <c r="N182" i="25" s="1"/>
  <c r="M147" i="24"/>
  <c r="M169" i="24" s="1"/>
  <c r="M191" i="24" s="1"/>
  <c r="R136" i="24"/>
  <c r="R158" i="24" s="1"/>
  <c r="R180" i="24" s="1"/>
  <c r="K147" i="25"/>
  <c r="K169" i="25" s="1"/>
  <c r="K191" i="25" s="1"/>
  <c r="K150" i="25"/>
  <c r="K172" i="25" s="1"/>
  <c r="K194" i="25" s="1"/>
  <c r="S139" i="25"/>
  <c r="S161" i="25" s="1"/>
  <c r="S183" i="25" s="1"/>
  <c r="K149" i="25"/>
  <c r="K171" i="25" s="1"/>
  <c r="K193" i="25" s="1"/>
  <c r="M147" i="25"/>
  <c r="M169" i="25" s="1"/>
  <c r="M191" i="25" s="1"/>
  <c r="R139" i="25"/>
  <c r="R161" i="25" s="1"/>
  <c r="R183" i="25" s="1"/>
  <c r="Q26" i="25"/>
  <c r="Q144" i="25" s="1"/>
  <c r="Q166" i="25" s="1"/>
  <c r="Q188" i="25" s="1"/>
  <c r="R144" i="25"/>
  <c r="R166" i="25" s="1"/>
  <c r="R188" i="25" s="1"/>
  <c r="S144" i="24"/>
  <c r="S166" i="24" s="1"/>
  <c r="S188" i="24" s="1"/>
  <c r="R147" i="24"/>
  <c r="R169" i="24" s="1"/>
  <c r="R191" i="24" s="1"/>
  <c r="R145" i="24"/>
  <c r="R167" i="24" s="1"/>
  <c r="R189" i="24" s="1"/>
  <c r="M142" i="24"/>
  <c r="M164" i="24" s="1"/>
  <c r="M186" i="24" s="1"/>
  <c r="M150" i="24"/>
  <c r="M172" i="24" s="1"/>
  <c r="M194" i="24" s="1"/>
  <c r="S137" i="24"/>
  <c r="S159" i="24" s="1"/>
  <c r="S181" i="24" s="1"/>
  <c r="I146" i="24"/>
  <c r="I168" i="24" s="1"/>
  <c r="I190" i="24" s="1"/>
  <c r="N150" i="24"/>
  <c r="N172" i="24" s="1"/>
  <c r="N194" i="24" s="1"/>
  <c r="L152" i="24"/>
  <c r="L174" i="24" s="1"/>
  <c r="L196" i="24" s="1"/>
  <c r="R139" i="24"/>
  <c r="R161" i="24" s="1"/>
  <c r="R183" i="24" s="1"/>
  <c r="M149" i="24"/>
  <c r="M171" i="24" s="1"/>
  <c r="M193" i="24" s="1"/>
  <c r="R137" i="24"/>
  <c r="R159" i="24" s="1"/>
  <c r="R181" i="24" s="1"/>
  <c r="N142" i="24"/>
  <c r="N164" i="24" s="1"/>
  <c r="N186" i="24" s="1"/>
  <c r="L144" i="24"/>
  <c r="L166" i="24" s="1"/>
  <c r="L188" i="24" s="1"/>
  <c r="R149" i="24"/>
  <c r="R171" i="24" s="1"/>
  <c r="R193" i="24" s="1"/>
  <c r="S145" i="24"/>
  <c r="S167" i="24" s="1"/>
  <c r="S189" i="24" s="1"/>
  <c r="Q42" i="25"/>
  <c r="Q16" i="25"/>
  <c r="Q139" i="25" s="1"/>
  <c r="Q161" i="25" s="1"/>
  <c r="Q183" i="25" s="1"/>
  <c r="S137" i="25"/>
  <c r="S159" i="25" s="1"/>
  <c r="S181" i="25" s="1"/>
  <c r="R145" i="25"/>
  <c r="R167" i="25" s="1"/>
  <c r="R189" i="25" s="1"/>
  <c r="M144" i="25"/>
  <c r="M166" i="25" s="1"/>
  <c r="M188" i="25" s="1"/>
  <c r="L142" i="25"/>
  <c r="L164" i="25" s="1"/>
  <c r="L186" i="25" s="1"/>
  <c r="L140" i="25"/>
  <c r="L162" i="25" s="1"/>
  <c r="L184" i="25" s="1"/>
  <c r="M136" i="24"/>
  <c r="M158" i="24" s="1"/>
  <c r="M180" i="24" s="1"/>
  <c r="O135" i="24"/>
  <c r="O157" i="24" s="1"/>
  <c r="O179" i="24" s="1"/>
  <c r="M148" i="24"/>
  <c r="M170" i="24" s="1"/>
  <c r="M192" i="24" s="1"/>
  <c r="L148" i="24"/>
  <c r="L170" i="24" s="1"/>
  <c r="L192" i="24" s="1"/>
  <c r="O152" i="25"/>
  <c r="O174" i="25" s="1"/>
  <c r="O196" i="25" s="1"/>
  <c r="R146" i="25"/>
  <c r="R168" i="25" s="1"/>
  <c r="R190" i="25" s="1"/>
  <c r="I152" i="25"/>
  <c r="I174" i="25" s="1"/>
  <c r="I196" i="25" s="1"/>
  <c r="P152" i="25"/>
  <c r="P174" i="25" s="1"/>
  <c r="P196" i="25" s="1"/>
  <c r="J152" i="25"/>
  <c r="J174" i="25" s="1"/>
  <c r="J196" i="25" s="1"/>
  <c r="L136" i="25"/>
  <c r="L158" i="25" s="1"/>
  <c r="L180" i="25" s="1"/>
  <c r="N139" i="25"/>
  <c r="N161" i="25" s="1"/>
  <c r="N183" i="25" s="1"/>
  <c r="L136" i="24"/>
  <c r="L158" i="24" s="1"/>
  <c r="L180" i="24" s="1"/>
  <c r="N137" i="25"/>
  <c r="N159" i="25" s="1"/>
  <c r="N181" i="25" s="1"/>
  <c r="M134" i="24"/>
  <c r="M156" i="24" s="1"/>
  <c r="M178" i="24" s="1"/>
  <c r="N136" i="24"/>
  <c r="N158" i="24" s="1"/>
  <c r="N180" i="24" s="1"/>
  <c r="J135" i="24"/>
  <c r="J157" i="24" s="1"/>
  <c r="J179" i="24" s="1"/>
  <c r="T135" i="24"/>
  <c r="T157" i="24" s="1"/>
  <c r="T179" i="24" s="1"/>
  <c r="N135" i="24"/>
  <c r="N157" i="24" s="1"/>
  <c r="N179" i="24" s="1"/>
  <c r="T135" i="25"/>
  <c r="T157" i="25" s="1"/>
  <c r="T179" i="25" s="1"/>
  <c r="S148" i="24"/>
  <c r="S170" i="24" s="1"/>
  <c r="S192" i="24" s="1"/>
  <c r="L148" i="25"/>
  <c r="L170" i="25" s="1"/>
  <c r="L192" i="25" s="1"/>
  <c r="K148" i="25"/>
  <c r="K170" i="25" s="1"/>
  <c r="K192" i="25" s="1"/>
  <c r="N147" i="25"/>
  <c r="N169" i="25" s="1"/>
  <c r="N191" i="25" s="1"/>
  <c r="K146" i="25"/>
  <c r="K168" i="25" s="1"/>
  <c r="K190" i="25" s="1"/>
  <c r="L146" i="25"/>
  <c r="L168" i="25" s="1"/>
  <c r="L190" i="25" s="1"/>
  <c r="N18" i="25"/>
  <c r="Q138" i="25"/>
  <c r="Q160" i="25" s="1"/>
  <c r="Q182" i="25" s="1"/>
  <c r="R135" i="24"/>
  <c r="R157" i="24" s="1"/>
  <c r="R179" i="24" s="1"/>
  <c r="L135" i="24"/>
  <c r="L157" i="24" s="1"/>
  <c r="L179" i="24" s="1"/>
  <c r="L134" i="25"/>
  <c r="L156" i="25" s="1"/>
  <c r="L178" i="25" s="1"/>
  <c r="L152" i="25"/>
  <c r="L174" i="25" s="1"/>
  <c r="L196" i="25" s="1"/>
  <c r="R148" i="25"/>
  <c r="R170" i="25" s="1"/>
  <c r="R192" i="25" s="1"/>
  <c r="S148" i="25"/>
  <c r="S170" i="25" s="1"/>
  <c r="S192" i="25" s="1"/>
  <c r="Q34" i="25"/>
  <c r="Q148" i="25" s="1"/>
  <c r="Q170" i="25" s="1"/>
  <c r="Q192" i="25" s="1"/>
  <c r="N146" i="25"/>
  <c r="N168" i="25" s="1"/>
  <c r="N190" i="25" s="1"/>
  <c r="I135" i="24"/>
  <c r="I157" i="24" s="1"/>
  <c r="I179" i="24" s="1"/>
  <c r="M135" i="24"/>
  <c r="M157" i="24" s="1"/>
  <c r="M179" i="24" s="1"/>
  <c r="P135" i="24"/>
  <c r="P157" i="24" s="1"/>
  <c r="P179" i="24" s="1"/>
  <c r="Q135" i="24"/>
  <c r="Q157" i="24" s="1"/>
  <c r="Q179" i="24" s="1"/>
  <c r="K135" i="24"/>
  <c r="K157" i="24" s="1"/>
  <c r="K179" i="24" s="1"/>
  <c r="S135" i="24"/>
  <c r="S157" i="24" s="1"/>
  <c r="S179" i="24" s="1"/>
  <c r="I157" i="25"/>
  <c r="I179" i="25" s="1"/>
  <c r="Q7" i="25"/>
  <c r="R135" i="25"/>
  <c r="R157" i="25" s="1"/>
  <c r="R179" i="25" s="1"/>
  <c r="S7" i="25"/>
  <c r="S135" i="25" s="1"/>
  <c r="S157" i="25" s="1"/>
  <c r="S179" i="25" s="1"/>
  <c r="I162" i="25"/>
  <c r="I184" i="25" s="1"/>
  <c r="S147" i="25"/>
  <c r="S169" i="25" s="1"/>
  <c r="S191" i="25" s="1"/>
  <c r="M136" i="25"/>
  <c r="M158" i="25" s="1"/>
  <c r="M180" i="25" s="1"/>
  <c r="N9" i="25"/>
  <c r="J135" i="25"/>
  <c r="J157" i="25" s="1"/>
  <c r="J179" i="25" s="1"/>
  <c r="I156" i="25"/>
  <c r="I178" i="25" s="1"/>
  <c r="I164" i="25"/>
  <c r="I186" i="25" s="1"/>
  <c r="M142" i="25"/>
  <c r="M164" i="25" s="1"/>
  <c r="M186" i="25" s="1"/>
  <c r="N21" i="25"/>
  <c r="J145" i="25"/>
  <c r="J167" i="25" s="1"/>
  <c r="J189" i="25" s="1"/>
  <c r="K27" i="25"/>
  <c r="K145" i="25" s="1"/>
  <c r="K167" i="25" s="1"/>
  <c r="K189" i="25" s="1"/>
  <c r="N149" i="25"/>
  <c r="N171" i="25" s="1"/>
  <c r="N193" i="25" s="1"/>
  <c r="L139" i="25"/>
  <c r="L161" i="25" s="1"/>
  <c r="L183" i="25" s="1"/>
  <c r="J136" i="25"/>
  <c r="J158" i="25" s="1"/>
  <c r="J180" i="25" s="1"/>
  <c r="K9" i="25"/>
  <c r="K136" i="25" s="1"/>
  <c r="K158" i="25" s="1"/>
  <c r="K180" i="25" s="1"/>
  <c r="P142" i="25"/>
  <c r="P164" i="25" s="1"/>
  <c r="P186" i="25" s="1"/>
  <c r="Q22" i="25"/>
  <c r="S149" i="25"/>
  <c r="S171" i="25" s="1"/>
  <c r="S193" i="25" s="1"/>
  <c r="S41" i="25"/>
  <c r="S152" i="25" s="1"/>
  <c r="S174" i="25" s="1"/>
  <c r="S196" i="25" s="1"/>
  <c r="R152" i="25"/>
  <c r="R174" i="25" s="1"/>
  <c r="R196" i="25" s="1"/>
  <c r="Q41" i="25"/>
  <c r="N148" i="25"/>
  <c r="N170" i="25" s="1"/>
  <c r="N192" i="25" s="1"/>
  <c r="N10" i="25"/>
  <c r="L150" i="25"/>
  <c r="L172" i="25" s="1"/>
  <c r="L194" i="25" s="1"/>
  <c r="Q32" i="25"/>
  <c r="Q147" i="25" s="1"/>
  <c r="Q169" i="25" s="1"/>
  <c r="Q191" i="25" s="1"/>
  <c r="Q6" i="25"/>
  <c r="N145" i="25"/>
  <c r="N167" i="25" s="1"/>
  <c r="N189" i="25" s="1"/>
  <c r="K21" i="25"/>
  <c r="K142" i="25" s="1"/>
  <c r="K164" i="25" s="1"/>
  <c r="K186" i="25" s="1"/>
  <c r="J142" i="25"/>
  <c r="J164" i="25" s="1"/>
  <c r="J186" i="25" s="1"/>
  <c r="R142" i="25"/>
  <c r="R164" i="25" s="1"/>
  <c r="R186" i="25" s="1"/>
  <c r="Q21" i="25"/>
  <c r="S21" i="25"/>
  <c r="S142" i="25" s="1"/>
  <c r="S164" i="25" s="1"/>
  <c r="S186" i="25" s="1"/>
  <c r="I167" i="25"/>
  <c r="I189" i="25" s="1"/>
  <c r="P135" i="25"/>
  <c r="P157" i="25" s="1"/>
  <c r="P179" i="25" s="1"/>
  <c r="Q8" i="25"/>
  <c r="Q10" i="25"/>
  <c r="P136" i="25"/>
  <c r="P158" i="25" s="1"/>
  <c r="P180" i="25" s="1"/>
  <c r="N5" i="25"/>
  <c r="N134" i="25" s="1"/>
  <c r="M134" i="25"/>
  <c r="M156" i="25" s="1"/>
  <c r="M178" i="25" s="1"/>
  <c r="M149" i="25"/>
  <c r="M171" i="25" s="1"/>
  <c r="M193" i="25" s="1"/>
  <c r="M137" i="25"/>
  <c r="M159" i="25" s="1"/>
  <c r="M181" i="25" s="1"/>
  <c r="S27" i="25"/>
  <c r="S145" i="25" s="1"/>
  <c r="S167" i="25" s="1"/>
  <c r="S189" i="25" s="1"/>
  <c r="T145" i="25"/>
  <c r="T167" i="25" s="1"/>
  <c r="T189" i="25" s="1"/>
  <c r="L135" i="25"/>
  <c r="L157" i="25" s="1"/>
  <c r="L179" i="25" s="1"/>
  <c r="Q30" i="25"/>
  <c r="Q146" i="25" s="1"/>
  <c r="K41" i="25"/>
  <c r="K152" i="25" s="1"/>
  <c r="K174" i="25" s="1"/>
  <c r="K196" i="25" s="1"/>
  <c r="O135" i="25"/>
  <c r="O157" i="25" s="1"/>
  <c r="O179" i="25" s="1"/>
  <c r="L145" i="25"/>
  <c r="L167" i="25" s="1"/>
  <c r="L189" i="25" s="1"/>
  <c r="N41" i="25"/>
  <c r="N152" i="25" s="1"/>
  <c r="N174" i="25" s="1"/>
  <c r="N196" i="25" s="1"/>
  <c r="M152" i="25"/>
  <c r="M174" i="25" s="1"/>
  <c r="M196" i="25" s="1"/>
  <c r="L144" i="25"/>
  <c r="L166" i="25" s="1"/>
  <c r="L188" i="25" s="1"/>
  <c r="L149" i="25"/>
  <c r="L171" i="25" s="1"/>
  <c r="L193" i="25" s="1"/>
  <c r="M140" i="25"/>
  <c r="M162" i="25" s="1"/>
  <c r="M184" i="25" s="1"/>
  <c r="N17" i="25"/>
  <c r="M139" i="25"/>
  <c r="M161" i="25" s="1"/>
  <c r="M183" i="25" s="1"/>
  <c r="M150" i="25"/>
  <c r="M172" i="25" s="1"/>
  <c r="M194" i="25" s="1"/>
  <c r="N37" i="25"/>
  <c r="N150" i="25" s="1"/>
  <c r="N172" i="25" s="1"/>
  <c r="N194" i="25" s="1"/>
  <c r="M146" i="25"/>
  <c r="M168" i="25" s="1"/>
  <c r="M190" i="25" s="1"/>
  <c r="N22" i="25"/>
  <c r="K139" i="25"/>
  <c r="K161" i="25" s="1"/>
  <c r="K183" i="25" s="1"/>
  <c r="K137" i="25"/>
  <c r="I168" i="25"/>
  <c r="I190" i="25" s="1"/>
  <c r="Q37" i="25"/>
  <c r="R150" i="25"/>
  <c r="R172" i="25" s="1"/>
  <c r="R194" i="25" s="1"/>
  <c r="S37" i="25"/>
  <c r="S150" i="25" s="1"/>
  <c r="S172" i="25" s="1"/>
  <c r="S194" i="25" s="1"/>
  <c r="P140" i="25"/>
  <c r="P162" i="25" s="1"/>
  <c r="P184" i="25" s="1"/>
  <c r="Q18" i="25"/>
  <c r="R147" i="25"/>
  <c r="R169" i="25" s="1"/>
  <c r="R191" i="25" s="1"/>
  <c r="R136" i="25"/>
  <c r="R158" i="25" s="1"/>
  <c r="R180" i="25" s="1"/>
  <c r="Q9" i="25"/>
  <c r="S9" i="25"/>
  <c r="S136" i="25" s="1"/>
  <c r="S158" i="25" s="1"/>
  <c r="S180" i="25" s="1"/>
  <c r="K135" i="25"/>
  <c r="K157" i="25" s="1"/>
  <c r="K179" i="25" s="1"/>
  <c r="K144" i="25"/>
  <c r="K166" i="25" s="1"/>
  <c r="K188" i="25" s="1"/>
  <c r="R134" i="25"/>
  <c r="R156" i="25" s="1"/>
  <c r="R178" i="25" s="1"/>
  <c r="Q5" i="25"/>
  <c r="S5" i="25"/>
  <c r="S134" i="25" s="1"/>
  <c r="S156" i="25" s="1"/>
  <c r="S178" i="25" s="1"/>
  <c r="Q28" i="25"/>
  <c r="Q145" i="25" s="1"/>
  <c r="Q167" i="25" s="1"/>
  <c r="Q189" i="25" s="1"/>
  <c r="J134" i="25"/>
  <c r="J156" i="25" s="1"/>
  <c r="J178" i="25" s="1"/>
  <c r="K5" i="25"/>
  <c r="K134" i="25" s="1"/>
  <c r="K156" i="25" s="1"/>
  <c r="K178" i="25" s="1"/>
  <c r="Q153" i="25"/>
  <c r="Q175" i="25" s="1"/>
  <c r="Q197" i="25" s="1"/>
  <c r="S146" i="25"/>
  <c r="S168" i="25" s="1"/>
  <c r="S190" i="25" s="1"/>
  <c r="L137" i="25"/>
  <c r="L159" i="25" s="1"/>
  <c r="L181" i="25" s="1"/>
  <c r="N7" i="25"/>
  <c r="N135" i="25" s="1"/>
  <c r="N157" i="25" s="1"/>
  <c r="N179" i="25" s="1"/>
  <c r="M135" i="25"/>
  <c r="M157" i="25" s="1"/>
  <c r="M179" i="25" s="1"/>
  <c r="N153" i="25"/>
  <c r="N175" i="25" s="1"/>
  <c r="N197" i="25" s="1"/>
  <c r="I158" i="25"/>
  <c r="I180" i="25" s="1"/>
  <c r="R149" i="25"/>
  <c r="R171" i="25" s="1"/>
  <c r="R193" i="25" s="1"/>
  <c r="J140" i="25"/>
  <c r="J162" i="25" s="1"/>
  <c r="J184" i="25" s="1"/>
  <c r="K17" i="25"/>
  <c r="K140" i="25" s="1"/>
  <c r="K162" i="25" s="1"/>
  <c r="K184" i="25" s="1"/>
  <c r="Q36" i="25"/>
  <c r="Q149" i="25" s="1"/>
  <c r="Q171" i="25" s="1"/>
  <c r="Q193" i="25" s="1"/>
  <c r="N144" i="25"/>
  <c r="N166" i="25" s="1"/>
  <c r="N188" i="25" s="1"/>
  <c r="Q17" i="25"/>
  <c r="R140" i="25"/>
  <c r="R162" i="25" s="1"/>
  <c r="R184" i="25" s="1"/>
  <c r="S17" i="25"/>
  <c r="S140" i="25" s="1"/>
  <c r="S162" i="25" s="1"/>
  <c r="S184" i="25" s="1"/>
  <c r="M148" i="25"/>
  <c r="M170" i="25" s="1"/>
  <c r="M192" i="25" s="1"/>
  <c r="Q12" i="25"/>
  <c r="Q137" i="25" s="1"/>
  <c r="Q159" i="25" s="1"/>
  <c r="Q181" i="25" s="1"/>
  <c r="R137" i="25"/>
  <c r="R159" i="25" s="1"/>
  <c r="R181" i="25" s="1"/>
  <c r="M145" i="25"/>
  <c r="M167" i="25" s="1"/>
  <c r="M189" i="25" s="1"/>
  <c r="S138" i="24"/>
  <c r="S160" i="24" s="1"/>
  <c r="S182" i="24" s="1"/>
  <c r="S152" i="24"/>
  <c r="S174" i="24" s="1"/>
  <c r="S196" i="24" s="1"/>
  <c r="N152" i="24"/>
  <c r="N174" i="24" s="1"/>
  <c r="N196" i="24" s="1"/>
  <c r="K152" i="24"/>
  <c r="K174" i="24" s="1"/>
  <c r="K196" i="24" s="1"/>
  <c r="O146" i="24"/>
  <c r="O168" i="24" s="1"/>
  <c r="O190" i="24" s="1"/>
  <c r="L146" i="24"/>
  <c r="L168" i="24" s="1"/>
  <c r="L190" i="24" s="1"/>
  <c r="S146" i="24"/>
  <c r="S168" i="24" s="1"/>
  <c r="S190" i="24" s="1"/>
  <c r="M138" i="24"/>
  <c r="M160" i="24" s="1"/>
  <c r="M182" i="24" s="1"/>
  <c r="R152" i="24"/>
  <c r="R174" i="24" s="1"/>
  <c r="R196" i="24" s="1"/>
  <c r="R138" i="24"/>
  <c r="R160" i="24" s="1"/>
  <c r="R182" i="24" s="1"/>
  <c r="U140" i="24"/>
  <c r="U162" i="24" s="1"/>
  <c r="U184" i="24" s="1"/>
  <c r="N137" i="24"/>
  <c r="N159" i="24" s="1"/>
  <c r="N181" i="24" s="1"/>
  <c r="S175" i="24"/>
  <c r="S197" i="24" s="1"/>
  <c r="T152" i="24"/>
  <c r="O152" i="24"/>
  <c r="O174" i="24" s="1"/>
  <c r="O196" i="24" s="1"/>
  <c r="P146" i="24"/>
  <c r="P168" i="24" s="1"/>
  <c r="P190" i="24" s="1"/>
  <c r="Q146" i="24"/>
  <c r="Q168" i="24" s="1"/>
  <c r="Q190" i="24" s="1"/>
  <c r="J146" i="24"/>
  <c r="J168" i="24" s="1"/>
  <c r="J190" i="24" s="1"/>
  <c r="U165" i="24"/>
  <c r="U187" i="24" s="1"/>
  <c r="I165" i="24"/>
  <c r="I187" i="24" s="1"/>
  <c r="I164" i="24"/>
  <c r="I186" i="24" s="1"/>
  <c r="J152" i="24"/>
  <c r="J174" i="24" s="1"/>
  <c r="J196" i="24" s="1"/>
  <c r="M152" i="24"/>
  <c r="M174" i="24" s="1"/>
  <c r="M196" i="24" s="1"/>
  <c r="P152" i="24"/>
  <c r="P174" i="24" s="1"/>
  <c r="P196" i="24" s="1"/>
  <c r="Q152" i="24"/>
  <c r="Q174" i="24" s="1"/>
  <c r="Q196" i="24" s="1"/>
  <c r="R175" i="24"/>
  <c r="R197" i="24" s="1"/>
  <c r="N146" i="24"/>
  <c r="N168" i="24" s="1"/>
  <c r="N190" i="24" s="1"/>
  <c r="N139" i="24"/>
  <c r="N161" i="24" s="1"/>
  <c r="N183" i="24" s="1"/>
  <c r="N175" i="24"/>
  <c r="N197" i="24" s="1"/>
  <c r="N147" i="24"/>
  <c r="N169" i="24" s="1"/>
  <c r="N191" i="24" s="1"/>
  <c r="R146" i="24"/>
  <c r="R168" i="24" s="1"/>
  <c r="R190" i="24" s="1"/>
  <c r="M146" i="24"/>
  <c r="M168" i="24" s="1"/>
  <c r="M190" i="24" s="1"/>
  <c r="N144" i="24"/>
  <c r="N166" i="24" s="1"/>
  <c r="N188" i="24" s="1"/>
  <c r="N138" i="24"/>
  <c r="N160" i="24" s="1"/>
  <c r="N182" i="24" s="1"/>
  <c r="L138" i="24"/>
  <c r="L160" i="24" s="1"/>
  <c r="L182" i="24" s="1"/>
  <c r="U130" i="24"/>
  <c r="I152" i="24"/>
  <c r="I175" i="24"/>
  <c r="I197" i="24" s="1"/>
  <c r="N149" i="24"/>
  <c r="N171" i="24" s="1"/>
  <c r="N193" i="24" s="1"/>
  <c r="K146" i="24"/>
  <c r="K168" i="24" s="1"/>
  <c r="K190" i="24" s="1"/>
  <c r="T146" i="24"/>
  <c r="T168" i="24" s="1"/>
  <c r="T190" i="24" s="1"/>
  <c r="T27" i="24"/>
  <c r="T145" i="24" s="1"/>
  <c r="T167" i="24" s="1"/>
  <c r="T189" i="24" s="1"/>
  <c r="J27" i="24"/>
  <c r="J145" i="24" s="1"/>
  <c r="J167" i="24" s="1"/>
  <c r="J189" i="24" s="1"/>
  <c r="I27" i="24"/>
  <c r="I145" i="24" s="1"/>
  <c r="K27" i="24"/>
  <c r="K145" i="24" s="1"/>
  <c r="K167" i="24" s="1"/>
  <c r="K189" i="24" s="1"/>
  <c r="U125" i="24"/>
  <c r="I147" i="24"/>
  <c r="I160" i="24"/>
  <c r="I182" i="24" s="1"/>
  <c r="N148" i="24"/>
  <c r="N170" i="24" s="1"/>
  <c r="N192" i="24" s="1"/>
  <c r="N145" i="24"/>
  <c r="N167" i="24" s="1"/>
  <c r="N189" i="24" s="1"/>
  <c r="Q150" i="25" l="1"/>
  <c r="Q172" i="25" s="1"/>
  <c r="Q194" i="25" s="1"/>
  <c r="U150" i="24"/>
  <c r="U172" i="24" s="1"/>
  <c r="U194" i="24" s="1"/>
  <c r="U134" i="24"/>
  <c r="U156" i="24" s="1"/>
  <c r="U178" i="24" s="1"/>
  <c r="Q152" i="25"/>
  <c r="Q174" i="25" s="1"/>
  <c r="Q196" i="25" s="1"/>
  <c r="U142" i="24"/>
  <c r="U164" i="24" s="1"/>
  <c r="U186" i="24" s="1"/>
  <c r="U136" i="24"/>
  <c r="U158" i="24" s="1"/>
  <c r="U180" i="24" s="1"/>
  <c r="Q134" i="25"/>
  <c r="Q156" i="25" s="1"/>
  <c r="Q178" i="25" s="1"/>
  <c r="U138" i="25"/>
  <c r="U160" i="25" s="1"/>
  <c r="U182" i="25" s="1"/>
  <c r="U144" i="24"/>
  <c r="U166" i="24" s="1"/>
  <c r="U188" i="24" s="1"/>
  <c r="N140" i="25"/>
  <c r="N162" i="25" s="1"/>
  <c r="N184" i="25" s="1"/>
  <c r="Q136" i="25"/>
  <c r="Q158" i="25" s="1"/>
  <c r="Q180" i="25" s="1"/>
  <c r="Q135" i="25"/>
  <c r="Q157" i="25" s="1"/>
  <c r="Q179" i="25" s="1"/>
  <c r="U137" i="24"/>
  <c r="U159" i="24" s="1"/>
  <c r="U181" i="24" s="1"/>
  <c r="U135" i="24"/>
  <c r="U157" i="24" s="1"/>
  <c r="U179" i="24" s="1"/>
  <c r="Q142" i="25"/>
  <c r="Q164" i="25" s="1"/>
  <c r="Q186" i="25" s="1"/>
  <c r="N136" i="25"/>
  <c r="Q168" i="25"/>
  <c r="Q190" i="25" s="1"/>
  <c r="U146" i="25"/>
  <c r="U168" i="25" s="1"/>
  <c r="U190" i="25" s="1"/>
  <c r="N156" i="25"/>
  <c r="N178" i="25" s="1"/>
  <c r="U144" i="25"/>
  <c r="U166" i="25" s="1"/>
  <c r="U188" i="25" s="1"/>
  <c r="Q140" i="25"/>
  <c r="Q162" i="25" s="1"/>
  <c r="Q184" i="25" s="1"/>
  <c r="K159" i="25"/>
  <c r="K181" i="25" s="1"/>
  <c r="U137" i="25"/>
  <c r="U159" i="25" s="1"/>
  <c r="U181" i="25" s="1"/>
  <c r="U153" i="25"/>
  <c r="U175" i="25" s="1"/>
  <c r="U197" i="25" s="1"/>
  <c r="U145" i="25"/>
  <c r="U167" i="25" s="1"/>
  <c r="U189" i="25" s="1"/>
  <c r="U149" i="25"/>
  <c r="U171" i="25" s="1"/>
  <c r="U193" i="25" s="1"/>
  <c r="U139" i="25"/>
  <c r="U161" i="25" s="1"/>
  <c r="U183" i="25" s="1"/>
  <c r="U147" i="25"/>
  <c r="U169" i="25" s="1"/>
  <c r="U191" i="25" s="1"/>
  <c r="N142" i="25"/>
  <c r="N164" i="25" s="1"/>
  <c r="N186" i="25" s="1"/>
  <c r="U148" i="25"/>
  <c r="U170" i="25" s="1"/>
  <c r="U192" i="25" s="1"/>
  <c r="U139" i="24"/>
  <c r="U161" i="24" s="1"/>
  <c r="U183" i="24" s="1"/>
  <c r="T174" i="24"/>
  <c r="T196" i="24" s="1"/>
  <c r="T169" i="24"/>
  <c r="T191" i="24" s="1"/>
  <c r="U153" i="24"/>
  <c r="U175" i="24" s="1"/>
  <c r="U197" i="24" s="1"/>
  <c r="U146" i="24"/>
  <c r="U168" i="24" s="1"/>
  <c r="U190" i="24" s="1"/>
  <c r="U138" i="24"/>
  <c r="U160" i="24" s="1"/>
  <c r="U182" i="24" s="1"/>
  <c r="U147" i="24"/>
  <c r="U169" i="24" s="1"/>
  <c r="U191" i="24" s="1"/>
  <c r="I169" i="24"/>
  <c r="I191" i="24" s="1"/>
  <c r="I174" i="24"/>
  <c r="I196" i="24" s="1"/>
  <c r="U152" i="24"/>
  <c r="U174" i="24" s="1"/>
  <c r="U196" i="24" s="1"/>
  <c r="U148" i="24"/>
  <c r="U170" i="24" s="1"/>
  <c r="U192" i="24" s="1"/>
  <c r="U149" i="24"/>
  <c r="U171" i="24" s="1"/>
  <c r="U193" i="24" s="1"/>
  <c r="U145" i="24"/>
  <c r="U167" i="24" s="1"/>
  <c r="U189" i="24" s="1"/>
  <c r="I167" i="24"/>
  <c r="I189" i="24" s="1"/>
  <c r="U150" i="25" l="1"/>
  <c r="U172" i="25" s="1"/>
  <c r="U194" i="25" s="1"/>
  <c r="U152" i="25"/>
  <c r="U174" i="25" s="1"/>
  <c r="U196" i="25" s="1"/>
  <c r="U135" i="25"/>
  <c r="U157" i="25" s="1"/>
  <c r="U179" i="25" s="1"/>
  <c r="U134" i="25"/>
  <c r="U156" i="25" s="1"/>
  <c r="U178" i="25" s="1"/>
  <c r="N158" i="25"/>
  <c r="N180" i="25" s="1"/>
  <c r="U136" i="25"/>
  <c r="U158" i="25" s="1"/>
  <c r="U180" i="25" s="1"/>
  <c r="U142" i="25"/>
  <c r="U164" i="25" s="1"/>
  <c r="U186" i="25" s="1"/>
  <c r="U140" i="25"/>
  <c r="U162" i="25" s="1"/>
  <c r="U184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K37" authorId="0" shapeId="0" xr:uid="{62D18917-25EC-4218-88FA-B70CC9D69BE0}">
      <text>
        <r>
          <rPr>
            <b/>
            <sz val="9"/>
            <color indexed="81"/>
            <rFont val="Tahoma"/>
            <charset val="1"/>
          </rPr>
          <t>Knox, Tara:</t>
        </r>
        <r>
          <rPr>
            <sz val="9"/>
            <color indexed="81"/>
            <rFont val="Tahoma"/>
            <charset val="1"/>
          </rPr>
          <t xml:space="preserve">
shoulder baseload</t>
        </r>
      </text>
    </comment>
    <comment ref="K38" authorId="0" shapeId="0" xr:uid="{453DEB91-5708-46A7-9926-7172E8B16B8D}">
      <text>
        <r>
          <rPr>
            <b/>
            <sz val="9"/>
            <color indexed="81"/>
            <rFont val="Tahoma"/>
            <charset val="1"/>
          </rPr>
          <t>Knox, Tara:</t>
        </r>
        <r>
          <rPr>
            <sz val="9"/>
            <color indexed="81"/>
            <rFont val="Tahoma"/>
            <charset val="1"/>
          </rPr>
          <t xml:space="preserve">
Winter Baseload</t>
        </r>
      </text>
    </comment>
    <comment ref="K39" authorId="0" shapeId="0" xr:uid="{871174A7-D791-4847-B484-8DA4A69B22ED}">
      <text>
        <r>
          <rPr>
            <b/>
            <sz val="9"/>
            <color indexed="81"/>
            <rFont val="Tahoma"/>
            <charset val="1"/>
          </rPr>
          <t>Knox, Tara:</t>
        </r>
        <r>
          <rPr>
            <sz val="9"/>
            <color indexed="81"/>
            <rFont val="Tahoma"/>
            <charset val="1"/>
          </rPr>
          <t xml:space="preserve">
Summer Base load</t>
        </r>
      </text>
    </comment>
  </commentList>
</comments>
</file>

<file path=xl/sharedStrings.xml><?xml version="1.0" encoding="utf-8"?>
<sst xmlns="http://schemas.openxmlformats.org/spreadsheetml/2006/main" count="2052" uniqueCount="256">
  <si>
    <t>Durban-Watson Statistic =</t>
  </si>
  <si>
    <t>p - 1 = 5</t>
  </si>
  <si>
    <t>p - 1 = 4</t>
  </si>
  <si>
    <t>p - 1 = 3</t>
  </si>
  <si>
    <t>p - 1 = 2</t>
  </si>
  <si>
    <t>p - 1 = 1</t>
  </si>
  <si>
    <r>
      <t>d</t>
    </r>
    <r>
      <rPr>
        <b/>
        <vertAlign val="subscript"/>
        <sz val="10"/>
        <color indexed="10"/>
        <rFont val="Times New Roman"/>
        <family val="1"/>
      </rPr>
      <t xml:space="preserve">l </t>
    </r>
    <r>
      <rPr>
        <b/>
        <sz val="10"/>
        <color indexed="10"/>
        <rFont val="Times New Roman"/>
        <family val="1"/>
      </rPr>
      <t>=</t>
    </r>
  </si>
  <si>
    <r>
      <t>d</t>
    </r>
    <r>
      <rPr>
        <b/>
        <vertAlign val="subscript"/>
        <sz val="10"/>
        <color indexed="10"/>
        <rFont val="Times New Roman"/>
        <family val="1"/>
      </rPr>
      <t xml:space="preserve">u </t>
    </r>
    <r>
      <rPr>
        <b/>
        <sz val="10"/>
        <color indexed="10"/>
        <rFont val="Times New Roman"/>
        <family val="1"/>
      </rPr>
      <t>=</t>
    </r>
  </si>
  <si>
    <r>
      <t>4-d</t>
    </r>
    <r>
      <rPr>
        <b/>
        <vertAlign val="subscript"/>
        <sz val="10"/>
        <color indexed="10"/>
        <rFont val="Times New Roman"/>
        <family val="1"/>
      </rPr>
      <t>u</t>
    </r>
    <r>
      <rPr>
        <b/>
        <sz val="10"/>
        <color indexed="10"/>
        <rFont val="Times New Roman"/>
        <family val="1"/>
      </rPr>
      <t xml:space="preserve"> =</t>
    </r>
  </si>
  <si>
    <r>
      <t>4-d</t>
    </r>
    <r>
      <rPr>
        <b/>
        <vertAlign val="subscript"/>
        <sz val="10"/>
        <color indexed="10"/>
        <rFont val="Times New Roman"/>
        <family val="1"/>
      </rPr>
      <t>l</t>
    </r>
    <r>
      <rPr>
        <b/>
        <sz val="10"/>
        <color indexed="10"/>
        <rFont val="Times New Roman"/>
        <family val="1"/>
      </rPr>
      <t xml:space="preserve"> =</t>
    </r>
  </si>
  <si>
    <t>Dependent Variable: WR11</t>
  </si>
  <si>
    <t>Method: Stepwise Regression</t>
  </si>
  <si>
    <t>Included observations: 120</t>
  </si>
  <si>
    <t>No always included regressors</t>
  </si>
  <si>
    <t>Selection method: Stepwise backwards</t>
  </si>
  <si>
    <t>Stopping criterion: t-stat forwards/backwards = 2/2</t>
  </si>
  <si>
    <t>Variable</t>
  </si>
  <si>
    <t>Coefficient</t>
  </si>
  <si>
    <t>Std. Error</t>
  </si>
  <si>
    <t>t-Statistic</t>
  </si>
  <si>
    <t xml:space="preserve">Prob.*  </t>
  </si>
  <si>
    <t>C</t>
  </si>
  <si>
    <t>DDH</t>
  </si>
  <si>
    <t>SHDDH</t>
  </si>
  <si>
    <t>JUNE</t>
  </si>
  <si>
    <t>DDC</t>
  </si>
  <si>
    <t>R-squared</t>
  </si>
  <si>
    <t xml:space="preserve">    Mean dependent var</t>
  </si>
  <si>
    <t>Adjusted R-squared</t>
  </si>
  <si>
    <t xml:space="preserve">    S.D. dependent var</t>
  </si>
  <si>
    <t>S.E. of regression</t>
  </si>
  <si>
    <t xml:space="preserve">    Akaike info criterion</t>
  </si>
  <si>
    <t>Sum squared resid</t>
  </si>
  <si>
    <t xml:space="preserve">    Schwarz criterion</t>
  </si>
  <si>
    <t>Log likelihood</t>
  </si>
  <si>
    <t xml:space="preserve">    Hannan-Quinn criter.</t>
  </si>
  <si>
    <t>F-statistic</t>
  </si>
  <si>
    <t xml:space="preserve">    Durbin-Watson stat</t>
  </si>
  <si>
    <t>Prob(F-statistic)</t>
  </si>
  <si>
    <t>Selection Summary</t>
  </si>
  <si>
    <t>*Note: p-values and subsequent tests do not account for stepwise</t>
  </si>
  <si>
    <t xml:space="preserve">        selection.</t>
  </si>
  <si>
    <t>Dependent Variable: WR1</t>
  </si>
  <si>
    <t>Dependent Variable: WC11</t>
  </si>
  <si>
    <t>YEARDDH</t>
  </si>
  <si>
    <t>SHDDC</t>
  </si>
  <si>
    <t>Dependent Variable: IR1</t>
  </si>
  <si>
    <t>YEARDDC</t>
  </si>
  <si>
    <t>Dependent Variable: WT11</t>
  </si>
  <si>
    <t>Dependent Variable: WR21</t>
  </si>
  <si>
    <t>Dependent Variable: IR11</t>
  </si>
  <si>
    <t>Dependent Variable: IC11</t>
  </si>
  <si>
    <t>Dependent Variable: IT11</t>
  </si>
  <si>
    <t xml:space="preserve">Dataset 1 </t>
  </si>
  <si>
    <t>Ten years of Data</t>
  </si>
  <si>
    <t>Variables</t>
  </si>
  <si>
    <t>Trend</t>
  </si>
  <si>
    <t>Observation number</t>
  </si>
  <si>
    <t>June</t>
  </si>
  <si>
    <t>Dummy variable for June</t>
  </si>
  <si>
    <t>YearDDH</t>
  </si>
  <si>
    <t>Year times DDH</t>
  </si>
  <si>
    <t>YearSHDDH</t>
  </si>
  <si>
    <t>Year times SHDDH</t>
  </si>
  <si>
    <t>YearDDC</t>
  </si>
  <si>
    <t>Year times DDC</t>
  </si>
  <si>
    <t>Adjusted R Square</t>
  </si>
  <si>
    <t>Standard Error</t>
  </si>
  <si>
    <t>Durbin Watson</t>
  </si>
  <si>
    <t>t-stats &gt; |2|</t>
  </si>
  <si>
    <t>Intercept</t>
  </si>
  <si>
    <t>Baseload</t>
  </si>
  <si>
    <t>Winter DDH</t>
  </si>
  <si>
    <t>Shoulder DDH</t>
  </si>
  <si>
    <t>Shoulder DDC</t>
  </si>
  <si>
    <t>WR1</t>
  </si>
  <si>
    <t>WR11</t>
  </si>
  <si>
    <t>IR1</t>
  </si>
  <si>
    <t>WC11</t>
  </si>
  <si>
    <t>WT11</t>
  </si>
  <si>
    <t>WR21</t>
  </si>
  <si>
    <t>IR11</t>
  </si>
  <si>
    <t>IC11</t>
  </si>
  <si>
    <t>IT11</t>
  </si>
  <si>
    <t>YEARSHDDH</t>
  </si>
  <si>
    <t>YEARSHDDC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</si>
  <si>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</si>
  <si>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</si>
  <si>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</si>
  <si>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</si>
  <si>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</si>
  <si>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</si>
  <si>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</si>
  <si>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</si>
  <si>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</si>
  <si>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</si>
  <si>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</si>
  <si>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</si>
  <si>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</si>
  <si>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Calendar DDH</t>
  </si>
  <si>
    <t>All</t>
  </si>
  <si>
    <t>Dec, Jan,</t>
  </si>
  <si>
    <t>Months</t>
  </si>
  <si>
    <t>Feb, Mar</t>
  </si>
  <si>
    <t>Oct, Nov</t>
  </si>
  <si>
    <t>Sch/Class</t>
  </si>
  <si>
    <t>Customers</t>
  </si>
  <si>
    <t>Actual Billed Usage</t>
  </si>
  <si>
    <t>Actual Calendar Usage</t>
  </si>
  <si>
    <t>Predicted Calendar Usage</t>
  </si>
  <si>
    <t>Predicted - Actual Usage</t>
  </si>
  <si>
    <t>Percentage Difference</t>
  </si>
  <si>
    <t>Calendar DDC</t>
  </si>
  <si>
    <t>Summer DDC</t>
  </si>
  <si>
    <t>Jun, Jul,</t>
  </si>
  <si>
    <t>Aug, Sep</t>
  </si>
  <si>
    <t>Apr, May,</t>
  </si>
  <si>
    <t>Apr, May, Jun,</t>
  </si>
  <si>
    <t>@TREND</t>
  </si>
  <si>
    <t>Dependent Variable: WI11</t>
  </si>
  <si>
    <t>WI11</t>
  </si>
  <si>
    <t>DW @ 100</t>
  </si>
  <si>
    <t>WC21</t>
  </si>
  <si>
    <t>WT21</t>
  </si>
  <si>
    <t>WT31</t>
  </si>
  <si>
    <t>II11</t>
  </si>
  <si>
    <t>IR21</t>
  </si>
  <si>
    <t>IC21</t>
  </si>
  <si>
    <t>IT21</t>
  </si>
  <si>
    <t>IT31</t>
  </si>
  <si>
    <t xml:space="preserve">Prob.  </t>
  </si>
  <si>
    <t>AR(1)</t>
  </si>
  <si>
    <t>Inverted AR Roots</t>
  </si>
  <si>
    <t>Dependent Variable: WC21</t>
  </si>
  <si>
    <t>Dependent Variable: WT21</t>
  </si>
  <si>
    <t>Dependent Variable: WT31</t>
  </si>
  <si>
    <t>AR(2)</t>
  </si>
  <si>
    <t>AR(3)</t>
  </si>
  <si>
    <t>Dependent Variable: II11</t>
  </si>
  <si>
    <t>Dependent Variable: IR21</t>
  </si>
  <si>
    <t>Dependent Variable: IC21</t>
  </si>
  <si>
    <t>Dependent Variable: IT21</t>
  </si>
  <si>
    <t>Dependent Variable: IT31</t>
  </si>
  <si>
    <t>pass</t>
  </si>
  <si>
    <t>yes</t>
  </si>
  <si>
    <t>DDH during Dec, Jan, Feb, Mar</t>
  </si>
  <si>
    <t>DDH during Apr, May, Oct, Nov</t>
  </si>
  <si>
    <t>Booked Unbilled  Usage</t>
  </si>
  <si>
    <t>Dependent Variable: II21</t>
  </si>
  <si>
    <t>II21</t>
  </si>
  <si>
    <t>WADDH*WINTER</t>
  </si>
  <si>
    <t>WADDH*SHOULDER</t>
  </si>
  <si>
    <t>cooling only</t>
  </si>
  <si>
    <t>IDDDH*WINTER</t>
  </si>
  <si>
    <t>IDDDH*SHOULDER</t>
  </si>
  <si>
    <t>WADDC</t>
  </si>
  <si>
    <t>fails empirical</t>
  </si>
  <si>
    <t>Removed WADDH*WINTER*YEAR</t>
  </si>
  <si>
    <t>Removed WADDH*SHOULDER*YEAR</t>
  </si>
  <si>
    <t>WADDH*WINTER*YEAR</t>
  </si>
  <si>
    <t>Removed IDDDH*WINTER*YEAR</t>
  </si>
  <si>
    <t>Removed IDDDH*SHOULDER*YEAR</t>
  </si>
  <si>
    <t>IDDDH*WINTER*YEAR</t>
  </si>
  <si>
    <t>IDDDC</t>
  </si>
  <si>
    <t>Method: ARMA Maximum Likelihood (OPG - BHHH)</t>
  </si>
  <si>
    <t>Coefficient covariance computed using outer product of gradients</t>
  </si>
  <si>
    <t>SIGMASQ</t>
  </si>
  <si>
    <t>Convergence achieved after 9 iterations</t>
  </si>
  <si>
    <t>Dependent Variable: WI21</t>
  </si>
  <si>
    <t>WI21</t>
  </si>
  <si>
    <t>test monthly</t>
  </si>
  <si>
    <t>DDC during all months</t>
  </si>
  <si>
    <t>Number of search regressors: 9</t>
  </si>
  <si>
    <t>Removed WADDC*YEAR</t>
  </si>
  <si>
    <t>WADDH*SHOULDER*YEAR</t>
  </si>
  <si>
    <t>Convergence achieved after 7 iterations</t>
  </si>
  <si>
    <t>Removed IDDDC*YEAR</t>
  </si>
  <si>
    <t>Removed JUNE</t>
  </si>
  <si>
    <t>2009 - 2018</t>
  </si>
  <si>
    <t>Date: 12/06/19   Time: 10:08</t>
  </si>
  <si>
    <t>Sample: 2009M01 2018M12</t>
  </si>
  <si>
    <t>Date: 12/06/19   Time: 10:43</t>
  </si>
  <si>
    <t>Removed @TREND</t>
  </si>
  <si>
    <t>*Note: p-values and subsequent tests do not account for stepwise selection.</t>
  </si>
  <si>
    <t>Date: 12/06/19   Time: 10:56</t>
  </si>
  <si>
    <t>Date: 12/06/19   Time: 10:53</t>
  </si>
  <si>
    <t>Date: 12/06/19   Time: 11:18</t>
  </si>
  <si>
    <t>Date: 12/06/19   Time: 11:23</t>
  </si>
  <si>
    <t>Date: 12/06/19   Time: 11:27</t>
  </si>
  <si>
    <t>Removed WADDH*SHOULDER</t>
  </si>
  <si>
    <t>Date: 12/06/19   Time: 11:38</t>
  </si>
  <si>
    <t>Date: 12/06/19   Time: 11:41</t>
  </si>
  <si>
    <t>Date: 12/09/19   Time: 11:33</t>
  </si>
  <si>
    <t>Date: 12/09/19   Time: 11:39</t>
  </si>
  <si>
    <t>Convergence achieved after 3 iterations</t>
  </si>
  <si>
    <t>Date: 12/09/19   Time: 12:06</t>
  </si>
  <si>
    <t>Convergence achieved after 12 iterations</t>
  </si>
  <si>
    <t>Date: 12/09/19   Time: 13:31</t>
  </si>
  <si>
    <t>Date: 12/09/19   Time: 13:34</t>
  </si>
  <si>
    <t>Convergence achieved after 18 iterations</t>
  </si>
  <si>
    <t>Date: 12/09/19   Time: 13:37</t>
  </si>
  <si>
    <t>Date: 12/09/19   Time: 15:22</t>
  </si>
  <si>
    <t>Date: 12/09/19   Time: 15:32</t>
  </si>
  <si>
    <t>Date: 12/09/19   Time: 15:34</t>
  </si>
  <si>
    <t>Convergence achieved after 25 iterations</t>
  </si>
  <si>
    <t>Date: 12/09/19   Time: 15:36</t>
  </si>
  <si>
    <t>Convergence achieved after 8 iterations</t>
  </si>
  <si>
    <t>Date: 12/09/19   Time: 15:39</t>
  </si>
  <si>
    <t>Convergence achieved after 10 iterations</t>
  </si>
  <si>
    <t xml:space="preserve"> .12+.55i</t>
  </si>
  <si>
    <t xml:space="preserve">     .12-.55i</t>
  </si>
  <si>
    <t>12 Months Ended Dec 2018</t>
  </si>
  <si>
    <t>Dec 2017</t>
  </si>
  <si>
    <t>Date: 12/10/19   Time: 11:02</t>
  </si>
  <si>
    <t>Date: 12/10/19   Time: 11:04</t>
  </si>
  <si>
    <t>IDDDH*SHOULDER*YEAR</t>
  </si>
  <si>
    <t>Date: 12/10/19   Time: 11:05</t>
  </si>
  <si>
    <t>Date: 12/10/19   Time: 11:06</t>
  </si>
  <si>
    <t>Date: 12/10/19   Time: 11:08</t>
  </si>
  <si>
    <t>Date: 12/10/19   Time: 11:09</t>
  </si>
  <si>
    <t>Date: 12/10/19   Time: 11:11</t>
  </si>
  <si>
    <t>Removed IDDDH*SHOULDER</t>
  </si>
  <si>
    <t>Date: 12/10/19   Time: 11:12</t>
  </si>
  <si>
    <t>Removed IDDDC</t>
  </si>
  <si>
    <t>Date: 12/10/19   Time: 11:13</t>
  </si>
  <si>
    <t>Date: 12/10/19   Time: 11:15</t>
  </si>
  <si>
    <t>Date: 12/10/19   Time: 13:20</t>
  </si>
  <si>
    <t>Date: 12/10/19   Time: 13:24</t>
  </si>
  <si>
    <t>Convergence achieved after 4 iterations</t>
  </si>
  <si>
    <t>Date: 12/10/19   Time: 13:26</t>
  </si>
  <si>
    <t>Convergence achieved after 24 iterations</t>
  </si>
  <si>
    <t>Date: 12/10/19   Time: 13:28</t>
  </si>
  <si>
    <t>Convergence achieved after 11 iterations</t>
  </si>
  <si>
    <t>Date: 12/10/19   Time: 13:29</t>
  </si>
  <si>
    <t>Convergence achieved after 20 iterations</t>
  </si>
  <si>
    <t>Date: 12/10/19   Time: 13:31</t>
  </si>
  <si>
    <t>Date: 12/10/19   Time: 13:33</t>
  </si>
  <si>
    <t>Convergence achieved after 6 iterations</t>
  </si>
  <si>
    <t>Date: 12/10/19   Time: 13:52</t>
  </si>
  <si>
    <t>Convergence achieved after 23 iterations</t>
  </si>
  <si>
    <t>Date: 12/10/19   Time: 13:55</t>
  </si>
  <si>
    <t>Convergence achieved after 5 iterations</t>
  </si>
  <si>
    <t>Date: 12/10/19   Time: 13:57</t>
  </si>
  <si>
    <t xml:space="preserve"> .23-.48i</t>
  </si>
  <si>
    <t xml:space="preserve">     .23+.48i</t>
  </si>
  <si>
    <t>fails Rsquare</t>
  </si>
  <si>
    <t>test</t>
  </si>
  <si>
    <t>Method: Least Squares</t>
  </si>
  <si>
    <t>Date: 12/17/19   Time: 15:58</t>
  </si>
  <si>
    <t>WINTER</t>
  </si>
  <si>
    <t>SUMMER</t>
  </si>
  <si>
    <t>DDC only with seasonal baseload</t>
  </si>
  <si>
    <t>Date: 12/17/19   Time: 16:00</t>
  </si>
  <si>
    <t>shoulder</t>
  </si>
  <si>
    <t>winter</t>
  </si>
  <si>
    <t>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</si>
</sst>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0.0000"/>
    <numFmt numFmtId="166" formatCode="#,###,###,###,##0"/>
    <numFmt numFmtId="167" formatCode="#,###,###,##0"/>
    <numFmt numFmtId="168" formatCode="_(* #,##0_);_(* \(#,##0\);_(* &quot;-&quot;??_);_(@_)"/>
    <numFmt numFmtId="169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color indexed="10"/>
      <name val="Arial"/>
      <family val="2"/>
    </font>
    <font>
      <b/>
      <vertAlign val="subscript"/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theme="6" tint="-0.499984740745262"/>
      <name val="Arial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4">
    <xf numFmtId="0" fontId="0" fillId="0" borderId="0" xfId="0"/>
    <xf numFmtId="0" fontId="4" fillId="0" borderId="1" xfId="2" applyFont="1" applyFill="1" applyBorder="1" applyAlignment="1">
      <alignment horizontal="right"/>
    </xf>
    <xf numFmtId="0" fontId="4" fillId="0" borderId="2" xfId="2" applyFont="1" applyFill="1" applyBorder="1"/>
    <xf numFmtId="0" fontId="2" fillId="0" borderId="0" xfId="2"/>
    <xf numFmtId="0" fontId="6" fillId="0" borderId="0" xfId="2" applyFont="1" applyAlignment="1">
      <alignment horizontal="right"/>
    </xf>
    <xf numFmtId="0" fontId="7" fillId="0" borderId="0" xfId="2" applyFont="1" applyFill="1"/>
    <xf numFmtId="0" fontId="7" fillId="0" borderId="0" xfId="2" applyFont="1"/>
    <xf numFmtId="0" fontId="8" fillId="0" borderId="0" xfId="2" applyFont="1"/>
    <xf numFmtId="0" fontId="9" fillId="0" borderId="0" xfId="2" applyFont="1" applyAlignment="1">
      <alignment horizontal="right"/>
    </xf>
    <xf numFmtId="0" fontId="2" fillId="0" borderId="0" xfId="2" applyFont="1"/>
    <xf numFmtId="11" fontId="0" fillId="0" borderId="0" xfId="0" applyNumberFormat="1"/>
    <xf numFmtId="0" fontId="0" fillId="0" borderId="0" xfId="0" applyFill="1" applyBorder="1" applyAlignment="1"/>
    <xf numFmtId="164" fontId="0" fillId="0" borderId="0" xfId="0" applyNumberFormat="1" applyFill="1" applyBorder="1" applyAlignme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3" xfId="0" applyFill="1" applyBorder="1" applyAlignment="1"/>
    <xf numFmtId="43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/>
    <xf numFmtId="166" fontId="0" fillId="0" borderId="0" xfId="0" applyNumberFormat="1"/>
    <xf numFmtId="168" fontId="0" fillId="0" borderId="0" xfId="0" applyNumberFormat="1"/>
    <xf numFmtId="168" fontId="0" fillId="0" borderId="0" xfId="1" applyNumberFormat="1" applyFont="1"/>
    <xf numFmtId="10" fontId="0" fillId="0" borderId="0" xfId="3" applyNumberFormat="1" applyFont="1"/>
    <xf numFmtId="169" fontId="0" fillId="0" borderId="0" xfId="0" applyNumberFormat="1"/>
    <xf numFmtId="168" fontId="0" fillId="0" borderId="0" xfId="0" applyNumberFormat="1" applyFill="1"/>
    <xf numFmtId="168" fontId="1" fillId="0" borderId="0" xfId="1" applyNumberFormat="1"/>
    <xf numFmtId="0" fontId="10" fillId="0" borderId="0" xfId="0" applyFont="1"/>
    <xf numFmtId="0" fontId="10" fillId="0" borderId="0" xfId="0" applyFont="1" applyAlignment="1">
      <alignment horizontal="right"/>
    </xf>
    <xf numFmtId="0" fontId="0" fillId="0" borderId="0" xfId="0" applyFill="1"/>
    <xf numFmtId="0" fontId="10" fillId="0" borderId="0" xfId="0" applyFont="1" applyFill="1" applyAlignment="1">
      <alignment horizontal="right"/>
    </xf>
    <xf numFmtId="165" fontId="0" fillId="0" borderId="0" xfId="0" applyNumberFormat="1" applyFill="1" applyBorder="1" applyAlignment="1"/>
    <xf numFmtId="164" fontId="0" fillId="0" borderId="0" xfId="0" applyNumberFormat="1" applyFill="1"/>
    <xf numFmtId="168" fontId="1" fillId="0" borderId="0" xfId="1" applyNumberFormat="1" applyFill="1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4" fontId="0" fillId="0" borderId="0" xfId="0" applyNumberFormat="1" applyAlignment="1">
      <alignment horizontal="right"/>
    </xf>
    <xf numFmtId="17" fontId="0" fillId="0" borderId="0" xfId="0" quotePrefix="1" applyNumberFormat="1"/>
    <xf numFmtId="10" fontId="0" fillId="2" borderId="0" xfId="3" applyNumberFormat="1" applyFont="1" applyFill="1"/>
    <xf numFmtId="0" fontId="0" fillId="0" borderId="0" xfId="0" applyAlignment="1">
      <alignment horizontal="left"/>
    </xf>
    <xf numFmtId="10" fontId="0" fillId="0" borderId="0" xfId="3" applyNumberFormat="1" applyFont="1" applyFill="1"/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1" fillId="0" borderId="0" xfId="0" applyFont="1"/>
    <xf numFmtId="168" fontId="13" fillId="0" borderId="0" xfId="0" applyNumberFormat="1" applyFont="1" applyFill="1"/>
    <xf numFmtId="166" fontId="13" fillId="0" borderId="0" xfId="0" applyNumberFormat="1" applyFont="1" applyFill="1"/>
    <xf numFmtId="10" fontId="0" fillId="3" borderId="0" xfId="3" applyNumberFormat="1" applyFont="1" applyFill="1"/>
    <xf numFmtId="0" fontId="0" fillId="3" borderId="0" xfId="0" applyFill="1"/>
    <xf numFmtId="0" fontId="1" fillId="0" borderId="0" xfId="0" applyFont="1" applyFill="1"/>
    <xf numFmtId="0" fontId="1" fillId="0" borderId="0" xfId="0" applyFont="1" applyAlignment="1">
      <alignment wrapText="1"/>
    </xf>
    <xf numFmtId="0" fontId="0" fillId="4" borderId="0" xfId="0" applyFill="1"/>
    <xf numFmtId="0" fontId="1" fillId="4" borderId="0" xfId="0" applyFont="1" applyFill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Fill="1"/>
    <xf numFmtId="165" fontId="0" fillId="0" borderId="0" xfId="0" applyNumberFormat="1" applyFill="1"/>
    <xf numFmtId="0" fontId="0" fillId="5" borderId="0" xfId="0" applyFill="1"/>
    <xf numFmtId="11" fontId="0" fillId="5" borderId="0" xfId="0" applyNumberFormat="1" applyFill="1"/>
    <xf numFmtId="0" fontId="0" fillId="0" borderId="0" xfId="0" applyAlignment="1">
      <alignment wrapText="1"/>
    </xf>
    <xf numFmtId="167" fontId="13" fillId="0" borderId="0" xfId="0" applyNumberFormat="1" applyFont="1" applyFill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8" fontId="0" fillId="3" borderId="0" xfId="1" applyNumberFormat="1" applyFont="1" applyFill="1"/>
  </cellXfs>
  <cellStyles count="7">
    <cellStyle name="Comma" xfId="1" builtinId="3"/>
    <cellStyle name="Comma 2" xfId="6" xr:uid="{00000000-0005-0000-0000-000001000000}"/>
    <cellStyle name="Normal" xfId="0" builtinId="0"/>
    <cellStyle name="Normal 2" xfId="4" xr:uid="{00000000-0005-0000-0000-000003000000}"/>
    <cellStyle name="Normal_Avista's weather Regressions" xfId="2" xr:uid="{00000000-0005-0000-0000-000004000000}"/>
    <cellStyle name="Percent" xfId="3" builtinId="5"/>
    <cellStyle name="Percent 2" xfId="5" xr:uid="{00000000-0005-0000-0000-000006000000}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0"/>
  <sheetViews>
    <sheetView topLeftCell="A346" zoomScaleNormal="100" workbookViewId="0">
      <selection activeCell="C371" sqref="C371"/>
    </sheetView>
  </sheetViews>
  <sheetFormatPr defaultRowHeight="12.75" x14ac:dyDescent="0.2"/>
  <cols>
    <col min="1" max="1" width="23.140625" customWidth="1"/>
    <col min="2" max="2" width="11.140625" customWidth="1"/>
    <col min="3" max="3" width="10.7109375" customWidth="1"/>
    <col min="4" max="4" width="11" customWidth="1"/>
    <col min="5" max="5" width="9.28515625" bestFit="1" customWidth="1"/>
    <col min="7" max="7" width="26.7109375" customWidth="1"/>
    <col min="8" max="8" width="11.140625" bestFit="1" customWidth="1"/>
    <col min="9" max="9" width="11.28515625" customWidth="1"/>
    <col min="10" max="10" width="11.7109375" customWidth="1"/>
    <col min="11" max="11" width="9.28515625" bestFit="1" customWidth="1"/>
  </cols>
  <sheetData>
    <row r="1" spans="1:11" x14ac:dyDescent="0.2">
      <c r="A1" t="s">
        <v>46</v>
      </c>
      <c r="G1" t="s">
        <v>46</v>
      </c>
    </row>
    <row r="2" spans="1:11" x14ac:dyDescent="0.2">
      <c r="A2" t="s">
        <v>11</v>
      </c>
      <c r="G2" t="s">
        <v>164</v>
      </c>
    </row>
    <row r="3" spans="1:11" x14ac:dyDescent="0.2">
      <c r="A3" t="s">
        <v>213</v>
      </c>
      <c r="G3" t="s">
        <v>226</v>
      </c>
    </row>
    <row r="4" spans="1:11" x14ac:dyDescent="0.2">
      <c r="A4" t="s">
        <v>180</v>
      </c>
      <c r="G4" t="s">
        <v>180</v>
      </c>
    </row>
    <row r="5" spans="1:11" x14ac:dyDescent="0.2">
      <c r="A5" t="s">
        <v>12</v>
      </c>
      <c r="G5" t="s">
        <v>12</v>
      </c>
    </row>
    <row r="6" spans="1:11" x14ac:dyDescent="0.2">
      <c r="A6" t="s">
        <v>13</v>
      </c>
      <c r="G6" t="s">
        <v>175</v>
      </c>
    </row>
    <row r="7" spans="1:11" x14ac:dyDescent="0.2">
      <c r="A7" t="s">
        <v>172</v>
      </c>
      <c r="G7" t="s">
        <v>165</v>
      </c>
    </row>
    <row r="8" spans="1:11" x14ac:dyDescent="0.2">
      <c r="A8" t="s">
        <v>14</v>
      </c>
    </row>
    <row r="9" spans="1:11" x14ac:dyDescent="0.2">
      <c r="A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130</v>
      </c>
    </row>
    <row r="11" spans="1:11" x14ac:dyDescent="0.2">
      <c r="A11" t="s">
        <v>16</v>
      </c>
      <c r="B11" t="s">
        <v>17</v>
      </c>
      <c r="C11" t="s">
        <v>18</v>
      </c>
      <c r="D11" t="s">
        <v>19</v>
      </c>
      <c r="E11" t="s">
        <v>20</v>
      </c>
      <c r="G11" t="s">
        <v>21</v>
      </c>
      <c r="H11">
        <v>643.79612238214099</v>
      </c>
      <c r="I11">
        <v>12.362399984103901</v>
      </c>
      <c r="J11">
        <v>52.0769529549247</v>
      </c>
      <c r="K11" s="10">
        <v>2.4700211909125E-80</v>
      </c>
    </row>
    <row r="12" spans="1:11" x14ac:dyDescent="0.2">
      <c r="G12" t="s">
        <v>118</v>
      </c>
      <c r="H12">
        <v>-0.71534125600853604</v>
      </c>
      <c r="I12">
        <v>9.5166149321628202E-2</v>
      </c>
      <c r="J12">
        <v>-7.5167615912558698</v>
      </c>
      <c r="K12" s="10">
        <v>1.48849594342739E-11</v>
      </c>
    </row>
    <row r="13" spans="1:11" x14ac:dyDescent="0.2">
      <c r="A13" t="s">
        <v>21</v>
      </c>
      <c r="B13">
        <v>644.06772480027303</v>
      </c>
      <c r="C13">
        <v>13.551350117629999</v>
      </c>
      <c r="D13">
        <v>47.527937748605197</v>
      </c>
      <c r="E13" s="10">
        <v>5.4404595114951699E-77</v>
      </c>
      <c r="G13" t="s">
        <v>24</v>
      </c>
      <c r="H13">
        <v>84.434140071414802</v>
      </c>
      <c r="I13">
        <v>17.882791272654799</v>
      </c>
      <c r="J13">
        <v>4.7215302568858801</v>
      </c>
      <c r="K13" s="10">
        <v>6.8256077137340098E-6</v>
      </c>
    </row>
    <row r="14" spans="1:11" x14ac:dyDescent="0.2">
      <c r="A14" t="s">
        <v>153</v>
      </c>
      <c r="B14">
        <v>0.59239604362823195</v>
      </c>
      <c r="C14">
        <v>1.3031612688204E-2</v>
      </c>
      <c r="D14">
        <v>45.458383225620103</v>
      </c>
      <c r="E14" s="10">
        <v>6.76504441572391E-75</v>
      </c>
      <c r="G14" t="s">
        <v>153</v>
      </c>
      <c r="H14">
        <v>0.59276399928552304</v>
      </c>
      <c r="I14">
        <v>1.1030076242856899E-2</v>
      </c>
      <c r="J14">
        <v>53.740698272089801</v>
      </c>
      <c r="K14" s="10">
        <v>8.3442442745630201E-82</v>
      </c>
    </row>
    <row r="15" spans="1:11" x14ac:dyDescent="0.2">
      <c r="A15" t="s">
        <v>154</v>
      </c>
      <c r="B15">
        <v>0.459162712993883</v>
      </c>
      <c r="C15">
        <v>2.47433849856434E-2</v>
      </c>
      <c r="D15">
        <v>18.556988595549701</v>
      </c>
      <c r="E15" s="10">
        <v>3.0767804825033598E-36</v>
      </c>
      <c r="G15" t="s">
        <v>154</v>
      </c>
      <c r="H15">
        <v>0.45801296344582099</v>
      </c>
      <c r="I15">
        <v>2.5739018343500002E-2</v>
      </c>
      <c r="J15">
        <v>17.7945000595364</v>
      </c>
      <c r="K15" s="10">
        <v>1.9932652470172598E-34</v>
      </c>
    </row>
    <row r="16" spans="1:11" x14ac:dyDescent="0.2">
      <c r="A16" t="s">
        <v>163</v>
      </c>
      <c r="B16">
        <v>0.99754238978343301</v>
      </c>
      <c r="C16">
        <v>6.7848921797005898E-2</v>
      </c>
      <c r="D16">
        <v>14.702405924267</v>
      </c>
      <c r="E16" s="10">
        <v>4.3529497271008999E-28</v>
      </c>
      <c r="G16" t="s">
        <v>163</v>
      </c>
      <c r="H16">
        <v>1.0000955013221799</v>
      </c>
      <c r="I16">
        <v>7.0279022616379194E-2</v>
      </c>
      <c r="J16">
        <v>14.2303558599732</v>
      </c>
      <c r="K16" s="10">
        <v>7.2292710039649794E-27</v>
      </c>
    </row>
    <row r="17" spans="1:11" x14ac:dyDescent="0.2">
      <c r="A17" t="s">
        <v>118</v>
      </c>
      <c r="B17">
        <v>-0.71568864634552898</v>
      </c>
      <c r="C17">
        <v>9.9803421237309203E-2</v>
      </c>
      <c r="D17">
        <v>-7.1709830932928504</v>
      </c>
      <c r="E17" s="10">
        <v>7.9785246846745901E-11</v>
      </c>
      <c r="G17" t="s">
        <v>131</v>
      </c>
      <c r="H17">
        <v>-5.00524355197269E-2</v>
      </c>
      <c r="I17">
        <v>0.100543740767586</v>
      </c>
      <c r="J17" s="57">
        <v>-0.49781751840153199</v>
      </c>
      <c r="K17">
        <v>0.619588707181981</v>
      </c>
    </row>
    <row r="18" spans="1:11" x14ac:dyDescent="0.2">
      <c r="A18" t="s">
        <v>24</v>
      </c>
      <c r="B18">
        <v>82.476927343663405</v>
      </c>
      <c r="C18">
        <v>15.7322721024027</v>
      </c>
      <c r="D18">
        <v>5.2425311999953896</v>
      </c>
      <c r="E18" s="10">
        <v>7.3659111058567702E-7</v>
      </c>
      <c r="G18" t="s">
        <v>166</v>
      </c>
      <c r="H18">
        <v>1347.8635389246899</v>
      </c>
      <c r="I18">
        <v>210.18457093605801</v>
      </c>
      <c r="J18">
        <v>6.4127615691388602</v>
      </c>
      <c r="K18" s="10">
        <v>3.5145799820013498E-9</v>
      </c>
    </row>
    <row r="20" spans="1:11" x14ac:dyDescent="0.2">
      <c r="A20" t="s">
        <v>26</v>
      </c>
      <c r="B20">
        <v>0.97118470240438404</v>
      </c>
      <c r="C20" t="s">
        <v>27</v>
      </c>
      <c r="E20">
        <v>933.80833333333305</v>
      </c>
      <c r="G20" t="s">
        <v>26</v>
      </c>
      <c r="H20">
        <v>0.97124611248818704</v>
      </c>
      <c r="I20" t="s">
        <v>27</v>
      </c>
      <c r="K20">
        <v>933.80833333333305</v>
      </c>
    </row>
    <row r="21" spans="1:11" x14ac:dyDescent="0.2">
      <c r="A21" t="s">
        <v>28</v>
      </c>
      <c r="B21">
        <v>0.96992087356247203</v>
      </c>
      <c r="C21" t="s">
        <v>29</v>
      </c>
      <c r="E21">
        <v>217.41615966756899</v>
      </c>
      <c r="G21" t="s">
        <v>28</v>
      </c>
      <c r="H21">
        <v>0.96944899451869904</v>
      </c>
      <c r="I21" t="s">
        <v>29</v>
      </c>
      <c r="K21">
        <v>217.41615966756899</v>
      </c>
    </row>
    <row r="22" spans="1:11" x14ac:dyDescent="0.2">
      <c r="A22" t="s">
        <v>30</v>
      </c>
      <c r="B22">
        <v>37.707212630278697</v>
      </c>
      <c r="C22" t="s">
        <v>31</v>
      </c>
      <c r="E22">
        <v>10.146286557238399</v>
      </c>
      <c r="G22" t="s">
        <v>30</v>
      </c>
      <c r="H22">
        <v>38.001835560808701</v>
      </c>
      <c r="I22" t="s">
        <v>31</v>
      </c>
      <c r="K22">
        <v>10.177507357086199</v>
      </c>
    </row>
    <row r="23" spans="1:11" x14ac:dyDescent="0.2">
      <c r="A23" t="s">
        <v>32</v>
      </c>
      <c r="B23">
        <v>162089.062815335</v>
      </c>
      <c r="C23" t="s">
        <v>33</v>
      </c>
      <c r="E23">
        <v>10.285661144377499</v>
      </c>
      <c r="G23" t="s">
        <v>32</v>
      </c>
      <c r="H23">
        <v>161743.62467096301</v>
      </c>
      <c r="I23" t="s">
        <v>33</v>
      </c>
      <c r="K23">
        <v>10.3633401399383</v>
      </c>
    </row>
    <row r="24" spans="1:11" x14ac:dyDescent="0.2">
      <c r="A24" t="s">
        <v>34</v>
      </c>
      <c r="B24">
        <v>-602.77719343430601</v>
      </c>
      <c r="C24" t="s">
        <v>35</v>
      </c>
      <c r="E24">
        <v>10.2028872202144</v>
      </c>
      <c r="G24" t="s">
        <v>34</v>
      </c>
      <c r="H24">
        <v>-602.65044142517399</v>
      </c>
      <c r="I24" t="s">
        <v>35</v>
      </c>
      <c r="K24">
        <v>10.252974907720899</v>
      </c>
    </row>
    <row r="25" spans="1:11" x14ac:dyDescent="0.2">
      <c r="A25" t="s">
        <v>36</v>
      </c>
      <c r="B25" s="10">
        <v>768.44638308332298</v>
      </c>
      <c r="C25" t="s">
        <v>37</v>
      </c>
      <c r="E25">
        <v>2.07141654312754</v>
      </c>
      <c r="G25" t="s">
        <v>36</v>
      </c>
      <c r="H25">
        <v>540.44649765799295</v>
      </c>
      <c r="I25" t="s">
        <v>37</v>
      </c>
      <c r="K25">
        <v>2.0053334348711198</v>
      </c>
    </row>
    <row r="26" spans="1:11" x14ac:dyDescent="0.2">
      <c r="A26" t="s">
        <v>38</v>
      </c>
      <c r="B26" s="10">
        <v>5.0594216420272702E-86</v>
      </c>
      <c r="G26" t="s">
        <v>38</v>
      </c>
      <c r="H26" s="10">
        <v>3.4524519821492103E-83</v>
      </c>
    </row>
    <row r="28" spans="1:11" x14ac:dyDescent="0.2">
      <c r="B28" s="10" t="s">
        <v>39</v>
      </c>
      <c r="G28" t="s">
        <v>132</v>
      </c>
      <c r="H28">
        <v>-0.05</v>
      </c>
    </row>
    <row r="30" spans="1:11" x14ac:dyDescent="0.2">
      <c r="A30" t="s">
        <v>160</v>
      </c>
    </row>
    <row r="31" spans="1:11" x14ac:dyDescent="0.2">
      <c r="A31" t="s">
        <v>161</v>
      </c>
    </row>
    <row r="32" spans="1:11" x14ac:dyDescent="0.2">
      <c r="A32" t="s">
        <v>176</v>
      </c>
    </row>
    <row r="34" spans="1:11" x14ac:dyDescent="0.2">
      <c r="A34" t="s">
        <v>40</v>
      </c>
    </row>
    <row r="35" spans="1:11" x14ac:dyDescent="0.2">
      <c r="A35" s="29" t="s">
        <v>41</v>
      </c>
    </row>
    <row r="38" spans="1:11" x14ac:dyDescent="0.2">
      <c r="A38" t="s">
        <v>50</v>
      </c>
      <c r="G38" t="s">
        <v>50</v>
      </c>
    </row>
    <row r="39" spans="1:11" x14ac:dyDescent="0.2">
      <c r="A39" t="s">
        <v>11</v>
      </c>
      <c r="G39" t="s">
        <v>164</v>
      </c>
    </row>
    <row r="40" spans="1:11" x14ac:dyDescent="0.2">
      <c r="A40" t="s">
        <v>214</v>
      </c>
      <c r="G40" t="s">
        <v>227</v>
      </c>
    </row>
    <row r="41" spans="1:11" x14ac:dyDescent="0.2">
      <c r="A41" t="s">
        <v>180</v>
      </c>
      <c r="G41" t="s">
        <v>180</v>
      </c>
    </row>
    <row r="42" spans="1:11" x14ac:dyDescent="0.2">
      <c r="A42" t="s">
        <v>12</v>
      </c>
      <c r="G42" t="s">
        <v>12</v>
      </c>
    </row>
    <row r="43" spans="1:11" x14ac:dyDescent="0.2">
      <c r="A43" t="s">
        <v>13</v>
      </c>
      <c r="G43" t="s">
        <v>228</v>
      </c>
    </row>
    <row r="44" spans="1:11" x14ac:dyDescent="0.2">
      <c r="A44" t="s">
        <v>172</v>
      </c>
      <c r="G44" t="s">
        <v>165</v>
      </c>
    </row>
    <row r="45" spans="1:11" x14ac:dyDescent="0.2">
      <c r="A45" t="s">
        <v>14</v>
      </c>
    </row>
    <row r="46" spans="1:11" x14ac:dyDescent="0.2">
      <c r="A46" t="s">
        <v>15</v>
      </c>
      <c r="G46" t="s">
        <v>16</v>
      </c>
      <c r="H46" t="s">
        <v>17</v>
      </c>
      <c r="I46" t="s">
        <v>18</v>
      </c>
      <c r="J46" t="s">
        <v>19</v>
      </c>
      <c r="K46" t="s">
        <v>130</v>
      </c>
    </row>
    <row r="47" spans="1:11" x14ac:dyDescent="0.2">
      <c r="E47" s="10"/>
    </row>
    <row r="48" spans="1:11" x14ac:dyDescent="0.2">
      <c r="A48" t="s">
        <v>16</v>
      </c>
      <c r="B48" t="s">
        <v>17</v>
      </c>
      <c r="C48" t="s">
        <v>18</v>
      </c>
      <c r="D48" t="s">
        <v>19</v>
      </c>
      <c r="E48" s="10" t="s">
        <v>20</v>
      </c>
      <c r="G48" t="s">
        <v>21</v>
      </c>
      <c r="H48">
        <v>267.35281634408801</v>
      </c>
      <c r="I48">
        <v>6.2294120313602699</v>
      </c>
      <c r="J48">
        <v>42.917825149175201</v>
      </c>
      <c r="K48" s="10">
        <v>5.9288531756349498E-71</v>
      </c>
    </row>
    <row r="49" spans="1:11" x14ac:dyDescent="0.2">
      <c r="E49" s="10"/>
      <c r="G49" t="s">
        <v>24</v>
      </c>
      <c r="H49">
        <v>22.051985825847499</v>
      </c>
      <c r="I49">
        <v>13.259579526434001</v>
      </c>
      <c r="J49">
        <v>1.6630984249451599</v>
      </c>
      <c r="K49">
        <v>9.9113858608579103E-2</v>
      </c>
    </row>
    <row r="50" spans="1:11" x14ac:dyDescent="0.2">
      <c r="A50" t="s">
        <v>21</v>
      </c>
      <c r="B50">
        <v>267.97182536070699</v>
      </c>
      <c r="C50">
        <v>6.7317492027950303</v>
      </c>
      <c r="D50" s="29">
        <v>39.807161153514798</v>
      </c>
      <c r="E50" s="10">
        <v>2.52474228354633E-68</v>
      </c>
      <c r="G50" t="s">
        <v>153</v>
      </c>
      <c r="H50">
        <v>0.223265703868646</v>
      </c>
      <c r="I50">
        <v>7.0790890851249602E-3</v>
      </c>
      <c r="J50">
        <v>31.538761722576201</v>
      </c>
      <c r="K50" s="10">
        <v>3.1227834058623697E-57</v>
      </c>
    </row>
    <row r="51" spans="1:11" x14ac:dyDescent="0.2">
      <c r="A51" t="s">
        <v>153</v>
      </c>
      <c r="B51">
        <v>0.223154465986492</v>
      </c>
      <c r="C51">
        <v>9.1572017975346601E-3</v>
      </c>
      <c r="D51" s="29">
        <v>24.369285609340899</v>
      </c>
      <c r="E51" s="10">
        <v>8.3766664820239795E-47</v>
      </c>
      <c r="G51" t="s">
        <v>154</v>
      </c>
      <c r="H51">
        <v>0.148847044498434</v>
      </c>
      <c r="I51">
        <v>1.5221778144765E-2</v>
      </c>
      <c r="J51">
        <v>9.7785582658505099</v>
      </c>
      <c r="K51" s="10">
        <v>1.1603621531494199E-16</v>
      </c>
    </row>
    <row r="52" spans="1:11" x14ac:dyDescent="0.2">
      <c r="A52" t="s">
        <v>154</v>
      </c>
      <c r="B52">
        <v>0.14115523710240799</v>
      </c>
      <c r="C52">
        <v>1.6664129129562201E-2</v>
      </c>
      <c r="D52" s="29">
        <v>8.4706038944452793</v>
      </c>
      <c r="E52" s="10">
        <v>1.02522668618804E-13</v>
      </c>
      <c r="G52" t="s">
        <v>163</v>
      </c>
      <c r="H52">
        <v>0.27966535793646502</v>
      </c>
      <c r="I52">
        <v>3.7999403739479E-2</v>
      </c>
      <c r="J52">
        <v>7.3597301645528397</v>
      </c>
      <c r="K52" s="10">
        <v>3.4176579592087399E-11</v>
      </c>
    </row>
    <row r="53" spans="1:11" x14ac:dyDescent="0.2">
      <c r="A53" t="s">
        <v>163</v>
      </c>
      <c r="B53">
        <v>0.28518480806961599</v>
      </c>
      <c r="C53">
        <v>3.7303215302562601E-2</v>
      </c>
      <c r="D53" s="29">
        <v>7.6450462984627796</v>
      </c>
      <c r="E53" s="10">
        <v>7.4427528541285602E-12</v>
      </c>
      <c r="G53" t="s">
        <v>162</v>
      </c>
      <c r="H53">
        <v>5.9582154395437601E-3</v>
      </c>
      <c r="I53">
        <v>9.1767516550217605E-4</v>
      </c>
      <c r="J53">
        <v>6.4927282153083699</v>
      </c>
      <c r="K53" s="10">
        <v>2.4513457334828399E-9</v>
      </c>
    </row>
    <row r="54" spans="1:11" x14ac:dyDescent="0.2">
      <c r="A54" t="s">
        <v>215</v>
      </c>
      <c r="B54">
        <v>7.6619718397034102E-3</v>
      </c>
      <c r="C54">
        <v>2.1418464558220799E-3</v>
      </c>
      <c r="D54" s="29">
        <v>3.5772740939838199</v>
      </c>
      <c r="E54">
        <v>5.1248249306551298E-4</v>
      </c>
      <c r="G54" t="s">
        <v>215</v>
      </c>
      <c r="H54">
        <v>7.1382710257763696E-3</v>
      </c>
      <c r="I54">
        <v>2.6348130562136298E-3</v>
      </c>
      <c r="J54">
        <v>2.7092134711198201</v>
      </c>
      <c r="K54">
        <v>7.8141201011465208E-3</v>
      </c>
    </row>
    <row r="55" spans="1:11" x14ac:dyDescent="0.2">
      <c r="A55" t="s">
        <v>162</v>
      </c>
      <c r="B55">
        <v>5.9959756914960303E-3</v>
      </c>
      <c r="C55">
        <v>1.0803911948283E-3</v>
      </c>
      <c r="D55" s="29">
        <v>5.5498191027453698</v>
      </c>
      <c r="E55" s="10">
        <v>1.91251030933431E-7</v>
      </c>
      <c r="G55" t="s">
        <v>131</v>
      </c>
      <c r="H55">
        <v>0.224078328790699</v>
      </c>
      <c r="I55">
        <v>0.110755395009292</v>
      </c>
      <c r="J55">
        <v>2.0231820650533501</v>
      </c>
      <c r="K55">
        <v>4.5457406624888001E-2</v>
      </c>
    </row>
    <row r="56" spans="1:11" x14ac:dyDescent="0.2">
      <c r="A56" t="s">
        <v>24</v>
      </c>
      <c r="B56">
        <v>19.084730997932301</v>
      </c>
      <c r="C56">
        <v>8.6383714752704197</v>
      </c>
      <c r="D56">
        <v>2.2092973256090298</v>
      </c>
      <c r="E56">
        <v>2.91709491342741E-2</v>
      </c>
      <c r="G56" t="s">
        <v>166</v>
      </c>
      <c r="H56">
        <v>385.03216297600198</v>
      </c>
      <c r="I56">
        <v>50.451727628005202</v>
      </c>
      <c r="J56">
        <v>7.6316943160986099</v>
      </c>
      <c r="K56" s="10">
        <v>8.62989601292007E-12</v>
      </c>
    </row>
    <row r="58" spans="1:11" x14ac:dyDescent="0.2">
      <c r="A58" t="s">
        <v>26</v>
      </c>
      <c r="B58">
        <v>0.96035627899537501</v>
      </c>
      <c r="C58" t="s">
        <v>27</v>
      </c>
      <c r="E58">
        <v>400.25833333333298</v>
      </c>
      <c r="G58" t="s">
        <v>26</v>
      </c>
      <c r="H58">
        <v>0.96196715465311</v>
      </c>
      <c r="I58" t="s">
        <v>27</v>
      </c>
      <c r="K58">
        <v>400.25833333333298</v>
      </c>
    </row>
    <row r="59" spans="1:11" x14ac:dyDescent="0.2">
      <c r="A59" t="s">
        <v>28</v>
      </c>
      <c r="B59">
        <v>0.95825130265884595</v>
      </c>
      <c r="C59" t="s">
        <v>29</v>
      </c>
      <c r="E59">
        <v>101.03834830959801</v>
      </c>
      <c r="G59" t="s">
        <v>28</v>
      </c>
      <c r="H59">
        <v>0.95922604868216299</v>
      </c>
      <c r="I59" t="s">
        <v>29</v>
      </c>
      <c r="K59">
        <v>101.03834830959801</v>
      </c>
    </row>
    <row r="60" spans="1:11" x14ac:dyDescent="0.2">
      <c r="A60" t="s">
        <v>30</v>
      </c>
      <c r="B60">
        <v>20.644658470184702</v>
      </c>
      <c r="C60" t="s">
        <v>31</v>
      </c>
      <c r="E60">
        <v>8.9493530414494007</v>
      </c>
      <c r="G60" t="s">
        <v>30</v>
      </c>
      <c r="H60">
        <v>20.4022299516764</v>
      </c>
      <c r="I60" t="s">
        <v>31</v>
      </c>
      <c r="K60">
        <v>8.9416332334627793</v>
      </c>
    </row>
    <row r="61" spans="1:11" x14ac:dyDescent="0.2">
      <c r="A61" t="s">
        <v>32</v>
      </c>
      <c r="B61" s="10">
        <v>48160.817338614499</v>
      </c>
      <c r="C61" t="s">
        <v>33</v>
      </c>
      <c r="E61">
        <v>9.1119567264450207</v>
      </c>
      <c r="G61" t="s">
        <v>32</v>
      </c>
      <c r="H61">
        <v>46203.859557120297</v>
      </c>
      <c r="I61" t="s">
        <v>33</v>
      </c>
      <c r="K61">
        <v>9.1506951141714303</v>
      </c>
    </row>
    <row r="62" spans="1:11" x14ac:dyDescent="0.2">
      <c r="A62" t="s">
        <v>34</v>
      </c>
      <c r="B62" s="10">
        <v>-529.96118248696405</v>
      </c>
      <c r="C62" t="s">
        <v>35</v>
      </c>
      <c r="E62">
        <v>9.0153871482547405</v>
      </c>
      <c r="G62" t="s">
        <v>34</v>
      </c>
      <c r="H62">
        <v>-527.49799400776703</v>
      </c>
      <c r="I62" t="s">
        <v>35</v>
      </c>
      <c r="K62">
        <v>9.0265342279267795</v>
      </c>
    </row>
    <row r="63" spans="1:11" x14ac:dyDescent="0.2">
      <c r="A63" t="s">
        <v>36</v>
      </c>
      <c r="B63" s="10">
        <v>456.23138955522802</v>
      </c>
      <c r="C63" t="s">
        <v>37</v>
      </c>
      <c r="E63" s="57">
        <v>1.5641681776076</v>
      </c>
      <c r="G63" t="s">
        <v>36</v>
      </c>
      <c r="H63">
        <v>350.94124957189001</v>
      </c>
      <c r="I63" t="s">
        <v>37</v>
      </c>
      <c r="K63">
        <v>1.9916160076948699</v>
      </c>
    </row>
    <row r="64" spans="1:11" x14ac:dyDescent="0.2">
      <c r="A64" t="s">
        <v>38</v>
      </c>
      <c r="B64" s="10">
        <v>9.7305249264774705E-77</v>
      </c>
      <c r="G64" t="s">
        <v>38</v>
      </c>
      <c r="H64" s="10">
        <v>4.46609556884979E-75</v>
      </c>
    </row>
    <row r="66" spans="1:8" x14ac:dyDescent="0.2">
      <c r="B66" t="s">
        <v>39</v>
      </c>
      <c r="G66" t="s">
        <v>132</v>
      </c>
      <c r="H66">
        <v>0.22</v>
      </c>
    </row>
    <row r="68" spans="1:8" x14ac:dyDescent="0.2">
      <c r="A68" t="s">
        <v>182</v>
      </c>
    </row>
    <row r="69" spans="1:8" x14ac:dyDescent="0.2">
      <c r="A69" t="s">
        <v>176</v>
      </c>
    </row>
    <row r="71" spans="1:8" x14ac:dyDescent="0.2">
      <c r="A71" t="s">
        <v>183</v>
      </c>
    </row>
    <row r="72" spans="1:8" x14ac:dyDescent="0.2">
      <c r="A72" s="29"/>
    </row>
    <row r="75" spans="1:8" x14ac:dyDescent="0.2">
      <c r="A75" t="s">
        <v>51</v>
      </c>
      <c r="G75" t="s">
        <v>51</v>
      </c>
    </row>
    <row r="76" spans="1:8" x14ac:dyDescent="0.2">
      <c r="A76" t="s">
        <v>11</v>
      </c>
      <c r="G76" t="s">
        <v>164</v>
      </c>
    </row>
    <row r="77" spans="1:8" x14ac:dyDescent="0.2">
      <c r="A77" t="s">
        <v>216</v>
      </c>
      <c r="G77" t="s">
        <v>229</v>
      </c>
    </row>
    <row r="78" spans="1:8" x14ac:dyDescent="0.2">
      <c r="A78" t="s">
        <v>180</v>
      </c>
      <c r="G78" t="s">
        <v>180</v>
      </c>
    </row>
    <row r="79" spans="1:8" x14ac:dyDescent="0.2">
      <c r="A79" t="s">
        <v>12</v>
      </c>
      <c r="G79" t="s">
        <v>12</v>
      </c>
    </row>
    <row r="80" spans="1:8" x14ac:dyDescent="0.2">
      <c r="A80" t="s">
        <v>13</v>
      </c>
      <c r="G80" t="s">
        <v>230</v>
      </c>
    </row>
    <row r="81" spans="1:11" x14ac:dyDescent="0.2">
      <c r="A81" t="s">
        <v>172</v>
      </c>
      <c r="G81" t="s">
        <v>165</v>
      </c>
    </row>
    <row r="82" spans="1:11" x14ac:dyDescent="0.2">
      <c r="A82" t="s">
        <v>14</v>
      </c>
    </row>
    <row r="83" spans="1:11" x14ac:dyDescent="0.2">
      <c r="A83" t="s">
        <v>15</v>
      </c>
      <c r="G83" t="s">
        <v>16</v>
      </c>
      <c r="H83" t="s">
        <v>17</v>
      </c>
      <c r="I83" t="s">
        <v>18</v>
      </c>
      <c r="J83" t="s">
        <v>19</v>
      </c>
      <c r="K83" t="s">
        <v>130</v>
      </c>
    </row>
    <row r="84" spans="1:11" x14ac:dyDescent="0.2">
      <c r="E84" s="10"/>
    </row>
    <row r="85" spans="1:11" x14ac:dyDescent="0.2">
      <c r="A85" t="s">
        <v>16</v>
      </c>
      <c r="B85" t="s">
        <v>17</v>
      </c>
      <c r="C85" t="s">
        <v>18</v>
      </c>
      <c r="D85" t="s">
        <v>19</v>
      </c>
      <c r="E85" s="10" t="s">
        <v>20</v>
      </c>
      <c r="G85" t="s">
        <v>21</v>
      </c>
      <c r="H85">
        <v>1399.09865603348</v>
      </c>
      <c r="I85">
        <v>25.0230176387116</v>
      </c>
      <c r="J85">
        <v>55.912467322447199</v>
      </c>
      <c r="K85" s="10">
        <v>3.4768199784825599E-84</v>
      </c>
    </row>
    <row r="86" spans="1:11" x14ac:dyDescent="0.2">
      <c r="E86" s="10"/>
      <c r="G86" t="s">
        <v>118</v>
      </c>
      <c r="H86">
        <v>1.1965859272641799</v>
      </c>
      <c r="I86">
        <v>0.23989496844314501</v>
      </c>
      <c r="J86">
        <v>4.98795758422827</v>
      </c>
      <c r="K86" s="10">
        <v>2.2268220328438802E-6</v>
      </c>
    </row>
    <row r="87" spans="1:11" x14ac:dyDescent="0.2">
      <c r="A87" t="s">
        <v>21</v>
      </c>
      <c r="B87">
        <v>1398.47065786967</v>
      </c>
      <c r="C87">
        <v>20.928412073341001</v>
      </c>
      <c r="D87" s="29">
        <v>66.821632380369095</v>
      </c>
      <c r="E87" s="10">
        <v>7.3404443032945199E-94</v>
      </c>
      <c r="G87" t="s">
        <v>153</v>
      </c>
      <c r="H87">
        <v>0.48906838296890398</v>
      </c>
      <c r="I87">
        <v>2.30189000460128E-2</v>
      </c>
      <c r="J87">
        <v>21.246383710398799</v>
      </c>
      <c r="K87" s="10">
        <v>2.8568952464833699E-41</v>
      </c>
    </row>
    <row r="88" spans="1:11" x14ac:dyDescent="0.2">
      <c r="A88" t="s">
        <v>153</v>
      </c>
      <c r="B88">
        <v>0.48984471421887898</v>
      </c>
      <c r="C88">
        <v>2.0224516922440899E-2</v>
      </c>
      <c r="D88" s="29">
        <v>24.220341879975901</v>
      </c>
      <c r="E88" s="10">
        <v>5.5960438978207801E-47</v>
      </c>
      <c r="G88" t="s">
        <v>154</v>
      </c>
      <c r="H88">
        <v>0.23866239348936</v>
      </c>
      <c r="I88">
        <v>4.5180971475131899E-2</v>
      </c>
      <c r="J88">
        <v>5.2823652457478198</v>
      </c>
      <c r="K88" s="10">
        <v>6.2631040926042304E-7</v>
      </c>
    </row>
    <row r="89" spans="1:11" x14ac:dyDescent="0.2">
      <c r="A89" t="s">
        <v>163</v>
      </c>
      <c r="B89">
        <v>1.4687485030474301</v>
      </c>
      <c r="C89">
        <v>0.111039154577025</v>
      </c>
      <c r="D89" s="29">
        <v>13.227302645109701</v>
      </c>
      <c r="E89" s="10">
        <v>7.64701983855085E-25</v>
      </c>
      <c r="G89" t="s">
        <v>163</v>
      </c>
      <c r="H89">
        <v>1.45687827950884</v>
      </c>
      <c r="I89">
        <v>0.131335696678091</v>
      </c>
      <c r="J89">
        <v>11.0927822089352</v>
      </c>
      <c r="K89" s="10">
        <v>8.6441740289984002E-20</v>
      </c>
    </row>
    <row r="90" spans="1:11" x14ac:dyDescent="0.2">
      <c r="A90" t="s">
        <v>118</v>
      </c>
      <c r="B90">
        <v>1.1974157547059101</v>
      </c>
      <c r="C90">
        <v>0.190253864343775</v>
      </c>
      <c r="D90" s="29">
        <v>6.2937788876774903</v>
      </c>
      <c r="E90" s="10">
        <v>5.8192476527343897E-9</v>
      </c>
      <c r="G90" t="s">
        <v>131</v>
      </c>
      <c r="H90">
        <v>8.6806275760193702E-2</v>
      </c>
      <c r="I90">
        <v>7.0279957454759595E-2</v>
      </c>
      <c r="J90" s="57">
        <v>1.2351498052068699</v>
      </c>
      <c r="K90">
        <v>0.219336717192086</v>
      </c>
    </row>
    <row r="91" spans="1:11" x14ac:dyDescent="0.2">
      <c r="A91" t="s">
        <v>154</v>
      </c>
      <c r="B91">
        <v>0.23669428050732899</v>
      </c>
      <c r="C91">
        <v>3.86570227640377E-2</v>
      </c>
      <c r="D91" s="29">
        <v>6.1229309342343701</v>
      </c>
      <c r="E91" s="10">
        <v>1.31303710432903E-8</v>
      </c>
      <c r="G91" t="s">
        <v>166</v>
      </c>
      <c r="H91">
        <v>4915.6905249813099</v>
      </c>
      <c r="I91">
        <v>531.93957877110302</v>
      </c>
      <c r="J91">
        <v>9.2410693265908801</v>
      </c>
      <c r="K91" s="10">
        <v>1.74090998081148E-15</v>
      </c>
    </row>
    <row r="92" spans="1:11" x14ac:dyDescent="0.2">
      <c r="D92" s="29"/>
      <c r="E92" s="10"/>
    </row>
    <row r="93" spans="1:11" x14ac:dyDescent="0.2">
      <c r="A93" t="s">
        <v>26</v>
      </c>
      <c r="B93">
        <v>0.87887653831885304</v>
      </c>
      <c r="C93" t="s">
        <v>27</v>
      </c>
      <c r="E93" s="10">
        <v>1747.875</v>
      </c>
      <c r="G93" t="s">
        <v>26</v>
      </c>
      <c r="H93">
        <v>0.879758489163462</v>
      </c>
      <c r="I93" t="s">
        <v>27</v>
      </c>
      <c r="K93">
        <v>1747.875</v>
      </c>
    </row>
    <row r="94" spans="1:11" x14ac:dyDescent="0.2">
      <c r="A94" t="s">
        <v>28</v>
      </c>
      <c r="B94">
        <v>0.87466354834733495</v>
      </c>
      <c r="C94" t="s">
        <v>29</v>
      </c>
      <c r="E94">
        <v>203.04027677186701</v>
      </c>
      <c r="G94" t="s">
        <v>28</v>
      </c>
      <c r="H94">
        <v>0.87337398416329204</v>
      </c>
      <c r="I94" t="s">
        <v>29</v>
      </c>
      <c r="K94">
        <v>203.04027677186701</v>
      </c>
    </row>
    <row r="95" spans="1:11" x14ac:dyDescent="0.2">
      <c r="A95" t="s">
        <v>30</v>
      </c>
      <c r="B95">
        <v>71.882122863975894</v>
      </c>
      <c r="C95" t="s">
        <v>31</v>
      </c>
      <c r="E95">
        <v>11.428705975170899</v>
      </c>
      <c r="G95" t="s">
        <v>30</v>
      </c>
      <c r="H95">
        <v>72.250967657283198</v>
      </c>
      <c r="I95" t="s">
        <v>31</v>
      </c>
      <c r="K95">
        <v>11.454794281368899</v>
      </c>
    </row>
    <row r="96" spans="1:11" x14ac:dyDescent="0.2">
      <c r="A96" t="s">
        <v>32</v>
      </c>
      <c r="B96">
        <v>594209.55255464802</v>
      </c>
      <c r="C96" t="s">
        <v>33</v>
      </c>
      <c r="E96">
        <v>11.544851464453499</v>
      </c>
      <c r="G96" t="s">
        <v>32</v>
      </c>
      <c r="H96">
        <v>589882.86299775704</v>
      </c>
      <c r="I96" t="s">
        <v>33</v>
      </c>
      <c r="K96">
        <v>11.6173979663645</v>
      </c>
    </row>
    <row r="97" spans="1:11" x14ac:dyDescent="0.2">
      <c r="A97" t="s">
        <v>34</v>
      </c>
      <c r="B97">
        <v>-680.722358510258</v>
      </c>
      <c r="C97" t="s">
        <v>35</v>
      </c>
      <c r="E97">
        <v>11.4758731943176</v>
      </c>
      <c r="G97" t="s">
        <v>34</v>
      </c>
      <c r="H97">
        <v>-680.28765688213696</v>
      </c>
      <c r="I97" t="s">
        <v>35</v>
      </c>
      <c r="K97">
        <v>11.5208283881742</v>
      </c>
    </row>
    <row r="98" spans="1:11" x14ac:dyDescent="0.2">
      <c r="A98" t="s">
        <v>36</v>
      </c>
      <c r="B98" s="10">
        <v>208.61111568280199</v>
      </c>
      <c r="C98" t="s">
        <v>37</v>
      </c>
      <c r="E98">
        <v>1.82595849318023</v>
      </c>
      <c r="G98" t="s">
        <v>36</v>
      </c>
      <c r="H98">
        <v>137.795880673602</v>
      </c>
      <c r="I98" t="s">
        <v>37</v>
      </c>
      <c r="K98">
        <v>1.98810604810818</v>
      </c>
    </row>
    <row r="99" spans="1:11" x14ac:dyDescent="0.2">
      <c r="A99" t="s">
        <v>38</v>
      </c>
      <c r="B99" s="10">
        <v>9.9479005658201397E-52</v>
      </c>
      <c r="G99" t="s">
        <v>38</v>
      </c>
      <c r="H99" s="10">
        <v>1.37930448821381E-49</v>
      </c>
    </row>
    <row r="101" spans="1:11" x14ac:dyDescent="0.2">
      <c r="B101" s="10" t="s">
        <v>39</v>
      </c>
      <c r="E101" s="29"/>
      <c r="G101" t="s">
        <v>132</v>
      </c>
      <c r="H101">
        <v>0.09</v>
      </c>
    </row>
    <row r="103" spans="1:11" x14ac:dyDescent="0.2">
      <c r="A103" t="s">
        <v>161</v>
      </c>
    </row>
    <row r="104" spans="1:11" x14ac:dyDescent="0.2">
      <c r="A104" t="s">
        <v>176</v>
      </c>
    </row>
    <row r="105" spans="1:11" x14ac:dyDescent="0.2">
      <c r="A105" t="s">
        <v>177</v>
      </c>
    </row>
    <row r="106" spans="1:11" x14ac:dyDescent="0.2">
      <c r="A106" t="s">
        <v>160</v>
      </c>
    </row>
    <row r="108" spans="1:11" x14ac:dyDescent="0.2">
      <c r="A108" t="s">
        <v>40</v>
      </c>
    </row>
    <row r="109" spans="1:11" x14ac:dyDescent="0.2">
      <c r="A109" s="29" t="s">
        <v>41</v>
      </c>
    </row>
    <row r="112" spans="1:11" x14ac:dyDescent="0.2">
      <c r="A112" t="s">
        <v>138</v>
      </c>
      <c r="G112" t="s">
        <v>138</v>
      </c>
    </row>
    <row r="113" spans="1:11" x14ac:dyDescent="0.2">
      <c r="A113" t="s">
        <v>11</v>
      </c>
      <c r="G113" t="s">
        <v>164</v>
      </c>
    </row>
    <row r="114" spans="1:11" x14ac:dyDescent="0.2">
      <c r="A114" t="s">
        <v>217</v>
      </c>
      <c r="G114" t="s">
        <v>231</v>
      </c>
    </row>
    <row r="115" spans="1:11" x14ac:dyDescent="0.2">
      <c r="A115" t="s">
        <v>180</v>
      </c>
      <c r="G115" t="s">
        <v>180</v>
      </c>
    </row>
    <row r="116" spans="1:11" x14ac:dyDescent="0.2">
      <c r="A116" t="s">
        <v>12</v>
      </c>
      <c r="G116" t="s">
        <v>12</v>
      </c>
    </row>
    <row r="117" spans="1:11" x14ac:dyDescent="0.2">
      <c r="A117" t="s">
        <v>13</v>
      </c>
      <c r="G117" t="s">
        <v>232</v>
      </c>
    </row>
    <row r="118" spans="1:11" x14ac:dyDescent="0.2">
      <c r="A118" t="s">
        <v>172</v>
      </c>
      <c r="G118" t="s">
        <v>165</v>
      </c>
    </row>
    <row r="119" spans="1:11" x14ac:dyDescent="0.2">
      <c r="A119" t="s">
        <v>14</v>
      </c>
    </row>
    <row r="120" spans="1:11" x14ac:dyDescent="0.2">
      <c r="A120" t="s">
        <v>15</v>
      </c>
      <c r="G120" t="s">
        <v>16</v>
      </c>
      <c r="H120" t="s">
        <v>17</v>
      </c>
      <c r="I120" t="s">
        <v>18</v>
      </c>
      <c r="J120" t="s">
        <v>19</v>
      </c>
      <c r="K120" t="s">
        <v>130</v>
      </c>
    </row>
    <row r="121" spans="1:11" x14ac:dyDescent="0.2">
      <c r="E121" s="10"/>
    </row>
    <row r="122" spans="1:11" x14ac:dyDescent="0.2">
      <c r="A122" t="s">
        <v>16</v>
      </c>
      <c r="B122" t="s">
        <v>17</v>
      </c>
      <c r="C122" t="s">
        <v>18</v>
      </c>
      <c r="D122" t="s">
        <v>19</v>
      </c>
      <c r="E122" s="10" t="s">
        <v>20</v>
      </c>
      <c r="G122" t="s">
        <v>21</v>
      </c>
      <c r="H122">
        <v>1861.51605735202</v>
      </c>
      <c r="I122">
        <v>96.072923589776494</v>
      </c>
      <c r="J122">
        <v>19.376073796822698</v>
      </c>
      <c r="K122" s="10">
        <v>1.02786236770046E-37</v>
      </c>
    </row>
    <row r="123" spans="1:11" x14ac:dyDescent="0.2">
      <c r="E123" s="10"/>
      <c r="G123" t="s">
        <v>118</v>
      </c>
      <c r="H123">
        <v>9.7684421234092795</v>
      </c>
      <c r="I123">
        <v>0.87830335087379796</v>
      </c>
      <c r="J123">
        <v>11.121945639500201</v>
      </c>
      <c r="K123" s="10">
        <v>7.3950753791029903E-20</v>
      </c>
    </row>
    <row r="124" spans="1:11" x14ac:dyDescent="0.2">
      <c r="A124" t="s">
        <v>21</v>
      </c>
      <c r="B124">
        <v>1849.74254821928</v>
      </c>
      <c r="C124">
        <v>68.286225689172099</v>
      </c>
      <c r="D124">
        <v>27.088077127574898</v>
      </c>
      <c r="E124" s="10">
        <v>9.6952917571566301E-52</v>
      </c>
      <c r="G124" t="s">
        <v>153</v>
      </c>
      <c r="H124">
        <v>0.77264423981418295</v>
      </c>
      <c r="I124">
        <v>8.8272325747580704E-2</v>
      </c>
      <c r="J124">
        <v>8.7529611718127693</v>
      </c>
      <c r="K124" s="10">
        <v>2.31754170466805E-14</v>
      </c>
    </row>
    <row r="125" spans="1:11" x14ac:dyDescent="0.2">
      <c r="A125" t="s">
        <v>154</v>
      </c>
      <c r="B125">
        <v>0.54646184464907699</v>
      </c>
      <c r="C125">
        <v>0.12613198610988199</v>
      </c>
      <c r="D125">
        <v>4.3324604765441102</v>
      </c>
      <c r="E125" s="10">
        <v>3.1708912643806599E-5</v>
      </c>
      <c r="G125" t="s">
        <v>154</v>
      </c>
      <c r="H125">
        <v>0.52117828096310803</v>
      </c>
      <c r="I125">
        <v>0.166426729607315</v>
      </c>
      <c r="J125">
        <v>3.1315779754419899</v>
      </c>
      <c r="K125">
        <v>2.21394068327197E-3</v>
      </c>
    </row>
    <row r="126" spans="1:11" x14ac:dyDescent="0.2">
      <c r="A126" t="s">
        <v>118</v>
      </c>
      <c r="B126">
        <v>9.6639135161329595</v>
      </c>
      <c r="C126">
        <v>0.62076942451669803</v>
      </c>
      <c r="D126">
        <v>15.5676377322494</v>
      </c>
      <c r="E126" s="10">
        <v>4.3688483390654503E-30</v>
      </c>
      <c r="G126" t="s">
        <v>163</v>
      </c>
      <c r="H126">
        <v>1.1073604752030399</v>
      </c>
      <c r="I126">
        <v>0.47799260168293001</v>
      </c>
      <c r="J126">
        <v>2.31668957072602</v>
      </c>
      <c r="K126">
        <v>2.23230170494862E-2</v>
      </c>
    </row>
    <row r="127" spans="1:11" x14ac:dyDescent="0.2">
      <c r="A127" t="s">
        <v>153</v>
      </c>
      <c r="B127">
        <v>0.79364559415716196</v>
      </c>
      <c r="C127">
        <v>6.5989522863968295E-2</v>
      </c>
      <c r="D127">
        <v>12.026842439718701</v>
      </c>
      <c r="E127" s="10">
        <v>4.5505674076868402E-22</v>
      </c>
      <c r="G127" t="s">
        <v>131</v>
      </c>
      <c r="H127">
        <v>0.31640406340535498</v>
      </c>
      <c r="I127">
        <v>8.8906487705147502E-2</v>
      </c>
      <c r="J127">
        <v>3.55884111016384</v>
      </c>
      <c r="K127">
        <v>5.4589307905941297E-4</v>
      </c>
    </row>
    <row r="128" spans="1:11" x14ac:dyDescent="0.2">
      <c r="A128" t="s">
        <v>163</v>
      </c>
      <c r="B128">
        <v>1.20141164705418</v>
      </c>
      <c r="C128">
        <v>0.36230387394943703</v>
      </c>
      <c r="D128">
        <v>3.3160331242327401</v>
      </c>
      <c r="E128" s="10">
        <v>1.2222322315495499E-3</v>
      </c>
      <c r="G128" t="s">
        <v>166</v>
      </c>
      <c r="H128">
        <v>47647.6356547584</v>
      </c>
      <c r="I128">
        <v>3678.2629269814101</v>
      </c>
      <c r="J128">
        <v>12.9538416912084</v>
      </c>
      <c r="K128" s="10">
        <v>4.4468612943790103E-24</v>
      </c>
    </row>
    <row r="130" spans="1:11" x14ac:dyDescent="0.2">
      <c r="A130" t="s">
        <v>26</v>
      </c>
      <c r="B130">
        <v>0.78557583622785998</v>
      </c>
      <c r="C130" t="s">
        <v>27</v>
      </c>
      <c r="E130">
        <v>2842.9583333333298</v>
      </c>
      <c r="G130" t="s">
        <v>26</v>
      </c>
      <c r="H130">
        <v>0.80619586696259304</v>
      </c>
      <c r="I130" t="s">
        <v>27</v>
      </c>
      <c r="K130">
        <v>2842.9583333333298</v>
      </c>
    </row>
    <row r="131" spans="1:11" x14ac:dyDescent="0.2">
      <c r="A131" t="s">
        <v>28</v>
      </c>
      <c r="B131">
        <v>0.77811760444448097</v>
      </c>
      <c r="C131" t="s">
        <v>29</v>
      </c>
      <c r="E131">
        <v>497.91625288591899</v>
      </c>
      <c r="G131" t="s">
        <v>28</v>
      </c>
      <c r="H131">
        <v>0.79590538202255301</v>
      </c>
      <c r="I131" t="s">
        <v>29</v>
      </c>
      <c r="K131">
        <v>497.91625288591899</v>
      </c>
    </row>
    <row r="132" spans="1:11" x14ac:dyDescent="0.2">
      <c r="A132" t="s">
        <v>30</v>
      </c>
      <c r="B132">
        <v>234.54043468299599</v>
      </c>
      <c r="C132" t="s">
        <v>31</v>
      </c>
      <c r="E132">
        <v>13.793906790071601</v>
      </c>
      <c r="G132" t="s">
        <v>30</v>
      </c>
      <c r="H132">
        <v>224.94279073221699</v>
      </c>
      <c r="I132" t="s">
        <v>31</v>
      </c>
      <c r="K132">
        <v>13.7270110589883</v>
      </c>
    </row>
    <row r="133" spans="1:11" x14ac:dyDescent="0.2">
      <c r="A133" t="s">
        <v>32</v>
      </c>
      <c r="B133">
        <v>6326059.7826482002</v>
      </c>
      <c r="C133" t="s">
        <v>33</v>
      </c>
      <c r="E133">
        <v>13.910052279354201</v>
      </c>
      <c r="G133" t="s">
        <v>32</v>
      </c>
      <c r="H133">
        <v>5717716.2785710096</v>
      </c>
      <c r="I133" t="s">
        <v>33</v>
      </c>
      <c r="K133">
        <v>13.8896147439839</v>
      </c>
    </row>
    <row r="134" spans="1:11" x14ac:dyDescent="0.2">
      <c r="A134" t="s">
        <v>34</v>
      </c>
      <c r="B134" s="10">
        <v>-822.63440740429996</v>
      </c>
      <c r="C134" t="s">
        <v>35</v>
      </c>
      <c r="E134">
        <v>13.8410740092183</v>
      </c>
      <c r="G134" t="s">
        <v>34</v>
      </c>
      <c r="H134">
        <v>-816.62066353929697</v>
      </c>
      <c r="I134" t="s">
        <v>35</v>
      </c>
      <c r="K134">
        <v>13.7930451657936</v>
      </c>
    </row>
    <row r="135" spans="1:11" x14ac:dyDescent="0.2">
      <c r="A135" t="s">
        <v>36</v>
      </c>
      <c r="B135" s="10">
        <v>105.330037875542</v>
      </c>
      <c r="C135" t="s">
        <v>37</v>
      </c>
      <c r="E135" s="57">
        <v>1.35163600350455</v>
      </c>
      <c r="G135" t="s">
        <v>36</v>
      </c>
      <c r="H135">
        <v>78.343816803595104</v>
      </c>
      <c r="I135" t="s">
        <v>37</v>
      </c>
      <c r="K135">
        <v>2.0157412650231499</v>
      </c>
    </row>
    <row r="136" spans="1:11" x14ac:dyDescent="0.2">
      <c r="A136" t="s">
        <v>38</v>
      </c>
      <c r="B136" s="10">
        <v>1.6315666094156299E-37</v>
      </c>
      <c r="G136" t="s">
        <v>38</v>
      </c>
      <c r="H136" s="10">
        <v>6.0022952893534598E-38</v>
      </c>
    </row>
    <row r="138" spans="1:11" x14ac:dyDescent="0.2">
      <c r="B138" t="s">
        <v>39</v>
      </c>
      <c r="G138" t="s">
        <v>132</v>
      </c>
      <c r="H138">
        <v>0.32</v>
      </c>
    </row>
    <row r="140" spans="1:11" x14ac:dyDescent="0.2">
      <c r="A140" t="s">
        <v>161</v>
      </c>
    </row>
    <row r="141" spans="1:11" x14ac:dyDescent="0.2">
      <c r="A141" t="s">
        <v>160</v>
      </c>
    </row>
    <row r="142" spans="1:11" x14ac:dyDescent="0.2">
      <c r="A142" t="s">
        <v>177</v>
      </c>
    </row>
    <row r="143" spans="1:11" x14ac:dyDescent="0.2">
      <c r="A143" t="s">
        <v>176</v>
      </c>
    </row>
    <row r="145" spans="1:11" x14ac:dyDescent="0.2">
      <c r="A145" t="s">
        <v>40</v>
      </c>
    </row>
    <row r="146" spans="1:11" x14ac:dyDescent="0.2">
      <c r="A146" s="29" t="s">
        <v>41</v>
      </c>
    </row>
    <row r="149" spans="1:11" x14ac:dyDescent="0.2">
      <c r="A149" t="s">
        <v>52</v>
      </c>
      <c r="G149" t="s">
        <v>52</v>
      </c>
    </row>
    <row r="150" spans="1:11" x14ac:dyDescent="0.2">
      <c r="A150" t="s">
        <v>11</v>
      </c>
      <c r="G150" t="s">
        <v>164</v>
      </c>
    </row>
    <row r="151" spans="1:11" x14ac:dyDescent="0.2">
      <c r="A151" t="s">
        <v>218</v>
      </c>
      <c r="G151" t="s">
        <v>233</v>
      </c>
    </row>
    <row r="152" spans="1:11" x14ac:dyDescent="0.2">
      <c r="A152" t="s">
        <v>180</v>
      </c>
      <c r="G152" t="s">
        <v>180</v>
      </c>
    </row>
    <row r="153" spans="1:11" x14ac:dyDescent="0.2">
      <c r="A153" t="s">
        <v>12</v>
      </c>
      <c r="G153" t="s">
        <v>12</v>
      </c>
    </row>
    <row r="154" spans="1:11" x14ac:dyDescent="0.2">
      <c r="A154" t="s">
        <v>13</v>
      </c>
      <c r="G154" t="s">
        <v>234</v>
      </c>
    </row>
    <row r="155" spans="1:11" x14ac:dyDescent="0.2">
      <c r="A155" t="s">
        <v>172</v>
      </c>
      <c r="G155" t="s">
        <v>165</v>
      </c>
    </row>
    <row r="156" spans="1:11" x14ac:dyDescent="0.2">
      <c r="A156" t="s">
        <v>14</v>
      </c>
    </row>
    <row r="157" spans="1:11" x14ac:dyDescent="0.2">
      <c r="A157" t="s">
        <v>15</v>
      </c>
      <c r="G157" t="s">
        <v>16</v>
      </c>
      <c r="H157" t="s">
        <v>17</v>
      </c>
      <c r="I157" t="s">
        <v>18</v>
      </c>
      <c r="J157" t="s">
        <v>19</v>
      </c>
      <c r="K157" t="s">
        <v>130</v>
      </c>
    </row>
    <row r="158" spans="1:11" x14ac:dyDescent="0.2">
      <c r="E158" s="10"/>
    </row>
    <row r="159" spans="1:11" x14ac:dyDescent="0.2">
      <c r="A159" t="s">
        <v>16</v>
      </c>
      <c r="B159" t="s">
        <v>17</v>
      </c>
      <c r="C159" t="s">
        <v>18</v>
      </c>
      <c r="D159" t="s">
        <v>19</v>
      </c>
      <c r="E159" s="10" t="s">
        <v>20</v>
      </c>
      <c r="G159" t="s">
        <v>21</v>
      </c>
      <c r="H159">
        <v>1144.47740382293</v>
      </c>
      <c r="I159">
        <v>19.836619169209101</v>
      </c>
      <c r="J159">
        <v>57.695184550370001</v>
      </c>
      <c r="K159" s="10">
        <v>1.1286862231446199E-85</v>
      </c>
    </row>
    <row r="160" spans="1:11" x14ac:dyDescent="0.2">
      <c r="E160" s="10"/>
      <c r="G160" t="s">
        <v>118</v>
      </c>
      <c r="H160">
        <v>0.77336854583172598</v>
      </c>
      <c r="I160">
        <v>0.192685996431985</v>
      </c>
      <c r="J160">
        <v>4.01362091772305</v>
      </c>
      <c r="K160">
        <v>1.07864696265691E-4</v>
      </c>
    </row>
    <row r="161" spans="1:11" x14ac:dyDescent="0.2">
      <c r="A161" t="s">
        <v>21</v>
      </c>
      <c r="B161">
        <v>1143.89434991129</v>
      </c>
      <c r="C161">
        <v>16.984295946551999</v>
      </c>
      <c r="D161">
        <v>67.350118810401199</v>
      </c>
      <c r="E161" s="10">
        <v>3.0338502897555599E-94</v>
      </c>
      <c r="G161" t="s">
        <v>153</v>
      </c>
      <c r="H161">
        <v>0.43444132357928</v>
      </c>
      <c r="I161">
        <v>1.83027656981943E-2</v>
      </c>
      <c r="J161">
        <v>23.736375733758099</v>
      </c>
      <c r="K161" s="10">
        <v>1.0121466179255E-45</v>
      </c>
    </row>
    <row r="162" spans="1:11" x14ac:dyDescent="0.2">
      <c r="A162" t="s">
        <v>153</v>
      </c>
      <c r="B162">
        <v>0.43523432326546901</v>
      </c>
      <c r="C162">
        <v>1.6413055112974501E-2</v>
      </c>
      <c r="D162">
        <v>26.517569110056598</v>
      </c>
      <c r="E162" s="10">
        <v>8.0205593970142502E-51</v>
      </c>
      <c r="G162" t="s">
        <v>154</v>
      </c>
      <c r="H162">
        <v>0.223765628659954</v>
      </c>
      <c r="I162">
        <v>3.5288238884410197E-2</v>
      </c>
      <c r="J162">
        <v>6.3410823473769504</v>
      </c>
      <c r="K162" s="10">
        <v>4.8439091219208398E-9</v>
      </c>
    </row>
    <row r="163" spans="1:11" x14ac:dyDescent="0.2">
      <c r="A163" t="s">
        <v>163</v>
      </c>
      <c r="B163">
        <v>1.1614531883852399</v>
      </c>
      <c r="C163">
        <v>9.0112993588914406E-2</v>
      </c>
      <c r="D163">
        <v>12.8888536727973</v>
      </c>
      <c r="E163" s="10">
        <v>4.5811162213655104E-24</v>
      </c>
      <c r="G163" t="s">
        <v>163</v>
      </c>
      <c r="H163">
        <v>1.1506393339185199</v>
      </c>
      <c r="I163">
        <v>0.10425418370292</v>
      </c>
      <c r="J163">
        <v>11.0368648340996</v>
      </c>
      <c r="K163" s="10">
        <v>1.1660408071733101E-19</v>
      </c>
    </row>
    <row r="164" spans="1:11" x14ac:dyDescent="0.2">
      <c r="A164" t="s">
        <v>154</v>
      </c>
      <c r="B164">
        <v>0.221574864522154</v>
      </c>
      <c r="C164">
        <v>3.1371817065536302E-2</v>
      </c>
      <c r="D164">
        <v>7.0628635905685702</v>
      </c>
      <c r="E164" s="10">
        <v>1.33177820072146E-10</v>
      </c>
      <c r="G164" t="s">
        <v>131</v>
      </c>
      <c r="H164">
        <v>0.100420724638369</v>
      </c>
      <c r="I164">
        <v>7.3193500369487602E-2</v>
      </c>
      <c r="J164" s="57">
        <v>1.3719896456848799</v>
      </c>
      <c r="K164">
        <v>0.172784303130295</v>
      </c>
    </row>
    <row r="165" spans="1:11" x14ac:dyDescent="0.2">
      <c r="A165" t="s">
        <v>118</v>
      </c>
      <c r="B165">
        <v>0.77473321370136805</v>
      </c>
      <c r="C165">
        <v>0.154399097536213</v>
      </c>
      <c r="D165">
        <v>5.0177314897818999</v>
      </c>
      <c r="E165" s="10">
        <v>1.92311542923906E-6</v>
      </c>
      <c r="G165" t="s">
        <v>166</v>
      </c>
      <c r="H165">
        <v>3229.6688889500901</v>
      </c>
      <c r="I165">
        <v>368.07086132676199</v>
      </c>
      <c r="J165">
        <v>8.7745845387170895</v>
      </c>
      <c r="K165" s="10">
        <v>2.0673695739139399E-14</v>
      </c>
    </row>
    <row r="167" spans="1:11" x14ac:dyDescent="0.2">
      <c r="A167" t="s">
        <v>26</v>
      </c>
      <c r="B167">
        <v>0.89323182038640603</v>
      </c>
      <c r="C167" t="s">
        <v>27</v>
      </c>
      <c r="E167" s="10">
        <v>1431.8</v>
      </c>
      <c r="G167" t="s">
        <v>26</v>
      </c>
      <c r="H167">
        <v>0.89426496504001696</v>
      </c>
      <c r="I167" t="s">
        <v>27</v>
      </c>
      <c r="K167">
        <v>1431.8</v>
      </c>
    </row>
    <row r="168" spans="1:11" x14ac:dyDescent="0.2">
      <c r="A168" t="s">
        <v>28</v>
      </c>
      <c r="B168">
        <v>0.889518144573759</v>
      </c>
      <c r="C168" t="s">
        <v>29</v>
      </c>
      <c r="E168">
        <v>175.503865264241</v>
      </c>
      <c r="G168" t="s">
        <v>28</v>
      </c>
      <c r="H168">
        <v>0.88865071539612395</v>
      </c>
      <c r="I168" t="s">
        <v>29</v>
      </c>
      <c r="K168">
        <v>175.503865264241</v>
      </c>
    </row>
    <row r="169" spans="1:11" x14ac:dyDescent="0.2">
      <c r="A169" t="s">
        <v>30</v>
      </c>
      <c r="B169">
        <v>58.335398008688102</v>
      </c>
      <c r="C169" t="s">
        <v>31</v>
      </c>
      <c r="E169">
        <v>11.0110689434512</v>
      </c>
      <c r="G169" t="s">
        <v>30</v>
      </c>
      <c r="H169">
        <v>58.563955409631802</v>
      </c>
      <c r="I169" t="s">
        <v>31</v>
      </c>
      <c r="K169">
        <v>11.034763095486699</v>
      </c>
    </row>
    <row r="170" spans="1:11" x14ac:dyDescent="0.2">
      <c r="A170" t="s">
        <v>32</v>
      </c>
      <c r="B170">
        <v>391347.14599568601</v>
      </c>
      <c r="C170" t="s">
        <v>33</v>
      </c>
      <c r="E170">
        <v>11.127214432733799</v>
      </c>
      <c r="G170" t="s">
        <v>32</v>
      </c>
      <c r="H170">
        <v>387560.26667401101</v>
      </c>
      <c r="I170" t="s">
        <v>33</v>
      </c>
      <c r="K170">
        <v>11.1973667804823</v>
      </c>
    </row>
    <row r="171" spans="1:11" x14ac:dyDescent="0.2">
      <c r="A171" t="s">
        <v>34</v>
      </c>
      <c r="B171">
        <v>-655.66413660707497</v>
      </c>
      <c r="C171" t="s">
        <v>35</v>
      </c>
      <c r="E171">
        <v>11.0582361625979</v>
      </c>
      <c r="G171" t="s">
        <v>34</v>
      </c>
      <c r="H171">
        <v>-655.08578572920396</v>
      </c>
      <c r="I171" t="s">
        <v>35</v>
      </c>
      <c r="K171">
        <v>11.100797202292</v>
      </c>
    </row>
    <row r="172" spans="1:11" x14ac:dyDescent="0.2">
      <c r="A172" t="s">
        <v>36</v>
      </c>
      <c r="B172" s="10">
        <v>240.52498533785499</v>
      </c>
      <c r="C172" t="s">
        <v>37</v>
      </c>
      <c r="E172">
        <v>1.7984163170694401</v>
      </c>
      <c r="G172" t="s">
        <v>36</v>
      </c>
      <c r="H172">
        <v>159.28485937791999</v>
      </c>
      <c r="I172" t="s">
        <v>37</v>
      </c>
      <c r="K172">
        <v>1.9901666101558999</v>
      </c>
    </row>
    <row r="173" spans="1:11" x14ac:dyDescent="0.2">
      <c r="A173" t="s">
        <v>38</v>
      </c>
      <c r="B173" s="10">
        <v>7.1517481255050295E-55</v>
      </c>
      <c r="G173" t="s">
        <v>38</v>
      </c>
      <c r="H173" s="10">
        <v>9.9742615037849002E-53</v>
      </c>
    </row>
    <row r="174" spans="1:11" x14ac:dyDescent="0.2">
      <c r="B174" s="10"/>
    </row>
    <row r="175" spans="1:11" x14ac:dyDescent="0.2">
      <c r="B175" s="10" t="s">
        <v>39</v>
      </c>
      <c r="G175" t="s">
        <v>132</v>
      </c>
      <c r="H175">
        <v>0.1</v>
      </c>
    </row>
    <row r="177" spans="1:7" x14ac:dyDescent="0.2">
      <c r="A177" t="s">
        <v>161</v>
      </c>
    </row>
    <row r="178" spans="1:7" x14ac:dyDescent="0.2">
      <c r="A178" t="s">
        <v>176</v>
      </c>
    </row>
    <row r="179" spans="1:7" x14ac:dyDescent="0.2">
      <c r="A179" t="s">
        <v>177</v>
      </c>
    </row>
    <row r="180" spans="1:7" x14ac:dyDescent="0.2">
      <c r="A180" t="s">
        <v>160</v>
      </c>
    </row>
    <row r="182" spans="1:7" x14ac:dyDescent="0.2">
      <c r="A182" t="s">
        <v>40</v>
      </c>
    </row>
    <row r="183" spans="1:7" x14ac:dyDescent="0.2">
      <c r="A183" s="29" t="s">
        <v>41</v>
      </c>
    </row>
    <row r="186" spans="1:7" x14ac:dyDescent="0.2">
      <c r="A186" t="s">
        <v>139</v>
      </c>
      <c r="G186" t="s">
        <v>139</v>
      </c>
    </row>
    <row r="187" spans="1:7" x14ac:dyDescent="0.2">
      <c r="A187" t="s">
        <v>11</v>
      </c>
      <c r="G187" t="s">
        <v>164</v>
      </c>
    </row>
    <row r="188" spans="1:7" x14ac:dyDescent="0.2">
      <c r="A188" t="s">
        <v>219</v>
      </c>
      <c r="G188" t="s">
        <v>235</v>
      </c>
    </row>
    <row r="189" spans="1:7" x14ac:dyDescent="0.2">
      <c r="A189" t="s">
        <v>180</v>
      </c>
      <c r="G189" t="s">
        <v>180</v>
      </c>
    </row>
    <row r="190" spans="1:7" x14ac:dyDescent="0.2">
      <c r="A190" t="s">
        <v>12</v>
      </c>
      <c r="G190" t="s">
        <v>12</v>
      </c>
    </row>
    <row r="191" spans="1:7" x14ac:dyDescent="0.2">
      <c r="A191" t="s">
        <v>13</v>
      </c>
      <c r="G191" t="s">
        <v>232</v>
      </c>
    </row>
    <row r="192" spans="1:7" x14ac:dyDescent="0.2">
      <c r="A192" t="s">
        <v>172</v>
      </c>
      <c r="G192" t="s">
        <v>165</v>
      </c>
    </row>
    <row r="193" spans="1:11" x14ac:dyDescent="0.2">
      <c r="A193" t="s">
        <v>14</v>
      </c>
    </row>
    <row r="194" spans="1:11" x14ac:dyDescent="0.2">
      <c r="A194" t="s">
        <v>15</v>
      </c>
      <c r="B194" s="10"/>
      <c r="G194" t="s">
        <v>16</v>
      </c>
      <c r="H194" t="s">
        <v>17</v>
      </c>
      <c r="I194" t="s">
        <v>18</v>
      </c>
      <c r="J194" t="s">
        <v>19</v>
      </c>
      <c r="K194" t="s">
        <v>130</v>
      </c>
    </row>
    <row r="195" spans="1:11" x14ac:dyDescent="0.2">
      <c r="E195" s="10"/>
    </row>
    <row r="196" spans="1:11" x14ac:dyDescent="0.2">
      <c r="A196" t="s">
        <v>16</v>
      </c>
      <c r="B196" t="s">
        <v>17</v>
      </c>
      <c r="C196" t="s">
        <v>18</v>
      </c>
      <c r="D196" t="s">
        <v>19</v>
      </c>
      <c r="E196" s="10" t="s">
        <v>20</v>
      </c>
      <c r="G196" t="s">
        <v>21</v>
      </c>
      <c r="H196">
        <v>32931.756997136697</v>
      </c>
      <c r="I196">
        <v>1038.79958409356</v>
      </c>
      <c r="J196">
        <v>31.701742570365202</v>
      </c>
      <c r="K196" s="10">
        <v>4.5615648690948899E-58</v>
      </c>
    </row>
    <row r="197" spans="1:11" x14ac:dyDescent="0.2">
      <c r="E197" s="10"/>
      <c r="G197" t="s">
        <v>118</v>
      </c>
      <c r="H197">
        <v>-56.233269883292998</v>
      </c>
      <c r="I197">
        <v>10.159207531049701</v>
      </c>
      <c r="J197">
        <v>-5.5352023975715099</v>
      </c>
      <c r="K197" s="10">
        <v>2.0422255660242801E-7</v>
      </c>
    </row>
    <row r="198" spans="1:11" x14ac:dyDescent="0.2">
      <c r="A198" t="s">
        <v>21</v>
      </c>
      <c r="B198">
        <v>32915.117442995797</v>
      </c>
      <c r="C198">
        <v>783.87544895878398</v>
      </c>
      <c r="D198">
        <v>41.990238993601203</v>
      </c>
      <c r="E198" s="10">
        <v>1.36257188577587E-71</v>
      </c>
      <c r="G198" t="s">
        <v>153</v>
      </c>
      <c r="H198">
        <v>15.475027103097</v>
      </c>
      <c r="I198">
        <v>1.01875217551502</v>
      </c>
      <c r="J198">
        <v>15.1901782151029</v>
      </c>
      <c r="K198" s="10">
        <v>4.5812868055328298E-29</v>
      </c>
    </row>
    <row r="199" spans="1:11" x14ac:dyDescent="0.2">
      <c r="A199" t="s">
        <v>153</v>
      </c>
      <c r="B199">
        <v>15.478146775719599</v>
      </c>
      <c r="C199">
        <v>0.75751099639075903</v>
      </c>
      <c r="D199">
        <v>20.432900445626299</v>
      </c>
      <c r="E199" s="10">
        <v>4.4570686566756804E-40</v>
      </c>
      <c r="G199" t="s">
        <v>154</v>
      </c>
      <c r="H199">
        <v>8.4553150165555504</v>
      </c>
      <c r="I199">
        <v>1.7122167837317901</v>
      </c>
      <c r="J199">
        <v>4.9382269213172396</v>
      </c>
      <c r="K199" s="10">
        <v>2.7477153400160501E-6</v>
      </c>
    </row>
    <row r="200" spans="1:11" x14ac:dyDescent="0.2">
      <c r="A200" t="s">
        <v>118</v>
      </c>
      <c r="B200">
        <v>-54.899225164735398</v>
      </c>
      <c r="C200">
        <v>7.1259746227279299</v>
      </c>
      <c r="D200">
        <v>-7.70410057167999</v>
      </c>
      <c r="E200" s="10">
        <v>5.0772577094744601E-12</v>
      </c>
      <c r="G200" t="s">
        <v>163</v>
      </c>
      <c r="H200">
        <v>25.8913756359084</v>
      </c>
      <c r="I200">
        <v>7.1554563575708201</v>
      </c>
      <c r="J200">
        <v>3.6184101113989802</v>
      </c>
      <c r="K200" s="10">
        <v>4.4475468936403998E-4</v>
      </c>
    </row>
    <row r="201" spans="1:11" x14ac:dyDescent="0.2">
      <c r="A201" t="s">
        <v>163</v>
      </c>
      <c r="B201">
        <v>26.9972697200607</v>
      </c>
      <c r="C201">
        <v>4.1589809509219204</v>
      </c>
      <c r="D201">
        <v>6.4913184356076901</v>
      </c>
      <c r="E201" s="10">
        <v>2.2435030802471401E-9</v>
      </c>
      <c r="G201" t="s">
        <v>131</v>
      </c>
      <c r="H201">
        <v>0.367142938094212</v>
      </c>
      <c r="I201">
        <v>7.7508177134421097E-2</v>
      </c>
      <c r="J201">
        <v>4.7368284440167203</v>
      </c>
      <c r="K201" s="10">
        <v>6.3560234905003001E-6</v>
      </c>
    </row>
    <row r="202" spans="1:11" x14ac:dyDescent="0.2">
      <c r="A202" t="s">
        <v>154</v>
      </c>
      <c r="B202">
        <v>7.79878266673024</v>
      </c>
      <c r="C202">
        <v>1.44790206578403</v>
      </c>
      <c r="D202">
        <v>5.3862639269785202</v>
      </c>
      <c r="E202" s="10">
        <v>3.8648631465557098E-7</v>
      </c>
      <c r="G202" t="s">
        <v>166</v>
      </c>
      <c r="H202">
        <v>6068055.3889659801</v>
      </c>
      <c r="I202">
        <v>675128.18976162199</v>
      </c>
      <c r="J202" s="29">
        <v>8.98800476855887</v>
      </c>
      <c r="K202" s="10">
        <v>6.6794867170879797E-15</v>
      </c>
    </row>
    <row r="203" spans="1:11" x14ac:dyDescent="0.2">
      <c r="K203" s="10"/>
    </row>
    <row r="204" spans="1:11" x14ac:dyDescent="0.2">
      <c r="A204" t="s">
        <v>26</v>
      </c>
      <c r="B204">
        <v>0.85364911975245605</v>
      </c>
      <c r="C204" t="s">
        <v>27</v>
      </c>
      <c r="E204">
        <v>37521.858333333301</v>
      </c>
      <c r="G204" t="s">
        <v>26</v>
      </c>
      <c r="H204">
        <v>0.87216054142076205</v>
      </c>
      <c r="I204" t="s">
        <v>27</v>
      </c>
      <c r="K204">
        <v>37521.858333333301</v>
      </c>
    </row>
    <row r="205" spans="1:11" x14ac:dyDescent="0.2">
      <c r="A205" t="s">
        <v>28</v>
      </c>
      <c r="B205" s="10">
        <v>0.84855865435254196</v>
      </c>
      <c r="C205" t="s">
        <v>29</v>
      </c>
      <c r="E205">
        <v>6918.4602361063999</v>
      </c>
      <c r="G205" t="s">
        <v>28</v>
      </c>
      <c r="H205">
        <v>0.86537260556699702</v>
      </c>
      <c r="I205" t="s">
        <v>29</v>
      </c>
      <c r="K205">
        <v>6918.4602361063999</v>
      </c>
    </row>
    <row r="206" spans="1:11" x14ac:dyDescent="0.2">
      <c r="A206" t="s">
        <v>30</v>
      </c>
      <c r="B206">
        <v>2692.35100755135</v>
      </c>
      <c r="C206" t="s">
        <v>31</v>
      </c>
      <c r="E206">
        <v>18.674990928123201</v>
      </c>
      <c r="G206" t="s">
        <v>30</v>
      </c>
      <c r="H206">
        <v>2538.4941649431798</v>
      </c>
      <c r="I206" t="s">
        <v>31</v>
      </c>
      <c r="K206">
        <v>18.574299043672099</v>
      </c>
    </row>
    <row r="207" spans="1:11" x14ac:dyDescent="0.2">
      <c r="A207" t="s">
        <v>32</v>
      </c>
      <c r="B207">
        <v>833606704.00422204</v>
      </c>
      <c r="C207" t="s">
        <v>33</v>
      </c>
      <c r="E207">
        <v>18.791136417405799</v>
      </c>
      <c r="G207" t="s">
        <v>32</v>
      </c>
      <c r="H207" s="10">
        <v>728166646.67591798</v>
      </c>
      <c r="I207" t="s">
        <v>33</v>
      </c>
      <c r="K207">
        <v>18.736902728667701</v>
      </c>
    </row>
    <row r="208" spans="1:11" x14ac:dyDescent="0.2">
      <c r="A208" t="s">
        <v>34</v>
      </c>
      <c r="B208" s="10">
        <v>-1115.4994556873901</v>
      </c>
      <c r="C208" t="s">
        <v>35</v>
      </c>
      <c r="E208">
        <v>18.722158147269798</v>
      </c>
      <c r="G208" t="s">
        <v>34</v>
      </c>
      <c r="H208">
        <v>-1107.45794262033</v>
      </c>
      <c r="I208" t="s">
        <v>35</v>
      </c>
      <c r="K208">
        <v>18.640333150477499</v>
      </c>
    </row>
    <row r="209" spans="1:11" x14ac:dyDescent="0.2">
      <c r="A209" t="s">
        <v>36</v>
      </c>
      <c r="B209">
        <v>167.695692375551</v>
      </c>
      <c r="C209" t="s">
        <v>37</v>
      </c>
      <c r="E209" s="57">
        <v>1.2828901832264701</v>
      </c>
      <c r="G209" t="s">
        <v>36</v>
      </c>
      <c r="H209">
        <v>128.486856713154</v>
      </c>
      <c r="I209" t="s">
        <v>37</v>
      </c>
      <c r="K209">
        <v>2.0686358655127699</v>
      </c>
    </row>
    <row r="210" spans="1:11" x14ac:dyDescent="0.2">
      <c r="A210" t="s">
        <v>38</v>
      </c>
      <c r="B210" s="10">
        <v>5.1278834085935596E-47</v>
      </c>
      <c r="G210" t="s">
        <v>38</v>
      </c>
      <c r="H210" s="10">
        <v>4.32283639380807E-48</v>
      </c>
    </row>
    <row r="211" spans="1:11" x14ac:dyDescent="0.2">
      <c r="H211" s="10"/>
    </row>
    <row r="212" spans="1:11" x14ac:dyDescent="0.2">
      <c r="B212" t="s">
        <v>39</v>
      </c>
      <c r="G212" t="s">
        <v>132</v>
      </c>
      <c r="H212">
        <v>0.37</v>
      </c>
    </row>
    <row r="214" spans="1:11" x14ac:dyDescent="0.2">
      <c r="A214" t="s">
        <v>161</v>
      </c>
    </row>
    <row r="215" spans="1:11" x14ac:dyDescent="0.2">
      <c r="A215" t="s">
        <v>160</v>
      </c>
    </row>
    <row r="216" spans="1:11" x14ac:dyDescent="0.2">
      <c r="A216" t="s">
        <v>177</v>
      </c>
    </row>
    <row r="217" spans="1:11" x14ac:dyDescent="0.2">
      <c r="A217" t="s">
        <v>176</v>
      </c>
    </row>
    <row r="219" spans="1:11" x14ac:dyDescent="0.2">
      <c r="A219" t="s">
        <v>40</v>
      </c>
    </row>
    <row r="220" spans="1:11" x14ac:dyDescent="0.2">
      <c r="A220" s="29" t="s">
        <v>41</v>
      </c>
    </row>
    <row r="223" spans="1:11" x14ac:dyDescent="0.2">
      <c r="A223" t="s">
        <v>140</v>
      </c>
      <c r="G223" t="s">
        <v>140</v>
      </c>
    </row>
    <row r="224" spans="1:11" x14ac:dyDescent="0.2">
      <c r="A224" t="s">
        <v>11</v>
      </c>
      <c r="G224" t="s">
        <v>164</v>
      </c>
    </row>
    <row r="225" spans="1:11" x14ac:dyDescent="0.2">
      <c r="A225" t="s">
        <v>220</v>
      </c>
      <c r="G225" t="s">
        <v>236</v>
      </c>
    </row>
    <row r="226" spans="1:11" x14ac:dyDescent="0.2">
      <c r="A226" t="s">
        <v>180</v>
      </c>
      <c r="G226" t="s">
        <v>180</v>
      </c>
    </row>
    <row r="227" spans="1:11" x14ac:dyDescent="0.2">
      <c r="A227" t="s">
        <v>12</v>
      </c>
      <c r="G227" t="s">
        <v>12</v>
      </c>
    </row>
    <row r="228" spans="1:11" x14ac:dyDescent="0.2">
      <c r="A228" t="s">
        <v>13</v>
      </c>
      <c r="G228" t="s">
        <v>237</v>
      </c>
    </row>
    <row r="229" spans="1:11" x14ac:dyDescent="0.2">
      <c r="A229" t="s">
        <v>172</v>
      </c>
      <c r="G229" t="s">
        <v>165</v>
      </c>
    </row>
    <row r="230" spans="1:11" x14ac:dyDescent="0.2">
      <c r="A230" t="s">
        <v>14</v>
      </c>
    </row>
    <row r="231" spans="1:11" x14ac:dyDescent="0.2">
      <c r="A231" t="s">
        <v>15</v>
      </c>
      <c r="G231" t="s">
        <v>16</v>
      </c>
      <c r="H231" t="s">
        <v>17</v>
      </c>
      <c r="I231" t="s">
        <v>18</v>
      </c>
      <c r="J231" t="s">
        <v>19</v>
      </c>
      <c r="K231" t="s">
        <v>130</v>
      </c>
    </row>
    <row r="233" spans="1:11" x14ac:dyDescent="0.2">
      <c r="A233" t="s">
        <v>16</v>
      </c>
      <c r="B233" t="s">
        <v>17</v>
      </c>
      <c r="C233" t="s">
        <v>18</v>
      </c>
      <c r="D233" t="s">
        <v>19</v>
      </c>
      <c r="E233" s="10" t="s">
        <v>20</v>
      </c>
      <c r="G233" t="s">
        <v>21</v>
      </c>
      <c r="H233">
        <v>36473.989142979597</v>
      </c>
      <c r="I233">
        <v>1048.5551344375499</v>
      </c>
      <c r="J233">
        <v>34.784998847527497</v>
      </c>
      <c r="K233" s="10">
        <v>1.54087722248318E-62</v>
      </c>
    </row>
    <row r="234" spans="1:11" x14ac:dyDescent="0.2">
      <c r="E234" s="10"/>
      <c r="G234" t="s">
        <v>118</v>
      </c>
      <c r="H234">
        <v>73.684700583557699</v>
      </c>
      <c r="I234">
        <v>15.1915460778067</v>
      </c>
      <c r="J234">
        <v>4.8503753473257802</v>
      </c>
      <c r="K234" s="10">
        <v>3.9354373646953303E-6</v>
      </c>
    </row>
    <row r="235" spans="1:11" x14ac:dyDescent="0.2">
      <c r="A235" t="s">
        <v>21</v>
      </c>
      <c r="B235">
        <v>36384.043640599499</v>
      </c>
      <c r="C235">
        <v>455.05888236644699</v>
      </c>
      <c r="D235">
        <v>79.954584012053999</v>
      </c>
      <c r="E235" s="10">
        <v>2.68146725000007E-103</v>
      </c>
      <c r="G235" t="s">
        <v>153</v>
      </c>
      <c r="H235">
        <v>4.2887522443569503</v>
      </c>
      <c r="I235">
        <v>0.34867030077175798</v>
      </c>
      <c r="J235">
        <v>12.3003084428587</v>
      </c>
      <c r="K235" s="10">
        <v>1.2091685156517701E-22</v>
      </c>
    </row>
    <row r="236" spans="1:11" x14ac:dyDescent="0.2">
      <c r="A236" t="s">
        <v>118</v>
      </c>
      <c r="B236">
        <v>73.507545244068396</v>
      </c>
      <c r="C236">
        <v>5.7627809867283002</v>
      </c>
      <c r="D236">
        <v>12.755568086546401</v>
      </c>
      <c r="E236" s="10">
        <v>8.0033537119381194E-24</v>
      </c>
      <c r="G236" t="s">
        <v>163</v>
      </c>
      <c r="H236">
        <v>18.846592263752299</v>
      </c>
      <c r="I236">
        <v>2.25871324918998</v>
      </c>
      <c r="J236">
        <v>8.3439508182417992</v>
      </c>
      <c r="K236" s="10">
        <v>1.8928973426053499E-13</v>
      </c>
    </row>
    <row r="237" spans="1:11" x14ac:dyDescent="0.2">
      <c r="A237" t="s">
        <v>163</v>
      </c>
      <c r="B237">
        <v>21.002740489650101</v>
      </c>
      <c r="C237">
        <v>2.5664300373943298</v>
      </c>
      <c r="D237">
        <v>8.1836403812409895</v>
      </c>
      <c r="E237" s="10">
        <v>3.9913460592865E-13</v>
      </c>
      <c r="G237" t="s">
        <v>131</v>
      </c>
      <c r="H237">
        <v>0.73086081511241097</v>
      </c>
      <c r="I237">
        <v>6.3036886998998801E-2</v>
      </c>
      <c r="J237">
        <v>11.594176836873601</v>
      </c>
      <c r="K237" s="10">
        <v>5.2507781685095798E-21</v>
      </c>
    </row>
    <row r="238" spans="1:11" x14ac:dyDescent="0.2">
      <c r="A238" t="s">
        <v>153</v>
      </c>
      <c r="B238">
        <v>4.3487106416547601</v>
      </c>
      <c r="C238">
        <v>0.44438223560400802</v>
      </c>
      <c r="D238">
        <v>9.7859686846931702</v>
      </c>
      <c r="E238" s="10">
        <v>7.5118417976038103E-17</v>
      </c>
      <c r="G238" t="s">
        <v>166</v>
      </c>
      <c r="H238">
        <v>2112105.6581867398</v>
      </c>
      <c r="I238">
        <v>294601.04567245702</v>
      </c>
      <c r="J238">
        <v>7.1693759720561703</v>
      </c>
      <c r="K238" s="10">
        <v>8.0433198363746999E-11</v>
      </c>
    </row>
    <row r="240" spans="1:11" x14ac:dyDescent="0.2">
      <c r="A240" t="s">
        <v>26</v>
      </c>
      <c r="B240">
        <v>0.71272234040688598</v>
      </c>
      <c r="C240" t="s">
        <v>27</v>
      </c>
      <c r="E240">
        <v>43285.383333333302</v>
      </c>
      <c r="G240" t="s">
        <v>26</v>
      </c>
      <c r="H240">
        <v>0.86759632231060002</v>
      </c>
      <c r="I240" t="s">
        <v>27</v>
      </c>
      <c r="K240">
        <v>43285.383333333302</v>
      </c>
    </row>
    <row r="241" spans="1:11" x14ac:dyDescent="0.2">
      <c r="A241" t="s">
        <v>28</v>
      </c>
      <c r="B241">
        <v>0.705292745762236</v>
      </c>
      <c r="C241" t="s">
        <v>29</v>
      </c>
      <c r="E241">
        <v>4010.7439599561699</v>
      </c>
      <c r="G241" t="s">
        <v>28</v>
      </c>
      <c r="H241">
        <v>0.86178914346457303</v>
      </c>
      <c r="I241" t="s">
        <v>29</v>
      </c>
      <c r="K241">
        <v>4010.7439599561699</v>
      </c>
    </row>
    <row r="242" spans="1:11" x14ac:dyDescent="0.2">
      <c r="A242" t="s">
        <v>30</v>
      </c>
      <c r="B242">
        <v>2177.3104211750901</v>
      </c>
      <c r="C242" t="s">
        <v>31</v>
      </c>
      <c r="E242">
        <v>18.242333466060899</v>
      </c>
      <c r="G242" t="s">
        <v>30</v>
      </c>
      <c r="H242">
        <v>1491.0630817912299</v>
      </c>
      <c r="I242" t="s">
        <v>31</v>
      </c>
      <c r="K242">
        <v>17.507438914445999</v>
      </c>
    </row>
    <row r="243" spans="1:11" x14ac:dyDescent="0.2">
      <c r="A243" t="s">
        <v>32</v>
      </c>
      <c r="B243">
        <v>549918957.738289</v>
      </c>
      <c r="C243" t="s">
        <v>33</v>
      </c>
      <c r="E243">
        <v>18.335249857487</v>
      </c>
      <c r="G243" t="s">
        <v>32</v>
      </c>
      <c r="H243" s="10">
        <v>253452678.98240799</v>
      </c>
      <c r="I243" t="s">
        <v>33</v>
      </c>
      <c r="K243">
        <v>17.6468135015851</v>
      </c>
    </row>
    <row r="244" spans="1:11" x14ac:dyDescent="0.2">
      <c r="A244" t="s">
        <v>34</v>
      </c>
      <c r="B244">
        <v>-1090.5400079636599</v>
      </c>
      <c r="C244" t="s">
        <v>35</v>
      </c>
      <c r="E244">
        <v>18.280067241378301</v>
      </c>
      <c r="G244" t="s">
        <v>34</v>
      </c>
      <c r="H244">
        <v>-1044.44633486676</v>
      </c>
      <c r="I244" t="s">
        <v>35</v>
      </c>
      <c r="K244">
        <v>17.564039577422001</v>
      </c>
    </row>
    <row r="245" spans="1:11" x14ac:dyDescent="0.2">
      <c r="A245" t="s">
        <v>36</v>
      </c>
      <c r="B245">
        <v>95.930178495022005</v>
      </c>
      <c r="C245" t="s">
        <v>37</v>
      </c>
      <c r="E245" s="57">
        <v>0.53755617833094205</v>
      </c>
      <c r="G245" t="s">
        <v>36</v>
      </c>
      <c r="H245">
        <v>149.400654829887</v>
      </c>
      <c r="I245" t="s">
        <v>37</v>
      </c>
      <c r="K245">
        <v>2.0836721286561102</v>
      </c>
    </row>
    <row r="246" spans="1:11" x14ac:dyDescent="0.2">
      <c r="A246" t="s">
        <v>38</v>
      </c>
      <c r="B246" s="10">
        <v>2.7951474354473601E-31</v>
      </c>
      <c r="G246" t="s">
        <v>38</v>
      </c>
      <c r="H246" s="10">
        <v>2.4087399386388601E-48</v>
      </c>
    </row>
    <row r="248" spans="1:11" x14ac:dyDescent="0.2">
      <c r="B248" t="s">
        <v>39</v>
      </c>
      <c r="G248" t="s">
        <v>132</v>
      </c>
      <c r="H248">
        <v>0.73</v>
      </c>
    </row>
    <row r="250" spans="1:11" x14ac:dyDescent="0.2">
      <c r="A250" t="s">
        <v>160</v>
      </c>
    </row>
    <row r="251" spans="1:11" x14ac:dyDescent="0.2">
      <c r="A251" t="s">
        <v>177</v>
      </c>
    </row>
    <row r="252" spans="1:11" x14ac:dyDescent="0.2">
      <c r="A252" t="s">
        <v>161</v>
      </c>
    </row>
    <row r="253" spans="1:11" x14ac:dyDescent="0.2">
      <c r="A253" t="s">
        <v>221</v>
      </c>
    </row>
    <row r="254" spans="1:11" x14ac:dyDescent="0.2">
      <c r="A254" t="s">
        <v>176</v>
      </c>
    </row>
    <row r="256" spans="1:11" x14ac:dyDescent="0.2">
      <c r="A256" t="s">
        <v>40</v>
      </c>
    </row>
    <row r="257" spans="1:18" x14ac:dyDescent="0.2">
      <c r="A257" s="29" t="s">
        <v>41</v>
      </c>
    </row>
    <row r="260" spans="1:18" x14ac:dyDescent="0.2">
      <c r="A260" t="s">
        <v>148</v>
      </c>
      <c r="G260" t="s">
        <v>148</v>
      </c>
    </row>
    <row r="261" spans="1:18" x14ac:dyDescent="0.2">
      <c r="A261" t="s">
        <v>11</v>
      </c>
      <c r="G261" t="s">
        <v>164</v>
      </c>
    </row>
    <row r="262" spans="1:18" x14ac:dyDescent="0.2">
      <c r="A262" t="s">
        <v>222</v>
      </c>
      <c r="G262" t="s">
        <v>238</v>
      </c>
    </row>
    <row r="263" spans="1:18" x14ac:dyDescent="0.2">
      <c r="A263" t="s">
        <v>180</v>
      </c>
      <c r="G263" t="s">
        <v>180</v>
      </c>
    </row>
    <row r="264" spans="1:18" x14ac:dyDescent="0.2">
      <c r="A264" t="s">
        <v>12</v>
      </c>
      <c r="G264" t="s">
        <v>12</v>
      </c>
    </row>
    <row r="265" spans="1:18" x14ac:dyDescent="0.2">
      <c r="A265" t="s">
        <v>13</v>
      </c>
      <c r="G265" t="s">
        <v>239</v>
      </c>
    </row>
    <row r="266" spans="1:18" x14ac:dyDescent="0.2">
      <c r="A266" t="s">
        <v>172</v>
      </c>
      <c r="G266" t="s">
        <v>165</v>
      </c>
    </row>
    <row r="267" spans="1:18" x14ac:dyDescent="0.2">
      <c r="A267" t="s">
        <v>14</v>
      </c>
    </row>
    <row r="268" spans="1:18" x14ac:dyDescent="0.2">
      <c r="A268" t="s">
        <v>15</v>
      </c>
      <c r="G268" t="s">
        <v>16</v>
      </c>
      <c r="H268" t="s">
        <v>17</v>
      </c>
      <c r="I268" t="s">
        <v>18</v>
      </c>
      <c r="J268" t="s">
        <v>19</v>
      </c>
      <c r="K268" t="s">
        <v>130</v>
      </c>
      <c r="R268" s="10"/>
    </row>
    <row r="269" spans="1:18" x14ac:dyDescent="0.2">
      <c r="E269" s="10"/>
      <c r="R269" s="10"/>
    </row>
    <row r="270" spans="1:18" x14ac:dyDescent="0.2">
      <c r="A270" t="s">
        <v>16</v>
      </c>
      <c r="B270" t="s">
        <v>17</v>
      </c>
      <c r="C270" t="s">
        <v>18</v>
      </c>
      <c r="D270" t="s">
        <v>19</v>
      </c>
      <c r="E270" s="10" t="s">
        <v>20</v>
      </c>
      <c r="G270" t="s">
        <v>21</v>
      </c>
      <c r="H270">
        <v>89671.837073089206</v>
      </c>
      <c r="I270">
        <v>11129.868459584301</v>
      </c>
      <c r="J270">
        <v>8.0568640499851707</v>
      </c>
      <c r="K270" s="10">
        <v>8.4981287881230099E-13</v>
      </c>
      <c r="R270" s="10"/>
    </row>
    <row r="271" spans="1:18" x14ac:dyDescent="0.2">
      <c r="E271" s="10"/>
      <c r="G271" t="s">
        <v>118</v>
      </c>
      <c r="H271">
        <v>164.538829223639</v>
      </c>
      <c r="I271">
        <v>155.90649200216799</v>
      </c>
      <c r="J271" s="57">
        <v>1.0553686835654701</v>
      </c>
      <c r="K271">
        <v>0.29348824612892499</v>
      </c>
      <c r="R271" s="10"/>
    </row>
    <row r="272" spans="1:18" x14ac:dyDescent="0.2">
      <c r="A272" t="s">
        <v>21</v>
      </c>
      <c r="B272">
        <v>89881.436576076099</v>
      </c>
      <c r="C272">
        <v>3906.4865548748098</v>
      </c>
      <c r="D272">
        <v>23.0082544285004</v>
      </c>
      <c r="E272" s="10">
        <v>3.0536238859564502E-45</v>
      </c>
      <c r="G272" t="s">
        <v>153</v>
      </c>
      <c r="H272">
        <v>6.4941332111660399</v>
      </c>
      <c r="I272">
        <v>2.9675062675136101</v>
      </c>
      <c r="J272">
        <v>2.1884143202188699</v>
      </c>
      <c r="K272">
        <v>3.0679058871135301E-2</v>
      </c>
      <c r="R272" s="10"/>
    </row>
    <row r="273" spans="1:18" x14ac:dyDescent="0.2">
      <c r="A273" t="s">
        <v>153</v>
      </c>
      <c r="B273">
        <v>9.74513349187397</v>
      </c>
      <c r="C273">
        <v>3.7360170903998098</v>
      </c>
      <c r="D273">
        <v>2.60842850984685</v>
      </c>
      <c r="E273" s="10">
        <v>1.0282156339588599E-2</v>
      </c>
      <c r="G273" t="s">
        <v>131</v>
      </c>
      <c r="H273">
        <v>0.43696591208955199</v>
      </c>
      <c r="I273">
        <v>8.0348293684408906E-2</v>
      </c>
      <c r="J273">
        <v>5.4383969099065297</v>
      </c>
      <c r="K273" s="10">
        <v>3.1051303077775902E-7</v>
      </c>
      <c r="R273" s="10"/>
    </row>
    <row r="274" spans="1:18" x14ac:dyDescent="0.2">
      <c r="A274" t="s">
        <v>118</v>
      </c>
      <c r="B274">
        <v>168.95019572523799</v>
      </c>
      <c r="C274">
        <v>52.8297189039112</v>
      </c>
      <c r="D274">
        <v>3.1980142849620599</v>
      </c>
      <c r="E274">
        <v>1.7803669118199601E-3</v>
      </c>
      <c r="G274" t="s">
        <v>136</v>
      </c>
      <c r="H274">
        <v>0.32887870460827601</v>
      </c>
      <c r="I274">
        <v>7.17239357966135E-2</v>
      </c>
      <c r="J274">
        <v>4.58534101559726</v>
      </c>
      <c r="K274" s="10">
        <v>1.1692332087619899E-5</v>
      </c>
    </row>
    <row r="275" spans="1:18" x14ac:dyDescent="0.2">
      <c r="G275" t="s">
        <v>166</v>
      </c>
      <c r="H275">
        <v>204533352.25482401</v>
      </c>
      <c r="I275">
        <v>17279187.892442901</v>
      </c>
      <c r="J275">
        <v>11.8369771500822</v>
      </c>
      <c r="K275" s="10">
        <v>1.4313877821228799E-21</v>
      </c>
    </row>
    <row r="276" spans="1:18" x14ac:dyDescent="0.2">
      <c r="A276" t="s">
        <v>26</v>
      </c>
      <c r="B276">
        <v>0.12159813012958599</v>
      </c>
      <c r="C276" t="s">
        <v>27</v>
      </c>
      <c r="E276" s="10">
        <v>103252.4</v>
      </c>
    </row>
    <row r="277" spans="1:18" x14ac:dyDescent="0.2">
      <c r="A277" t="s">
        <v>28</v>
      </c>
      <c r="B277">
        <v>0.106582713550604</v>
      </c>
      <c r="C277" t="s">
        <v>29</v>
      </c>
      <c r="E277">
        <v>21179.347782547899</v>
      </c>
      <c r="G277" t="s">
        <v>26</v>
      </c>
      <c r="H277">
        <v>0.54019545767264598</v>
      </c>
      <c r="I277" t="s">
        <v>27</v>
      </c>
      <c r="K277">
        <v>103252.4</v>
      </c>
    </row>
    <row r="278" spans="1:18" x14ac:dyDescent="0.2">
      <c r="A278" t="s">
        <v>30</v>
      </c>
      <c r="B278">
        <v>20018.879135418199</v>
      </c>
      <c r="C278" t="s">
        <v>31</v>
      </c>
      <c r="E278">
        <v>22.671421386545099</v>
      </c>
      <c r="G278" t="s">
        <v>28</v>
      </c>
      <c r="H278">
        <v>0.52002859178109495</v>
      </c>
      <c r="I278" t="s">
        <v>29</v>
      </c>
      <c r="K278">
        <v>21179.347782547899</v>
      </c>
    </row>
    <row r="279" spans="1:18" x14ac:dyDescent="0.2">
      <c r="A279" t="s">
        <v>32</v>
      </c>
      <c r="B279" s="10">
        <v>46888396055.102699</v>
      </c>
      <c r="C279" t="s">
        <v>33</v>
      </c>
      <c r="E279">
        <v>22.7411086801146</v>
      </c>
      <c r="G279" t="s">
        <v>30</v>
      </c>
      <c r="H279">
        <v>14673.045543832801</v>
      </c>
      <c r="I279" t="s">
        <v>31</v>
      </c>
      <c r="K279">
        <v>22.0806225453161</v>
      </c>
    </row>
    <row r="280" spans="1:18" x14ac:dyDescent="0.2">
      <c r="A280" t="s">
        <v>34</v>
      </c>
      <c r="B280">
        <v>-1357.2852831927</v>
      </c>
      <c r="C280" t="s">
        <v>35</v>
      </c>
      <c r="E280">
        <v>22.6997217180331</v>
      </c>
      <c r="G280" t="s">
        <v>32</v>
      </c>
      <c r="H280">
        <v>24544002270.578899</v>
      </c>
      <c r="I280" t="s">
        <v>33</v>
      </c>
      <c r="K280">
        <v>22.219997132455202</v>
      </c>
    </row>
    <row r="281" spans="1:18" x14ac:dyDescent="0.2">
      <c r="A281" t="s">
        <v>36</v>
      </c>
      <c r="B281" s="10">
        <v>8.0982188865675102</v>
      </c>
      <c r="C281" t="s">
        <v>37</v>
      </c>
      <c r="E281" s="57">
        <v>0.71970419437864697</v>
      </c>
      <c r="G281" t="s">
        <v>34</v>
      </c>
      <c r="H281">
        <v>-1318.8373527189599</v>
      </c>
      <c r="I281" t="s">
        <v>35</v>
      </c>
      <c r="K281">
        <v>22.137223208292099</v>
      </c>
      <c r="O281" s="10"/>
    </row>
    <row r="282" spans="1:18" x14ac:dyDescent="0.2">
      <c r="A282" t="s">
        <v>38</v>
      </c>
      <c r="B282" s="10">
        <v>5.0822405671335097E-4</v>
      </c>
      <c r="G282" t="s">
        <v>36</v>
      </c>
      <c r="H282">
        <v>26.786287000548398</v>
      </c>
      <c r="I282" t="s">
        <v>37</v>
      </c>
      <c r="K282">
        <v>2.1597974682472798</v>
      </c>
    </row>
    <row r="283" spans="1:18" x14ac:dyDescent="0.2">
      <c r="G283" t="s">
        <v>38</v>
      </c>
      <c r="H283" s="10">
        <v>7.9309152942270404E-18</v>
      </c>
    </row>
    <row r="284" spans="1:18" x14ac:dyDescent="0.2">
      <c r="B284" s="10" t="s">
        <v>39</v>
      </c>
    </row>
    <row r="285" spans="1:18" x14ac:dyDescent="0.2">
      <c r="G285" t="s">
        <v>132</v>
      </c>
      <c r="H285">
        <v>0.83</v>
      </c>
      <c r="I285">
        <v>-0.4</v>
      </c>
    </row>
    <row r="286" spans="1:18" x14ac:dyDescent="0.2">
      <c r="A286" t="s">
        <v>177</v>
      </c>
    </row>
    <row r="287" spans="1:18" x14ac:dyDescent="0.2">
      <c r="A287" t="s">
        <v>160</v>
      </c>
    </row>
    <row r="288" spans="1:18" x14ac:dyDescent="0.2">
      <c r="A288" t="s">
        <v>176</v>
      </c>
    </row>
    <row r="289" spans="1:7" x14ac:dyDescent="0.2">
      <c r="A289" t="s">
        <v>223</v>
      </c>
    </row>
    <row r="290" spans="1:7" x14ac:dyDescent="0.2">
      <c r="A290" t="s">
        <v>161</v>
      </c>
    </row>
    <row r="291" spans="1:7" x14ac:dyDescent="0.2">
      <c r="A291" t="s">
        <v>221</v>
      </c>
    </row>
    <row r="293" spans="1:7" x14ac:dyDescent="0.2">
      <c r="A293" t="s">
        <v>40</v>
      </c>
    </row>
    <row r="294" spans="1:7" x14ac:dyDescent="0.2">
      <c r="A294" s="29" t="s">
        <v>41</v>
      </c>
    </row>
    <row r="295" spans="1:7" x14ac:dyDescent="0.2">
      <c r="A295" s="29"/>
    </row>
    <row r="296" spans="1:7" x14ac:dyDescent="0.2">
      <c r="A296" s="29"/>
    </row>
    <row r="297" spans="1:7" x14ac:dyDescent="0.2">
      <c r="A297" t="s">
        <v>141</v>
      </c>
      <c r="G297" t="s">
        <v>141</v>
      </c>
    </row>
    <row r="298" spans="1:7" x14ac:dyDescent="0.2">
      <c r="A298" t="s">
        <v>11</v>
      </c>
      <c r="G298" t="s">
        <v>164</v>
      </c>
    </row>
    <row r="299" spans="1:7" x14ac:dyDescent="0.2">
      <c r="A299" t="s">
        <v>224</v>
      </c>
      <c r="G299" t="s">
        <v>240</v>
      </c>
    </row>
    <row r="300" spans="1:7" x14ac:dyDescent="0.2">
      <c r="A300" t="s">
        <v>180</v>
      </c>
      <c r="G300" t="s">
        <v>180</v>
      </c>
    </row>
    <row r="301" spans="1:7" x14ac:dyDescent="0.2">
      <c r="A301" t="s">
        <v>12</v>
      </c>
      <c r="G301" t="s">
        <v>12</v>
      </c>
    </row>
    <row r="302" spans="1:7" x14ac:dyDescent="0.2">
      <c r="A302" t="s">
        <v>13</v>
      </c>
      <c r="G302" t="s">
        <v>241</v>
      </c>
    </row>
    <row r="303" spans="1:7" x14ac:dyDescent="0.2">
      <c r="A303" t="s">
        <v>172</v>
      </c>
      <c r="G303" t="s">
        <v>165</v>
      </c>
    </row>
    <row r="304" spans="1:7" x14ac:dyDescent="0.2">
      <c r="A304" t="s">
        <v>14</v>
      </c>
    </row>
    <row r="305" spans="1:11" x14ac:dyDescent="0.2">
      <c r="A305" t="s">
        <v>15</v>
      </c>
      <c r="G305" t="s">
        <v>16</v>
      </c>
      <c r="H305" t="s">
        <v>17</v>
      </c>
      <c r="I305" t="s">
        <v>18</v>
      </c>
      <c r="J305" t="s">
        <v>19</v>
      </c>
      <c r="K305" t="s">
        <v>130</v>
      </c>
    </row>
    <row r="306" spans="1:11" x14ac:dyDescent="0.2">
      <c r="E306" s="10"/>
    </row>
    <row r="307" spans="1:11" x14ac:dyDescent="0.2">
      <c r="A307" t="s">
        <v>16</v>
      </c>
      <c r="B307" t="s">
        <v>17</v>
      </c>
      <c r="C307" t="s">
        <v>18</v>
      </c>
      <c r="D307" s="29" t="s">
        <v>19</v>
      </c>
      <c r="E307" s="10" t="s">
        <v>20</v>
      </c>
      <c r="G307" t="s">
        <v>21</v>
      </c>
      <c r="H307">
        <v>39636.279119646802</v>
      </c>
      <c r="I307">
        <v>1800.3574398354399</v>
      </c>
      <c r="J307">
        <v>22.015783223174701</v>
      </c>
      <c r="K307" s="10">
        <v>7.2509529064753602E-43</v>
      </c>
    </row>
    <row r="308" spans="1:11" x14ac:dyDescent="0.2">
      <c r="E308" s="10"/>
      <c r="G308" t="s">
        <v>118</v>
      </c>
      <c r="H308">
        <v>75.369501858280103</v>
      </c>
      <c r="I308">
        <v>24.790730645039702</v>
      </c>
      <c r="J308">
        <v>3.0402291460239899</v>
      </c>
      <c r="K308">
        <v>2.9329068030512998E-3</v>
      </c>
    </row>
    <row r="309" spans="1:11" x14ac:dyDescent="0.2">
      <c r="A309" t="s">
        <v>21</v>
      </c>
      <c r="B309">
        <v>39445.929324959703</v>
      </c>
      <c r="C309">
        <v>642.80159866556801</v>
      </c>
      <c r="D309">
        <v>61.365636623878999</v>
      </c>
      <c r="E309" s="10">
        <v>2.8201403790258401E-90</v>
      </c>
      <c r="G309" t="s">
        <v>153</v>
      </c>
      <c r="H309">
        <v>4.3285849923336199</v>
      </c>
      <c r="I309">
        <v>0.35239542298026799</v>
      </c>
      <c r="J309">
        <v>12.283317858461499</v>
      </c>
      <c r="K309" s="10">
        <v>1.3235568351202199E-22</v>
      </c>
    </row>
    <row r="310" spans="1:11" x14ac:dyDescent="0.2">
      <c r="A310" t="s">
        <v>118</v>
      </c>
      <c r="B310">
        <v>76.047646292733603</v>
      </c>
      <c r="C310">
        <v>8.1403198016152292</v>
      </c>
      <c r="D310">
        <v>9.3420956603749108</v>
      </c>
      <c r="E310" s="10">
        <v>8.2667135912605703E-16</v>
      </c>
      <c r="G310" t="s">
        <v>163</v>
      </c>
      <c r="H310">
        <v>16.9185506904942</v>
      </c>
      <c r="I310">
        <v>3.09593495894336</v>
      </c>
      <c r="J310">
        <v>5.4647629600941396</v>
      </c>
      <c r="K310" s="10">
        <v>2.76069819083687E-7</v>
      </c>
    </row>
    <row r="311" spans="1:11" x14ac:dyDescent="0.2">
      <c r="A311" t="s">
        <v>153</v>
      </c>
      <c r="B311">
        <v>4.7880208495766396</v>
      </c>
      <c r="C311">
        <v>0.62772010949301404</v>
      </c>
      <c r="D311">
        <v>7.6276365487856399</v>
      </c>
      <c r="E311" s="10">
        <v>7.25054185227942E-12</v>
      </c>
      <c r="G311" t="s">
        <v>131</v>
      </c>
      <c r="H311">
        <v>0.80184957075979002</v>
      </c>
      <c r="I311">
        <v>5.8450336928626903E-2</v>
      </c>
      <c r="J311">
        <v>13.7184764518794</v>
      </c>
      <c r="K311" s="10">
        <v>6.9215875518243698E-26</v>
      </c>
    </row>
    <row r="312" spans="1:11" x14ac:dyDescent="0.2">
      <c r="A312" t="s">
        <v>163</v>
      </c>
      <c r="B312">
        <v>19.150216102222899</v>
      </c>
      <c r="C312">
        <v>3.6252568509847101</v>
      </c>
      <c r="D312">
        <v>5.28244394518451</v>
      </c>
      <c r="E312" s="10">
        <v>6.0411139584022302E-7</v>
      </c>
      <c r="G312" t="s">
        <v>166</v>
      </c>
      <c r="H312">
        <v>3224899.7694991101</v>
      </c>
      <c r="I312">
        <v>413912.60813582002</v>
      </c>
      <c r="J312">
        <v>7.7912576377497</v>
      </c>
      <c r="K312" s="10">
        <v>3.3702680305522899E-12</v>
      </c>
    </row>
    <row r="313" spans="1:11" x14ac:dyDescent="0.2">
      <c r="E313" s="10"/>
    </row>
    <row r="314" spans="1:11" x14ac:dyDescent="0.2">
      <c r="A314" t="s">
        <v>26</v>
      </c>
      <c r="B314">
        <v>0.56980466950597997</v>
      </c>
      <c r="C314" t="s">
        <v>27</v>
      </c>
      <c r="E314">
        <v>46555.666666666599</v>
      </c>
      <c r="G314" t="s">
        <v>26</v>
      </c>
      <c r="H314">
        <v>0.84827897677242803</v>
      </c>
      <c r="I314" t="s">
        <v>27</v>
      </c>
      <c r="K314">
        <v>46555.666666666599</v>
      </c>
    </row>
    <row r="315" spans="1:11" x14ac:dyDescent="0.2">
      <c r="A315" t="s">
        <v>28</v>
      </c>
      <c r="B315" s="10">
        <v>0.55867892820010101</v>
      </c>
      <c r="C315" t="s">
        <v>29</v>
      </c>
      <c r="E315">
        <v>4629.6948977160901</v>
      </c>
      <c r="G315" t="s">
        <v>28</v>
      </c>
      <c r="H315">
        <v>0.84162454592911295</v>
      </c>
      <c r="I315" t="s">
        <v>29</v>
      </c>
      <c r="K315">
        <v>4629.6948977160901</v>
      </c>
    </row>
    <row r="316" spans="1:11" x14ac:dyDescent="0.2">
      <c r="A316" t="s">
        <v>30</v>
      </c>
      <c r="B316">
        <v>3075.5989472050401</v>
      </c>
      <c r="C316" t="s">
        <v>31</v>
      </c>
      <c r="E316">
        <v>18.933152063105101</v>
      </c>
      <c r="G316" t="s">
        <v>30</v>
      </c>
      <c r="H316">
        <v>1842.4525329882599</v>
      </c>
      <c r="I316" t="s">
        <v>31</v>
      </c>
      <c r="K316">
        <v>17.932872120883701</v>
      </c>
    </row>
    <row r="317" spans="1:11" x14ac:dyDescent="0.2">
      <c r="A317" t="s">
        <v>32</v>
      </c>
      <c r="B317">
        <v>1097279830.54965</v>
      </c>
      <c r="C317" t="s">
        <v>33</v>
      </c>
      <c r="E317">
        <v>19.026068454531199</v>
      </c>
      <c r="G317" t="s">
        <v>32</v>
      </c>
      <c r="H317">
        <v>386987972.33989298</v>
      </c>
      <c r="I317" t="s">
        <v>33</v>
      </c>
      <c r="K317">
        <v>18.072246708022799</v>
      </c>
    </row>
    <row r="318" spans="1:11" x14ac:dyDescent="0.2">
      <c r="A318" t="s">
        <v>34</v>
      </c>
      <c r="B318" s="10">
        <v>-1131.9891237863101</v>
      </c>
      <c r="C318" t="s">
        <v>35</v>
      </c>
      <c r="E318">
        <v>18.970885838422401</v>
      </c>
      <c r="G318" t="s">
        <v>34</v>
      </c>
      <c r="H318">
        <v>-1069.97232725302</v>
      </c>
      <c r="I318" t="s">
        <v>35</v>
      </c>
      <c r="K318">
        <v>17.9894727838597</v>
      </c>
    </row>
    <row r="319" spans="1:11" x14ac:dyDescent="0.2">
      <c r="A319" t="s">
        <v>36</v>
      </c>
      <c r="B319" s="10">
        <v>51.214984587575003</v>
      </c>
      <c r="C319" t="s">
        <v>37</v>
      </c>
      <c r="E319" s="57">
        <v>0.39627257845955899</v>
      </c>
      <c r="G319" t="s">
        <v>36</v>
      </c>
      <c r="H319">
        <v>127.47581224390601</v>
      </c>
      <c r="I319" t="s">
        <v>37</v>
      </c>
      <c r="K319">
        <v>2.2493818395134602</v>
      </c>
    </row>
    <row r="320" spans="1:11" x14ac:dyDescent="0.2">
      <c r="A320" t="s">
        <v>38</v>
      </c>
      <c r="B320" s="10">
        <v>3.7169515074744501E-21</v>
      </c>
      <c r="G320" t="s">
        <v>38</v>
      </c>
      <c r="H320" s="10">
        <v>5.47925507436464E-45</v>
      </c>
    </row>
    <row r="321" spans="1:8" x14ac:dyDescent="0.2">
      <c r="B321" s="10"/>
    </row>
    <row r="322" spans="1:8" x14ac:dyDescent="0.2">
      <c r="B322" t="s">
        <v>39</v>
      </c>
      <c r="G322" t="s">
        <v>132</v>
      </c>
      <c r="H322">
        <v>0.8</v>
      </c>
    </row>
    <row r="324" spans="1:8" x14ac:dyDescent="0.2">
      <c r="A324" t="s">
        <v>160</v>
      </c>
    </row>
    <row r="325" spans="1:8" x14ac:dyDescent="0.2">
      <c r="A325" t="s">
        <v>177</v>
      </c>
    </row>
    <row r="326" spans="1:8" x14ac:dyDescent="0.2">
      <c r="A326" t="s">
        <v>161</v>
      </c>
    </row>
    <row r="327" spans="1:8" x14ac:dyDescent="0.2">
      <c r="A327" t="s">
        <v>221</v>
      </c>
    </row>
    <row r="328" spans="1:8" x14ac:dyDescent="0.2">
      <c r="A328" t="s">
        <v>176</v>
      </c>
    </row>
    <row r="330" spans="1:8" x14ac:dyDescent="0.2">
      <c r="A330" t="s">
        <v>40</v>
      </c>
    </row>
    <row r="331" spans="1:8" x14ac:dyDescent="0.2">
      <c r="A331" s="29" t="s">
        <v>41</v>
      </c>
    </row>
    <row r="334" spans="1:8" x14ac:dyDescent="0.2">
      <c r="A334" t="s">
        <v>142</v>
      </c>
      <c r="G334" t="s">
        <v>142</v>
      </c>
    </row>
    <row r="335" spans="1:8" x14ac:dyDescent="0.2">
      <c r="A335" t="s">
        <v>11</v>
      </c>
      <c r="G335" t="s">
        <v>164</v>
      </c>
    </row>
    <row r="336" spans="1:8" x14ac:dyDescent="0.2">
      <c r="A336" t="s">
        <v>225</v>
      </c>
      <c r="G336" t="s">
        <v>242</v>
      </c>
    </row>
    <row r="337" spans="1:11" x14ac:dyDescent="0.2">
      <c r="A337" t="s">
        <v>180</v>
      </c>
      <c r="G337" t="s">
        <v>180</v>
      </c>
    </row>
    <row r="338" spans="1:11" x14ac:dyDescent="0.2">
      <c r="A338" t="s">
        <v>12</v>
      </c>
      <c r="G338" t="s">
        <v>12</v>
      </c>
    </row>
    <row r="339" spans="1:11" x14ac:dyDescent="0.2">
      <c r="A339" t="s">
        <v>13</v>
      </c>
      <c r="G339" t="s">
        <v>196</v>
      </c>
    </row>
    <row r="340" spans="1:11" x14ac:dyDescent="0.2">
      <c r="A340" t="s">
        <v>172</v>
      </c>
      <c r="G340" t="s">
        <v>165</v>
      </c>
    </row>
    <row r="341" spans="1:11" x14ac:dyDescent="0.2">
      <c r="A341" t="s">
        <v>14</v>
      </c>
    </row>
    <row r="342" spans="1:11" x14ac:dyDescent="0.2">
      <c r="A342" t="s">
        <v>15</v>
      </c>
      <c r="G342" t="s">
        <v>16</v>
      </c>
      <c r="H342" t="s">
        <v>17</v>
      </c>
      <c r="I342" t="s">
        <v>18</v>
      </c>
      <c r="J342" t="s">
        <v>19</v>
      </c>
      <c r="K342" t="s">
        <v>130</v>
      </c>
    </row>
    <row r="343" spans="1:11" x14ac:dyDescent="0.2">
      <c r="E343" s="10"/>
    </row>
    <row r="344" spans="1:11" x14ac:dyDescent="0.2">
      <c r="A344" t="s">
        <v>16</v>
      </c>
      <c r="B344" t="s">
        <v>17</v>
      </c>
      <c r="C344" t="s">
        <v>18</v>
      </c>
      <c r="D344" s="29" t="s">
        <v>19</v>
      </c>
      <c r="E344" s="10" t="s">
        <v>20</v>
      </c>
      <c r="G344" t="s">
        <v>21</v>
      </c>
      <c r="H344">
        <v>4113.7846064545201</v>
      </c>
      <c r="I344">
        <v>95.259662277137096</v>
      </c>
      <c r="J344">
        <v>43.184958964964203</v>
      </c>
      <c r="K344" s="10">
        <v>1.17317553312255E-71</v>
      </c>
    </row>
    <row r="345" spans="1:11" x14ac:dyDescent="0.2">
      <c r="E345" s="10"/>
      <c r="G345" t="s">
        <v>24</v>
      </c>
      <c r="H345">
        <v>-306.770343417189</v>
      </c>
      <c r="I345">
        <v>106.51845614543601</v>
      </c>
      <c r="J345">
        <v>-2.8799736169508199</v>
      </c>
      <c r="K345">
        <v>4.7662341819265401E-3</v>
      </c>
    </row>
    <row r="346" spans="1:11" x14ac:dyDescent="0.2">
      <c r="A346" t="s">
        <v>21</v>
      </c>
      <c r="B346">
        <v>4119.9322285143098</v>
      </c>
      <c r="C346">
        <v>137.64779709806999</v>
      </c>
      <c r="D346">
        <v>29.9309710389259</v>
      </c>
      <c r="E346" s="10">
        <v>4.1372810757574597E-56</v>
      </c>
      <c r="G346" t="s">
        <v>153</v>
      </c>
      <c r="H346">
        <v>-1.50976291827033</v>
      </c>
      <c r="I346">
        <v>0.116929496395552</v>
      </c>
      <c r="J346">
        <v>-12.911737113474301</v>
      </c>
      <c r="K346" s="10">
        <v>6.49891215583278E-24</v>
      </c>
    </row>
    <row r="347" spans="1:11" x14ac:dyDescent="0.2">
      <c r="A347" t="s">
        <v>163</v>
      </c>
      <c r="B347">
        <v>8.8216268771475992</v>
      </c>
      <c r="C347">
        <v>0.76406957214409799</v>
      </c>
      <c r="D347">
        <v>11.5455806627565</v>
      </c>
      <c r="E347" s="10">
        <v>6.0463668989545399E-21</v>
      </c>
      <c r="G347" t="s">
        <v>154</v>
      </c>
      <c r="H347">
        <v>-2.48954394075303</v>
      </c>
      <c r="I347">
        <v>0.25945716649274198</v>
      </c>
      <c r="J347">
        <v>-9.5952020690192601</v>
      </c>
      <c r="K347" s="10">
        <v>2.8412004716538001E-16</v>
      </c>
    </row>
    <row r="348" spans="1:11" x14ac:dyDescent="0.2">
      <c r="A348" t="s">
        <v>153</v>
      </c>
      <c r="B348">
        <v>-1.50100090251911</v>
      </c>
      <c r="C348">
        <v>0.146891483468264</v>
      </c>
      <c r="D348">
        <v>-10.218433819843501</v>
      </c>
      <c r="E348" s="10">
        <v>7.8533320414893607E-18</v>
      </c>
      <c r="G348" t="s">
        <v>163</v>
      </c>
      <c r="H348">
        <v>8.2437717973749294</v>
      </c>
      <c r="I348">
        <v>0.70065219877736995</v>
      </c>
      <c r="J348">
        <v>11.765854459259799</v>
      </c>
      <c r="K348" s="10">
        <v>2.6996746525201202E-21</v>
      </c>
    </row>
    <row r="349" spans="1:11" x14ac:dyDescent="0.2">
      <c r="A349" t="s">
        <v>154</v>
      </c>
      <c r="B349">
        <v>-2.6752091822409798</v>
      </c>
      <c r="C349">
        <v>0.27893272847623202</v>
      </c>
      <c r="D349">
        <v>-9.5908758963325802</v>
      </c>
      <c r="E349" s="10">
        <v>2.3221257658936999E-16</v>
      </c>
      <c r="G349" t="s">
        <v>131</v>
      </c>
      <c r="H349">
        <v>0.46608186140183799</v>
      </c>
      <c r="I349">
        <v>0.114378298066396</v>
      </c>
      <c r="J349">
        <v>4.0749151655612099</v>
      </c>
      <c r="K349" s="10">
        <v>8.6281625496145096E-5</v>
      </c>
    </row>
    <row r="350" spans="1:11" x14ac:dyDescent="0.2">
      <c r="A350" t="s">
        <v>24</v>
      </c>
      <c r="B350">
        <v>-433.91295229752302</v>
      </c>
      <c r="C350">
        <v>177.34918673750701</v>
      </c>
      <c r="D350">
        <v>-2.4466588219530498</v>
      </c>
      <c r="E350">
        <v>1.59322619653883E-2</v>
      </c>
      <c r="G350" t="s">
        <v>136</v>
      </c>
      <c r="H350">
        <v>-0.28187116864157402</v>
      </c>
      <c r="I350">
        <v>0.10081724846607699</v>
      </c>
      <c r="J350">
        <v>-2.79586254267211</v>
      </c>
      <c r="K350">
        <v>6.0927608668724601E-3</v>
      </c>
    </row>
    <row r="351" spans="1:11" x14ac:dyDescent="0.2">
      <c r="G351" t="s">
        <v>166</v>
      </c>
      <c r="H351">
        <v>145184.90292189401</v>
      </c>
      <c r="I351">
        <v>22197.186723168299</v>
      </c>
      <c r="J351">
        <v>6.5406893554829502</v>
      </c>
      <c r="K351" s="10">
        <v>1.8976300915063302E-9</v>
      </c>
    </row>
    <row r="352" spans="1:11" x14ac:dyDescent="0.2">
      <c r="A352" t="s">
        <v>26</v>
      </c>
      <c r="B352" s="10">
        <v>0.91476518360122705</v>
      </c>
      <c r="C352" t="s">
        <v>27</v>
      </c>
      <c r="E352" s="10">
        <v>3581.1416666666601</v>
      </c>
    </row>
    <row r="353" spans="1:11" x14ac:dyDescent="0.2">
      <c r="A353" t="s">
        <v>28</v>
      </c>
      <c r="B353">
        <v>0.91180049433518295</v>
      </c>
      <c r="C353" t="s">
        <v>29</v>
      </c>
      <c r="E353">
        <v>1431.3225493459199</v>
      </c>
      <c r="G353" t="s">
        <v>26</v>
      </c>
      <c r="H353">
        <v>0.92853708675774105</v>
      </c>
      <c r="I353" t="s">
        <v>27</v>
      </c>
      <c r="K353">
        <v>3581.1416666666601</v>
      </c>
    </row>
    <row r="354" spans="1:11" x14ac:dyDescent="0.2">
      <c r="A354" t="s">
        <v>30</v>
      </c>
      <c r="B354" s="10">
        <v>425.07991866797403</v>
      </c>
      <c r="C354" t="s">
        <v>31</v>
      </c>
      <c r="E354">
        <v>14.983205175665899</v>
      </c>
      <c r="G354" t="s">
        <v>28</v>
      </c>
      <c r="H354">
        <v>0.92407065468009997</v>
      </c>
      <c r="I354" t="s">
        <v>29</v>
      </c>
      <c r="K354">
        <v>1431.3225493459199</v>
      </c>
    </row>
    <row r="355" spans="1:11" x14ac:dyDescent="0.2">
      <c r="A355" t="s">
        <v>32</v>
      </c>
      <c r="B355" s="10">
        <v>20779687.784298699</v>
      </c>
      <c r="C355" t="s">
        <v>33</v>
      </c>
      <c r="E355">
        <v>15.099350664948499</v>
      </c>
      <c r="G355" t="s">
        <v>30</v>
      </c>
      <c r="H355">
        <v>394.40493547951502</v>
      </c>
      <c r="I355" t="s">
        <v>31</v>
      </c>
      <c r="K355">
        <v>14.8595351875378</v>
      </c>
    </row>
    <row r="356" spans="1:11" x14ac:dyDescent="0.2">
      <c r="A356" t="s">
        <v>34</v>
      </c>
      <c r="B356" s="10">
        <v>-893.99231053995504</v>
      </c>
      <c r="C356" t="s">
        <v>35</v>
      </c>
      <c r="E356">
        <v>15.030372394812501</v>
      </c>
      <c r="G356" t="s">
        <v>32</v>
      </c>
      <c r="H356">
        <v>17422188.350627299</v>
      </c>
      <c r="I356" t="s">
        <v>33</v>
      </c>
      <c r="K356">
        <v>15.045367970389901</v>
      </c>
    </row>
    <row r="357" spans="1:11" x14ac:dyDescent="0.2">
      <c r="A357" t="s">
        <v>36</v>
      </c>
      <c r="B357">
        <v>308.55347778884902</v>
      </c>
      <c r="C357" t="s">
        <v>37</v>
      </c>
      <c r="E357" s="57">
        <v>1.3594876194193</v>
      </c>
      <c r="G357" t="s">
        <v>34</v>
      </c>
      <c r="H357">
        <v>-883.57211125227002</v>
      </c>
      <c r="I357" t="s">
        <v>35</v>
      </c>
      <c r="K357">
        <v>14.9350027381725</v>
      </c>
    </row>
    <row r="358" spans="1:11" x14ac:dyDescent="0.2">
      <c r="A358" t="s">
        <v>38</v>
      </c>
      <c r="B358" s="10">
        <v>1.7363445008510799E-60</v>
      </c>
      <c r="G358" t="s">
        <v>36</v>
      </c>
      <c r="H358">
        <v>207.89235582602399</v>
      </c>
      <c r="I358" t="s">
        <v>37</v>
      </c>
      <c r="K358">
        <v>1.86480387158108</v>
      </c>
    </row>
    <row r="359" spans="1:11" x14ac:dyDescent="0.2">
      <c r="G359" t="s">
        <v>38</v>
      </c>
      <c r="H359" s="10">
        <v>4.2826959086418999E-61</v>
      </c>
    </row>
    <row r="360" spans="1:11" x14ac:dyDescent="0.2">
      <c r="B360" s="10" t="s">
        <v>39</v>
      </c>
    </row>
    <row r="361" spans="1:11" x14ac:dyDescent="0.2">
      <c r="G361" t="s">
        <v>132</v>
      </c>
      <c r="H361" t="s">
        <v>243</v>
      </c>
      <c r="I361" t="s">
        <v>244</v>
      </c>
    </row>
    <row r="362" spans="1:11" x14ac:dyDescent="0.2">
      <c r="A362" t="s">
        <v>176</v>
      </c>
    </row>
    <row r="363" spans="1:11" x14ac:dyDescent="0.2">
      <c r="A363" t="s">
        <v>160</v>
      </c>
    </row>
    <row r="364" spans="1:11" x14ac:dyDescent="0.2">
      <c r="A364" t="s">
        <v>182</v>
      </c>
    </row>
    <row r="365" spans="1:11" x14ac:dyDescent="0.2">
      <c r="A365" t="s">
        <v>161</v>
      </c>
    </row>
    <row r="367" spans="1:11" x14ac:dyDescent="0.2">
      <c r="A367" t="s">
        <v>40</v>
      </c>
    </row>
    <row r="368" spans="1:11" x14ac:dyDescent="0.2">
      <c r="A368" t="s">
        <v>41</v>
      </c>
    </row>
    <row r="371" spans="1:5" x14ac:dyDescent="0.2">
      <c r="A371" t="s">
        <v>142</v>
      </c>
      <c r="C371" t="s">
        <v>251</v>
      </c>
    </row>
    <row r="372" spans="1:5" x14ac:dyDescent="0.2">
      <c r="A372" t="s">
        <v>247</v>
      </c>
    </row>
    <row r="373" spans="1:5" x14ac:dyDescent="0.2">
      <c r="A373" t="s">
        <v>252</v>
      </c>
    </row>
    <row r="374" spans="1:5" x14ac:dyDescent="0.2">
      <c r="A374" t="s">
        <v>180</v>
      </c>
    </row>
    <row r="375" spans="1:5" x14ac:dyDescent="0.2">
      <c r="A375" t="s">
        <v>12</v>
      </c>
    </row>
    <row r="377" spans="1:5" x14ac:dyDescent="0.2">
      <c r="A377" t="s">
        <v>16</v>
      </c>
      <c r="B377" t="s">
        <v>17</v>
      </c>
      <c r="C377" t="s">
        <v>18</v>
      </c>
      <c r="D377" t="s">
        <v>19</v>
      </c>
      <c r="E377" t="s">
        <v>130</v>
      </c>
    </row>
    <row r="379" spans="1:5" x14ac:dyDescent="0.2">
      <c r="A379" t="s">
        <v>21</v>
      </c>
      <c r="B379">
        <v>2981.9739190360501</v>
      </c>
      <c r="C379">
        <v>73.505453592512595</v>
      </c>
      <c r="D379">
        <v>40.568063637386999</v>
      </c>
      <c r="E379" s="10">
        <v>2.2742956802062601E-70</v>
      </c>
    </row>
    <row r="380" spans="1:5" x14ac:dyDescent="0.2">
      <c r="A380" t="s">
        <v>249</v>
      </c>
      <c r="B380">
        <v>-445.19891903605401</v>
      </c>
      <c r="C380">
        <v>108.83270828397301</v>
      </c>
      <c r="D380">
        <v>-4.0906720604104603</v>
      </c>
      <c r="E380" s="10">
        <v>7.9717576882793497E-5</v>
      </c>
    </row>
    <row r="381" spans="1:5" x14ac:dyDescent="0.2">
      <c r="A381" t="s">
        <v>250</v>
      </c>
      <c r="B381">
        <v>1208.6637146666601</v>
      </c>
      <c r="C381">
        <v>213.20658411270301</v>
      </c>
      <c r="D381">
        <v>5.6689793127015102</v>
      </c>
      <c r="E381" s="10">
        <v>1.06712385828606E-7</v>
      </c>
    </row>
    <row r="382" spans="1:5" x14ac:dyDescent="0.2">
      <c r="A382" t="s">
        <v>155</v>
      </c>
      <c r="B382">
        <v>8.9363275434067102</v>
      </c>
      <c r="C382">
        <v>1.10468952929151</v>
      </c>
      <c r="D382">
        <v>8.0894471310305498</v>
      </c>
      <c r="E382" s="10">
        <v>6.5476687209715702E-13</v>
      </c>
    </row>
    <row r="384" spans="1:5" x14ac:dyDescent="0.2">
      <c r="A384" t="s">
        <v>26</v>
      </c>
      <c r="B384">
        <v>0.87740198052294305</v>
      </c>
      <c r="C384" t="s">
        <v>27</v>
      </c>
      <c r="E384">
        <v>3581.1416666666601</v>
      </c>
    </row>
    <row r="385" spans="1:5" x14ac:dyDescent="0.2">
      <c r="A385" t="s">
        <v>28</v>
      </c>
      <c r="B385">
        <v>0.87423134208819098</v>
      </c>
      <c r="C385" t="s">
        <v>29</v>
      </c>
      <c r="E385">
        <v>1431.3225493459199</v>
      </c>
    </row>
    <row r="386" spans="1:5" x14ac:dyDescent="0.2">
      <c r="A386" t="s">
        <v>30</v>
      </c>
      <c r="B386">
        <v>507.602469835737</v>
      </c>
      <c r="C386" t="s">
        <v>31</v>
      </c>
      <c r="E386">
        <v>15.330039384482401</v>
      </c>
    </row>
    <row r="387" spans="1:5" x14ac:dyDescent="0.2">
      <c r="A387" t="s">
        <v>32</v>
      </c>
      <c r="B387">
        <v>29888591.0164675</v>
      </c>
      <c r="C387" t="s">
        <v>33</v>
      </c>
      <c r="E387">
        <v>15.422955775908401</v>
      </c>
    </row>
    <row r="388" spans="1:5" x14ac:dyDescent="0.2">
      <c r="A388" t="s">
        <v>34</v>
      </c>
      <c r="B388">
        <v>-915.80236306894403</v>
      </c>
      <c r="C388" t="s">
        <v>35</v>
      </c>
      <c r="E388">
        <v>15.3677731597997</v>
      </c>
    </row>
    <row r="389" spans="1:5" x14ac:dyDescent="0.2">
      <c r="A389" t="s">
        <v>36</v>
      </c>
      <c r="B389">
        <v>276.72722657565203</v>
      </c>
      <c r="C389" t="s">
        <v>37</v>
      </c>
      <c r="E389">
        <v>1.8047865234059199</v>
      </c>
    </row>
    <row r="390" spans="1:5" x14ac:dyDescent="0.2">
      <c r="A390" t="s">
        <v>38</v>
      </c>
      <c r="B390" s="10">
        <v>1.0992943224900801E-52</v>
      </c>
    </row>
  </sheetData>
  <printOptions horizontalCentered="1" verticalCentered="1" headings="1" gridLines="1"/>
  <pageMargins left="0.45" right="0.45" top="0.5" bottom="0.5" header="0.3" footer="0.3"/>
  <pageSetup scale="72" orientation="landscape" r:id="rId1"/>
  <headerFooter>
    <oddFooter>&amp;C&amp;F / &amp;A</oddFooter>
  </headerFooter>
  <rowBreaks count="1" manualBreakCount="1">
    <brk id="2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90"/>
  <sheetViews>
    <sheetView topLeftCell="A245" zoomScaleNormal="100" workbookViewId="0">
      <selection activeCell="A295" sqref="A295:XFD297"/>
    </sheetView>
  </sheetViews>
  <sheetFormatPr defaultRowHeight="12.75" x14ac:dyDescent="0.2"/>
  <cols>
    <col min="1" max="1" width="25.85546875" customWidth="1"/>
    <col min="2" max="2" width="10.42578125" customWidth="1"/>
    <col min="3" max="3" width="9.85546875" customWidth="1"/>
    <col min="4" max="4" width="9.7109375" customWidth="1"/>
    <col min="5" max="5" width="13" customWidth="1"/>
    <col min="6" max="6" width="7" customWidth="1"/>
    <col min="7" max="7" width="26.28515625" customWidth="1"/>
    <col min="8" max="8" width="12.28515625" bestFit="1" customWidth="1"/>
    <col min="9" max="9" width="10.28515625" customWidth="1"/>
    <col min="10" max="10" width="11" customWidth="1"/>
    <col min="11" max="11" width="11.140625" customWidth="1"/>
  </cols>
  <sheetData>
    <row r="1" spans="1:11" x14ac:dyDescent="0.2">
      <c r="A1" t="s">
        <v>42</v>
      </c>
      <c r="G1" t="s">
        <v>42</v>
      </c>
    </row>
    <row r="2" spans="1:11" x14ac:dyDescent="0.2">
      <c r="A2" t="s">
        <v>11</v>
      </c>
      <c r="G2" t="s">
        <v>164</v>
      </c>
    </row>
    <row r="3" spans="1:11" x14ac:dyDescent="0.2">
      <c r="A3" t="s">
        <v>179</v>
      </c>
      <c r="G3" t="s">
        <v>193</v>
      </c>
    </row>
    <row r="4" spans="1:11" x14ac:dyDescent="0.2">
      <c r="A4" t="s">
        <v>180</v>
      </c>
      <c r="G4" t="s">
        <v>180</v>
      </c>
    </row>
    <row r="5" spans="1:11" x14ac:dyDescent="0.2">
      <c r="A5" t="s">
        <v>12</v>
      </c>
      <c r="G5" t="s">
        <v>12</v>
      </c>
    </row>
    <row r="6" spans="1:11" x14ac:dyDescent="0.2">
      <c r="A6" t="s">
        <v>13</v>
      </c>
      <c r="G6" t="s">
        <v>194</v>
      </c>
    </row>
    <row r="7" spans="1:11" x14ac:dyDescent="0.2">
      <c r="A7" t="s">
        <v>172</v>
      </c>
      <c r="G7" t="s">
        <v>165</v>
      </c>
    </row>
    <row r="8" spans="1:11" x14ac:dyDescent="0.2">
      <c r="A8" t="s">
        <v>14</v>
      </c>
    </row>
    <row r="9" spans="1:11" x14ac:dyDescent="0.2">
      <c r="A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130</v>
      </c>
    </row>
    <row r="11" spans="1:11" x14ac:dyDescent="0.2">
      <c r="A11" t="s">
        <v>16</v>
      </c>
      <c r="B11" t="s">
        <v>17</v>
      </c>
      <c r="C11" t="s">
        <v>18</v>
      </c>
      <c r="D11" t="s">
        <v>19</v>
      </c>
      <c r="E11" t="s">
        <v>20</v>
      </c>
      <c r="G11" t="s">
        <v>21</v>
      </c>
      <c r="H11">
        <v>676.90360302838496</v>
      </c>
      <c r="I11">
        <v>14.735444592507299</v>
      </c>
      <c r="J11">
        <v>45.937100762645201</v>
      </c>
      <c r="K11" s="10">
        <v>1.6732239765232699E-74</v>
      </c>
    </row>
    <row r="12" spans="1:11" x14ac:dyDescent="0.2">
      <c r="G12" t="s">
        <v>24</v>
      </c>
      <c r="H12">
        <v>92.206887614989796</v>
      </c>
      <c r="I12">
        <v>16.9827545734876</v>
      </c>
      <c r="J12">
        <v>5.4294423920450097</v>
      </c>
      <c r="K12" s="10">
        <v>3.3188714428738198E-7</v>
      </c>
    </row>
    <row r="13" spans="1:11" x14ac:dyDescent="0.2">
      <c r="A13" t="s">
        <v>21</v>
      </c>
      <c r="B13">
        <v>675.17273587382294</v>
      </c>
      <c r="C13">
        <v>15.0870984102542</v>
      </c>
      <c r="D13">
        <v>44.751662481032703</v>
      </c>
      <c r="E13" s="10">
        <v>3.6745808219631702E-74</v>
      </c>
      <c r="G13" t="s">
        <v>118</v>
      </c>
      <c r="H13">
        <v>-0.867224256181786</v>
      </c>
      <c r="I13">
        <v>9.51237361114457E-2</v>
      </c>
      <c r="J13">
        <v>-9.1168018796671095</v>
      </c>
      <c r="K13" s="10">
        <v>3.6013989229146698E-15</v>
      </c>
    </row>
    <row r="14" spans="1:11" x14ac:dyDescent="0.2">
      <c r="A14" t="s">
        <v>150</v>
      </c>
      <c r="B14">
        <v>0.60130637847879997</v>
      </c>
      <c r="C14">
        <v>1.46387569909926E-2</v>
      </c>
      <c r="D14">
        <v>41.076327645085499</v>
      </c>
      <c r="E14" s="10">
        <v>3.6486882913298401E-70</v>
      </c>
      <c r="G14" t="s">
        <v>150</v>
      </c>
      <c r="H14">
        <v>0.60051006070366297</v>
      </c>
      <c r="I14">
        <v>1.34869895776412E-2</v>
      </c>
      <c r="J14">
        <v>44.525137151376498</v>
      </c>
      <c r="K14" s="10">
        <v>4.6124366330852E-73</v>
      </c>
    </row>
    <row r="15" spans="1:11" x14ac:dyDescent="0.2">
      <c r="A15" t="s">
        <v>151</v>
      </c>
      <c r="B15">
        <v>0.44605965662472302</v>
      </c>
      <c r="C15">
        <v>2.7462546800467599E-2</v>
      </c>
      <c r="D15">
        <v>16.242472333888799</v>
      </c>
      <c r="E15" s="10">
        <v>1.93817467586117E-31</v>
      </c>
      <c r="G15" t="s">
        <v>151</v>
      </c>
      <c r="H15">
        <v>0.43724943871621902</v>
      </c>
      <c r="I15">
        <v>2.87423433726193E-2</v>
      </c>
      <c r="J15">
        <v>15.212727544433699</v>
      </c>
      <c r="K15" s="10">
        <v>5.1253341105832103E-29</v>
      </c>
    </row>
    <row r="16" spans="1:11" x14ac:dyDescent="0.2">
      <c r="A16" t="s">
        <v>155</v>
      </c>
      <c r="B16">
        <v>1.2196964639596699</v>
      </c>
      <c r="C16">
        <v>7.6688271190992502E-2</v>
      </c>
      <c r="D16">
        <v>15.904602425082899</v>
      </c>
      <c r="E16" s="10">
        <v>1.0284934755709299E-30</v>
      </c>
      <c r="G16" t="s">
        <v>155</v>
      </c>
      <c r="H16">
        <v>1.2132462971342901</v>
      </c>
      <c r="I16">
        <v>8.1771260794591294E-2</v>
      </c>
      <c r="J16">
        <v>14.8370746072016</v>
      </c>
      <c r="K16" s="10">
        <v>3.35790138312599E-28</v>
      </c>
    </row>
    <row r="17" spans="1:11" x14ac:dyDescent="0.2">
      <c r="A17" t="s">
        <v>118</v>
      </c>
      <c r="B17">
        <v>-0.871952970457476</v>
      </c>
      <c r="C17">
        <v>0.110568119109103</v>
      </c>
      <c r="D17">
        <v>-7.8861156134624304</v>
      </c>
      <c r="E17" s="10">
        <v>2.0633754697509302E-12</v>
      </c>
      <c r="G17" t="s">
        <v>131</v>
      </c>
      <c r="H17">
        <v>-0.14146636469041601</v>
      </c>
      <c r="I17">
        <v>0.110422331677569</v>
      </c>
      <c r="J17" s="57">
        <v>-1.2811390824774</v>
      </c>
      <c r="K17">
        <v>0.20279113155747899</v>
      </c>
    </row>
    <row r="18" spans="1:11" x14ac:dyDescent="0.2">
      <c r="A18" t="s">
        <v>24</v>
      </c>
      <c r="B18">
        <v>92.523769693377901</v>
      </c>
      <c r="C18">
        <v>17.480540442992599</v>
      </c>
      <c r="D18">
        <v>5.2929581894287097</v>
      </c>
      <c r="E18" s="10">
        <v>5.9068510452755899E-7</v>
      </c>
      <c r="G18" t="s">
        <v>166</v>
      </c>
      <c r="H18">
        <v>1628.24374269496</v>
      </c>
      <c r="I18">
        <v>229.181492198066</v>
      </c>
      <c r="J18">
        <v>7.10460398472219</v>
      </c>
      <c r="K18" s="10">
        <v>1.1864117308820399E-10</v>
      </c>
    </row>
    <row r="20" spans="1:11" x14ac:dyDescent="0.2">
      <c r="A20" t="s">
        <v>26</v>
      </c>
      <c r="B20">
        <v>0.96388964784031494</v>
      </c>
      <c r="C20" t="s">
        <v>27</v>
      </c>
      <c r="E20">
        <v>967.51666666666597</v>
      </c>
      <c r="G20" t="s">
        <v>26</v>
      </c>
      <c r="H20">
        <v>0.96453037552205001</v>
      </c>
      <c r="I20" t="s">
        <v>27</v>
      </c>
      <c r="K20">
        <v>967.51666666666597</v>
      </c>
    </row>
    <row r="21" spans="1:11" x14ac:dyDescent="0.2">
      <c r="A21" t="s">
        <v>28</v>
      </c>
      <c r="B21">
        <v>0.96230586046488997</v>
      </c>
      <c r="C21" t="s">
        <v>29</v>
      </c>
      <c r="E21">
        <v>215.153569673889</v>
      </c>
      <c r="G21" t="s">
        <v>28</v>
      </c>
      <c r="H21">
        <v>0.96231352399217795</v>
      </c>
      <c r="I21" t="s">
        <v>29</v>
      </c>
      <c r="K21">
        <v>215.153569673889</v>
      </c>
    </row>
    <row r="22" spans="1:11" x14ac:dyDescent="0.2">
      <c r="A22" t="s">
        <v>30</v>
      </c>
      <c r="B22">
        <v>41.772019582054</v>
      </c>
      <c r="C22" t="s">
        <v>31</v>
      </c>
      <c r="E22">
        <v>10.3510372268246</v>
      </c>
      <c r="G22" t="s">
        <v>30</v>
      </c>
      <c r="H22">
        <v>41.7677730693554</v>
      </c>
      <c r="I22" t="s">
        <v>31</v>
      </c>
      <c r="K22">
        <v>10.366636118361599</v>
      </c>
    </row>
    <row r="23" spans="1:11" x14ac:dyDescent="0.2">
      <c r="A23" t="s">
        <v>32</v>
      </c>
      <c r="B23">
        <v>198918.78467583901</v>
      </c>
      <c r="C23" t="s">
        <v>33</v>
      </c>
      <c r="E23">
        <v>10.4904118139637</v>
      </c>
      <c r="G23" t="s">
        <v>32</v>
      </c>
      <c r="H23">
        <v>195389.24912339501</v>
      </c>
      <c r="I23" t="s">
        <v>33</v>
      </c>
      <c r="K23">
        <v>10.5524689012138</v>
      </c>
    </row>
    <row r="24" spans="1:11" x14ac:dyDescent="0.2">
      <c r="A24" t="s">
        <v>34</v>
      </c>
      <c r="B24">
        <v>-615.06223360947604</v>
      </c>
      <c r="C24" t="s">
        <v>35</v>
      </c>
      <c r="E24">
        <v>10.407637889800601</v>
      </c>
      <c r="G24" t="s">
        <v>34</v>
      </c>
      <c r="H24">
        <v>-613.99816710170001</v>
      </c>
      <c r="I24" t="s">
        <v>35</v>
      </c>
      <c r="K24">
        <v>10.4421036689963</v>
      </c>
    </row>
    <row r="25" spans="1:11" x14ac:dyDescent="0.2">
      <c r="A25" t="s">
        <v>36</v>
      </c>
      <c r="B25" s="10">
        <v>608.59788554748002</v>
      </c>
      <c r="C25" t="s">
        <v>37</v>
      </c>
      <c r="E25" s="57">
        <v>2.2204122037102101</v>
      </c>
      <c r="G25" t="s">
        <v>36</v>
      </c>
      <c r="H25">
        <v>435.09020000892701</v>
      </c>
      <c r="I25" t="s">
        <v>37</v>
      </c>
      <c r="K25">
        <v>1.9742649735493401</v>
      </c>
    </row>
    <row r="26" spans="1:11" x14ac:dyDescent="0.2">
      <c r="A26" t="s">
        <v>38</v>
      </c>
      <c r="B26" s="10">
        <v>1.9309349082858399E-80</v>
      </c>
      <c r="G26" t="s">
        <v>38</v>
      </c>
      <c r="H26" s="10">
        <v>4.32207161370284E-78</v>
      </c>
    </row>
    <row r="27" spans="1:11" x14ac:dyDescent="0.2">
      <c r="B27" s="10"/>
    </row>
    <row r="28" spans="1:11" x14ac:dyDescent="0.2">
      <c r="B28" t="s">
        <v>39</v>
      </c>
      <c r="G28" t="s">
        <v>132</v>
      </c>
      <c r="H28">
        <v>-0.14000000000000001</v>
      </c>
    </row>
    <row r="30" spans="1:11" x14ac:dyDescent="0.2">
      <c r="A30" t="s">
        <v>157</v>
      </c>
    </row>
    <row r="31" spans="1:11" x14ac:dyDescent="0.2">
      <c r="A31" t="s">
        <v>158</v>
      </c>
    </row>
    <row r="32" spans="1:11" x14ac:dyDescent="0.2">
      <c r="A32" t="s">
        <v>173</v>
      </c>
    </row>
    <row r="34" spans="1:11" x14ac:dyDescent="0.2">
      <c r="A34" t="s">
        <v>40</v>
      </c>
    </row>
    <row r="35" spans="1:11" x14ac:dyDescent="0.2">
      <c r="A35" t="s">
        <v>41</v>
      </c>
    </row>
    <row r="38" spans="1:11" x14ac:dyDescent="0.2">
      <c r="A38" t="s">
        <v>10</v>
      </c>
      <c r="G38" t="s">
        <v>10</v>
      </c>
    </row>
    <row r="39" spans="1:11" x14ac:dyDescent="0.2">
      <c r="A39" t="s">
        <v>11</v>
      </c>
      <c r="G39" t="s">
        <v>164</v>
      </c>
    </row>
    <row r="40" spans="1:11" x14ac:dyDescent="0.2">
      <c r="A40" t="s">
        <v>181</v>
      </c>
      <c r="G40" t="s">
        <v>195</v>
      </c>
    </row>
    <row r="41" spans="1:11" x14ac:dyDescent="0.2">
      <c r="A41" t="s">
        <v>180</v>
      </c>
      <c r="G41" t="s">
        <v>180</v>
      </c>
    </row>
    <row r="42" spans="1:11" x14ac:dyDescent="0.2">
      <c r="A42" t="s">
        <v>12</v>
      </c>
      <c r="G42" t="s">
        <v>12</v>
      </c>
    </row>
    <row r="43" spans="1:11" x14ac:dyDescent="0.2">
      <c r="A43" t="s">
        <v>13</v>
      </c>
      <c r="G43" t="s">
        <v>196</v>
      </c>
    </row>
    <row r="44" spans="1:11" x14ac:dyDescent="0.2">
      <c r="A44" t="s">
        <v>172</v>
      </c>
      <c r="G44" t="s">
        <v>165</v>
      </c>
    </row>
    <row r="45" spans="1:11" x14ac:dyDescent="0.2">
      <c r="A45" t="s">
        <v>14</v>
      </c>
    </row>
    <row r="46" spans="1:11" x14ac:dyDescent="0.2">
      <c r="A46" t="s">
        <v>15</v>
      </c>
      <c r="G46" t="s">
        <v>16</v>
      </c>
      <c r="H46" t="s">
        <v>17</v>
      </c>
      <c r="I46" t="s">
        <v>18</v>
      </c>
      <c r="J46" t="s">
        <v>19</v>
      </c>
      <c r="K46" t="s">
        <v>130</v>
      </c>
    </row>
    <row r="47" spans="1:11" x14ac:dyDescent="0.2">
      <c r="E47" s="10"/>
    </row>
    <row r="48" spans="1:11" x14ac:dyDescent="0.2">
      <c r="A48" t="s">
        <v>16</v>
      </c>
      <c r="B48" t="s">
        <v>17</v>
      </c>
      <c r="C48" t="s">
        <v>18</v>
      </c>
      <c r="D48" t="s">
        <v>19</v>
      </c>
      <c r="E48" s="10" t="s">
        <v>20</v>
      </c>
      <c r="G48" t="s">
        <v>21</v>
      </c>
      <c r="H48">
        <v>358.68859979478799</v>
      </c>
      <c r="I48">
        <v>9.1322584656989001</v>
      </c>
      <c r="J48">
        <v>39.277096803823</v>
      </c>
      <c r="K48" s="10">
        <v>6.0859721051699697E-67</v>
      </c>
    </row>
    <row r="49" spans="1:11" x14ac:dyDescent="0.2">
      <c r="E49" s="10"/>
      <c r="G49" t="s">
        <v>24</v>
      </c>
      <c r="H49">
        <v>42.670650406153896</v>
      </c>
      <c r="I49">
        <v>17.117292970528599</v>
      </c>
      <c r="J49">
        <v>2.4928387029199799</v>
      </c>
      <c r="K49">
        <v>1.4148854485664299E-2</v>
      </c>
    </row>
    <row r="50" spans="1:11" x14ac:dyDescent="0.2">
      <c r="A50" t="s">
        <v>21</v>
      </c>
      <c r="B50">
        <v>356.00440856477502</v>
      </c>
      <c r="C50">
        <v>10.218253498366799</v>
      </c>
      <c r="D50">
        <v>34.840044692732697</v>
      </c>
      <c r="E50" s="10">
        <v>2.8399471271528701E-62</v>
      </c>
      <c r="G50" t="s">
        <v>150</v>
      </c>
      <c r="H50">
        <v>0.24904273565710999</v>
      </c>
      <c r="I50">
        <v>1.3311434519466101E-2</v>
      </c>
      <c r="J50">
        <v>18.7089329322786</v>
      </c>
      <c r="K50" s="10">
        <v>4.12727052480454E-36</v>
      </c>
    </row>
    <row r="51" spans="1:11" x14ac:dyDescent="0.2">
      <c r="A51" t="s">
        <v>150</v>
      </c>
      <c r="B51">
        <v>0.256570916820276</v>
      </c>
      <c r="C51">
        <v>1.4008622188900101E-2</v>
      </c>
      <c r="D51">
        <v>18.315214255943999</v>
      </c>
      <c r="E51" s="10">
        <v>1.2985840308566399E-35</v>
      </c>
      <c r="G51" t="s">
        <v>151</v>
      </c>
      <c r="H51">
        <v>0.16171652290968999</v>
      </c>
      <c r="I51">
        <v>2.4980259032684901E-2</v>
      </c>
      <c r="J51">
        <v>6.4737728579233602</v>
      </c>
      <c r="K51" s="10">
        <v>2.68524738796951E-9</v>
      </c>
    </row>
    <row r="52" spans="1:11" x14ac:dyDescent="0.2">
      <c r="A52" t="s">
        <v>151</v>
      </c>
      <c r="B52">
        <v>0.15578624109679901</v>
      </c>
      <c r="C52">
        <v>2.5079732386598101E-2</v>
      </c>
      <c r="D52">
        <v>6.2116388921297396</v>
      </c>
      <c r="E52" s="10">
        <v>8.9755759374583505E-9</v>
      </c>
      <c r="G52" t="s">
        <v>155</v>
      </c>
      <c r="H52">
        <v>0.30915497314831097</v>
      </c>
      <c r="I52">
        <v>6.58595354511472E-2</v>
      </c>
      <c r="J52">
        <v>4.6941566020858696</v>
      </c>
      <c r="K52" s="10">
        <v>7.6988880230258103E-6</v>
      </c>
    </row>
    <row r="53" spans="1:11" x14ac:dyDescent="0.2">
      <c r="A53" t="s">
        <v>174</v>
      </c>
      <c r="B53">
        <v>1.2075805877787E-2</v>
      </c>
      <c r="C53">
        <v>3.2318623514543099E-3</v>
      </c>
      <c r="D53">
        <v>3.7364852102544002</v>
      </c>
      <c r="E53" s="10">
        <v>2.9429731741678801E-4</v>
      </c>
      <c r="G53" t="s">
        <v>159</v>
      </c>
      <c r="H53">
        <v>1.01891853058509E-2</v>
      </c>
      <c r="I53">
        <v>1.4926579449523699E-3</v>
      </c>
      <c r="J53">
        <v>6.8262024399542103</v>
      </c>
      <c r="K53" s="10">
        <v>4.8493014265694497E-10</v>
      </c>
    </row>
    <row r="54" spans="1:11" x14ac:dyDescent="0.2">
      <c r="A54" t="s">
        <v>155</v>
      </c>
      <c r="B54">
        <v>0.33776174620550398</v>
      </c>
      <c r="C54">
        <v>5.7168929688372401E-2</v>
      </c>
      <c r="D54">
        <v>5.9081348565845397</v>
      </c>
      <c r="E54" s="10">
        <v>3.7258889271393298E-8</v>
      </c>
      <c r="G54" t="s">
        <v>174</v>
      </c>
      <c r="H54">
        <v>1.17045575605418E-2</v>
      </c>
      <c r="I54">
        <v>3.4372556958285E-3</v>
      </c>
      <c r="J54">
        <v>3.4052042083301099</v>
      </c>
      <c r="K54">
        <v>9.2113322790956598E-4</v>
      </c>
    </row>
    <row r="55" spans="1:11" x14ac:dyDescent="0.2">
      <c r="A55" t="s">
        <v>159</v>
      </c>
      <c r="B55">
        <v>1.00302758460778E-2</v>
      </c>
      <c r="C55">
        <v>1.6316721154053899E-3</v>
      </c>
      <c r="D55">
        <v>6.1472373961516</v>
      </c>
      <c r="E55" s="10">
        <v>1.21735569752076E-8</v>
      </c>
      <c r="G55" t="s">
        <v>131</v>
      </c>
      <c r="H55">
        <v>0.38345842032233801</v>
      </c>
      <c r="I55">
        <v>0.102596794536066</v>
      </c>
      <c r="J55">
        <v>3.7375282732399402</v>
      </c>
      <c r="K55">
        <v>2.9545397031182502E-4</v>
      </c>
    </row>
    <row r="56" spans="1:11" x14ac:dyDescent="0.2">
      <c r="A56" t="s">
        <v>24</v>
      </c>
      <c r="B56">
        <v>39.785189042905799</v>
      </c>
      <c r="C56">
        <v>13.0169483903117</v>
      </c>
      <c r="D56">
        <v>3.0564144413845198</v>
      </c>
      <c r="E56" s="10">
        <v>2.7957182009867802E-3</v>
      </c>
      <c r="G56" t="s">
        <v>166</v>
      </c>
      <c r="H56">
        <v>793.70453869257699</v>
      </c>
      <c r="I56">
        <v>104.398410415356</v>
      </c>
      <c r="J56">
        <v>7.60264965275592</v>
      </c>
      <c r="K56" s="10">
        <v>1.0003238785742901E-11</v>
      </c>
    </row>
    <row r="58" spans="1:11" x14ac:dyDescent="0.2">
      <c r="A58" t="s">
        <v>26</v>
      </c>
      <c r="B58">
        <v>0.93989152288922095</v>
      </c>
      <c r="C58" t="s">
        <v>27</v>
      </c>
      <c r="E58">
        <v>517.25</v>
      </c>
      <c r="G58" t="s">
        <v>26</v>
      </c>
      <c r="H58">
        <v>0.94732295717201798</v>
      </c>
      <c r="I58" t="s">
        <v>27</v>
      </c>
      <c r="K58">
        <v>517.25</v>
      </c>
    </row>
    <row r="59" spans="1:11" x14ac:dyDescent="0.2">
      <c r="A59" t="s">
        <v>28</v>
      </c>
      <c r="B59">
        <v>0.93669992233466604</v>
      </c>
      <c r="C59" t="s">
        <v>29</v>
      </c>
      <c r="E59">
        <v>123.263893314133</v>
      </c>
      <c r="G59" t="s">
        <v>28</v>
      </c>
      <c r="H59">
        <v>0.94352641354477595</v>
      </c>
      <c r="I59" t="s">
        <v>29</v>
      </c>
      <c r="K59">
        <v>123.263893314133</v>
      </c>
    </row>
    <row r="60" spans="1:11" x14ac:dyDescent="0.2">
      <c r="A60" t="s">
        <v>30</v>
      </c>
      <c r="B60">
        <v>31.012587479069399</v>
      </c>
      <c r="C60" t="s">
        <v>31</v>
      </c>
      <c r="E60">
        <v>9.7632261485703005</v>
      </c>
      <c r="G60" t="s">
        <v>30</v>
      </c>
      <c r="H60">
        <v>29.292643457850101</v>
      </c>
      <c r="I60" t="s">
        <v>31</v>
      </c>
      <c r="K60">
        <v>9.66591369962212</v>
      </c>
    </row>
    <row r="61" spans="1:11" x14ac:dyDescent="0.2">
      <c r="A61" t="s">
        <v>32</v>
      </c>
      <c r="B61" s="10">
        <v>108681.20578260301</v>
      </c>
      <c r="C61" t="s">
        <v>33</v>
      </c>
      <c r="E61">
        <v>9.9258298335659205</v>
      </c>
      <c r="G61" t="s">
        <v>32</v>
      </c>
      <c r="H61">
        <v>95244.544643109199</v>
      </c>
      <c r="I61" t="s">
        <v>33</v>
      </c>
      <c r="K61">
        <v>9.8749755803307693</v>
      </c>
    </row>
    <row r="62" spans="1:11" x14ac:dyDescent="0.2">
      <c r="A62" t="s">
        <v>34</v>
      </c>
      <c r="B62" s="10">
        <v>-578.79356891421799</v>
      </c>
      <c r="C62" t="s">
        <v>35</v>
      </c>
      <c r="E62">
        <v>9.8292602553756403</v>
      </c>
      <c r="G62" t="s">
        <v>34</v>
      </c>
      <c r="H62">
        <v>-570.95482197732701</v>
      </c>
      <c r="I62" t="s">
        <v>35</v>
      </c>
      <c r="K62">
        <v>9.7508146940861202</v>
      </c>
    </row>
    <row r="63" spans="1:11" x14ac:dyDescent="0.2">
      <c r="A63" t="s">
        <v>36</v>
      </c>
      <c r="B63" s="10">
        <v>294.489083713166</v>
      </c>
      <c r="C63" t="s">
        <v>37</v>
      </c>
      <c r="E63" s="57">
        <v>1.29651962334252</v>
      </c>
      <c r="G63" t="s">
        <v>36</v>
      </c>
      <c r="H63">
        <v>249.522473645384</v>
      </c>
      <c r="I63" t="s">
        <v>37</v>
      </c>
      <c r="K63">
        <v>2.1017520715964699</v>
      </c>
    </row>
    <row r="64" spans="1:11" x14ac:dyDescent="0.2">
      <c r="A64" t="s">
        <v>38</v>
      </c>
      <c r="B64" s="10">
        <v>1.52329382757465E-66</v>
      </c>
      <c r="G64" t="s">
        <v>38</v>
      </c>
      <c r="H64" s="10">
        <v>3.0302950184623897E-67</v>
      </c>
    </row>
    <row r="66" spans="1:8" x14ac:dyDescent="0.2">
      <c r="B66" t="s">
        <v>39</v>
      </c>
      <c r="G66" t="s">
        <v>132</v>
      </c>
      <c r="H66">
        <v>0.38</v>
      </c>
    </row>
    <row r="68" spans="1:8" x14ac:dyDescent="0.2">
      <c r="A68" t="s">
        <v>182</v>
      </c>
    </row>
    <row r="69" spans="1:8" x14ac:dyDescent="0.2">
      <c r="A69" t="s">
        <v>173</v>
      </c>
    </row>
    <row r="71" spans="1:8" x14ac:dyDescent="0.2">
      <c r="A71" t="s">
        <v>183</v>
      </c>
    </row>
    <row r="74" spans="1:8" x14ac:dyDescent="0.2">
      <c r="A74" t="s">
        <v>43</v>
      </c>
      <c r="G74" t="s">
        <v>43</v>
      </c>
    </row>
    <row r="75" spans="1:8" x14ac:dyDescent="0.2">
      <c r="A75" t="s">
        <v>11</v>
      </c>
      <c r="G75" t="s">
        <v>164</v>
      </c>
    </row>
    <row r="76" spans="1:8" x14ac:dyDescent="0.2">
      <c r="A76" t="s">
        <v>185</v>
      </c>
      <c r="G76" t="s">
        <v>197</v>
      </c>
    </row>
    <row r="77" spans="1:8" x14ac:dyDescent="0.2">
      <c r="A77" t="s">
        <v>180</v>
      </c>
      <c r="G77" t="s">
        <v>180</v>
      </c>
    </row>
    <row r="78" spans="1:8" x14ac:dyDescent="0.2">
      <c r="A78" t="s">
        <v>12</v>
      </c>
      <c r="G78" t="s">
        <v>12</v>
      </c>
    </row>
    <row r="79" spans="1:8" x14ac:dyDescent="0.2">
      <c r="A79" t="s">
        <v>13</v>
      </c>
      <c r="G79" t="s">
        <v>167</v>
      </c>
    </row>
    <row r="80" spans="1:8" x14ac:dyDescent="0.2">
      <c r="A80" t="s">
        <v>172</v>
      </c>
      <c r="G80" t="s">
        <v>165</v>
      </c>
    </row>
    <row r="81" spans="1:11" x14ac:dyDescent="0.2">
      <c r="A81" t="s">
        <v>14</v>
      </c>
    </row>
    <row r="82" spans="1:11" x14ac:dyDescent="0.2">
      <c r="A82" t="s">
        <v>15</v>
      </c>
      <c r="G82" t="s">
        <v>16</v>
      </c>
      <c r="H82" t="s">
        <v>17</v>
      </c>
      <c r="I82" t="s">
        <v>18</v>
      </c>
      <c r="J82" t="s">
        <v>19</v>
      </c>
      <c r="K82" t="s">
        <v>130</v>
      </c>
    </row>
    <row r="84" spans="1:11" x14ac:dyDescent="0.2">
      <c r="A84" t="s">
        <v>16</v>
      </c>
      <c r="B84" t="s">
        <v>17</v>
      </c>
      <c r="C84" t="s">
        <v>18</v>
      </c>
      <c r="D84" t="s">
        <v>19</v>
      </c>
      <c r="E84" t="s">
        <v>20</v>
      </c>
      <c r="G84" t="s">
        <v>21</v>
      </c>
      <c r="H84">
        <v>1365.78683962326</v>
      </c>
      <c r="I84">
        <v>91.916837604306494</v>
      </c>
      <c r="J84">
        <v>14.858940703583</v>
      </c>
      <c r="K84" s="10">
        <v>3.0085523910043099E-28</v>
      </c>
    </row>
    <row r="85" spans="1:11" x14ac:dyDescent="0.2">
      <c r="G85" t="s">
        <v>118</v>
      </c>
      <c r="H85">
        <v>4.6170037282379104</v>
      </c>
      <c r="I85">
        <v>1.16872723913259</v>
      </c>
      <c r="J85">
        <v>3.9504544547661702</v>
      </c>
      <c r="K85">
        <v>1.36782784274021E-4</v>
      </c>
    </row>
    <row r="86" spans="1:11" x14ac:dyDescent="0.2">
      <c r="A86" t="s">
        <v>21</v>
      </c>
      <c r="B86">
        <v>1333.3103149726501</v>
      </c>
      <c r="C86">
        <v>33.856296711373503</v>
      </c>
      <c r="D86">
        <v>39.381457645506501</v>
      </c>
      <c r="E86" s="10">
        <v>1.35278612723343E-68</v>
      </c>
      <c r="G86" t="s">
        <v>150</v>
      </c>
      <c r="H86">
        <v>0.46483605379668602</v>
      </c>
      <c r="I86">
        <v>2.4928266012684198E-2</v>
      </c>
      <c r="J86">
        <v>18.646946946095799</v>
      </c>
      <c r="K86" s="10">
        <v>3.9170308403657101E-36</v>
      </c>
    </row>
    <row r="87" spans="1:11" x14ac:dyDescent="0.2">
      <c r="A87" t="s">
        <v>155</v>
      </c>
      <c r="B87">
        <v>1.5830094117923399</v>
      </c>
      <c r="C87">
        <v>0.182292338276479</v>
      </c>
      <c r="D87">
        <v>8.6839053509282493</v>
      </c>
      <c r="E87" s="10">
        <v>2.9800534325461298E-14</v>
      </c>
      <c r="G87" t="s">
        <v>151</v>
      </c>
      <c r="H87">
        <v>0.22010088523277599</v>
      </c>
      <c r="I87">
        <v>4.0498165052327499E-2</v>
      </c>
      <c r="J87">
        <v>5.4348359968503202</v>
      </c>
      <c r="K87" s="10">
        <v>3.2404331725493002E-7</v>
      </c>
    </row>
    <row r="88" spans="1:11" x14ac:dyDescent="0.2">
      <c r="A88" t="s">
        <v>118</v>
      </c>
      <c r="B88">
        <v>5.1001253228407002</v>
      </c>
      <c r="C88">
        <v>0.30710660728172701</v>
      </c>
      <c r="D88">
        <v>16.607019197610501</v>
      </c>
      <c r="E88" s="10">
        <v>2.5002011407317698E-32</v>
      </c>
      <c r="G88" t="s">
        <v>155</v>
      </c>
      <c r="H88">
        <v>1.4801005890857899</v>
      </c>
      <c r="I88">
        <v>0.140390375087971</v>
      </c>
      <c r="J88">
        <v>10.5427497302313</v>
      </c>
      <c r="K88" s="10">
        <v>1.8145830179394402E-18</v>
      </c>
    </row>
    <row r="89" spans="1:11" x14ac:dyDescent="0.2">
      <c r="A89" t="s">
        <v>151</v>
      </c>
      <c r="B89">
        <v>0.230121064898198</v>
      </c>
      <c r="C89">
        <v>6.2346874874486299E-2</v>
      </c>
      <c r="D89">
        <v>3.69097994665277</v>
      </c>
      <c r="E89" s="10">
        <v>3.43003668736427E-4</v>
      </c>
      <c r="G89" t="s">
        <v>131</v>
      </c>
      <c r="H89">
        <v>0.44294774224675398</v>
      </c>
      <c r="I89">
        <v>0.10360977816865501</v>
      </c>
      <c r="J89">
        <v>4.2751538520401802</v>
      </c>
      <c r="K89" s="10">
        <v>4.0328504455712802E-5</v>
      </c>
    </row>
    <row r="90" spans="1:11" x14ac:dyDescent="0.2">
      <c r="A90" t="s">
        <v>150</v>
      </c>
      <c r="B90">
        <v>0.474154563386184</v>
      </c>
      <c r="C90">
        <v>3.29998286371984E-2</v>
      </c>
      <c r="D90">
        <v>14.368394714986501</v>
      </c>
      <c r="E90" s="10">
        <v>1.9760410815195799E-27</v>
      </c>
      <c r="G90" t="s">
        <v>136</v>
      </c>
      <c r="H90">
        <v>0.35717284742507899</v>
      </c>
      <c r="I90">
        <v>8.9982553597176801E-2</v>
      </c>
      <c r="J90">
        <v>3.96935664911254</v>
      </c>
      <c r="K90">
        <v>1.2761487838752701E-4</v>
      </c>
    </row>
    <row r="91" spans="1:11" x14ac:dyDescent="0.2">
      <c r="E91" s="10"/>
      <c r="G91" t="s">
        <v>166</v>
      </c>
      <c r="H91">
        <v>6107.8854043616302</v>
      </c>
      <c r="I91">
        <v>695.89680177183698</v>
      </c>
      <c r="J91">
        <v>8.7769988147814697</v>
      </c>
      <c r="K91" s="10">
        <v>2.1660371266988499E-14</v>
      </c>
    </row>
    <row r="92" spans="1:11" x14ac:dyDescent="0.2">
      <c r="A92" t="s">
        <v>26</v>
      </c>
      <c r="B92">
        <v>0.82984802396469703</v>
      </c>
      <c r="C92" t="s">
        <v>27</v>
      </c>
      <c r="E92" s="10">
        <v>1913.45</v>
      </c>
    </row>
    <row r="93" spans="1:11" x14ac:dyDescent="0.2">
      <c r="A93" t="s">
        <v>28</v>
      </c>
      <c r="B93">
        <v>0.82392969436346897</v>
      </c>
      <c r="C93" t="s">
        <v>29</v>
      </c>
      <c r="E93" s="10">
        <v>276.50422368254198</v>
      </c>
      <c r="G93" t="s">
        <v>26</v>
      </c>
      <c r="H93">
        <v>0.91943959783546803</v>
      </c>
      <c r="I93" t="s">
        <v>27</v>
      </c>
      <c r="K93">
        <v>1913.45</v>
      </c>
    </row>
    <row r="94" spans="1:11" x14ac:dyDescent="0.2">
      <c r="A94" t="s">
        <v>30</v>
      </c>
      <c r="B94">
        <v>116.02319713759201</v>
      </c>
      <c r="C94" t="s">
        <v>31</v>
      </c>
      <c r="E94" s="10">
        <v>12.3862310781999</v>
      </c>
      <c r="G94" t="s">
        <v>28</v>
      </c>
      <c r="H94">
        <v>0.91440457270018505</v>
      </c>
      <c r="I94" t="s">
        <v>29</v>
      </c>
      <c r="K94">
        <v>276.50422368254198</v>
      </c>
    </row>
    <row r="95" spans="1:11" x14ac:dyDescent="0.2">
      <c r="A95" t="s">
        <v>32</v>
      </c>
      <c r="B95">
        <v>1548058.9615132799</v>
      </c>
      <c r="C95" t="s">
        <v>33</v>
      </c>
      <c r="E95" s="10">
        <v>12.5023765674825</v>
      </c>
      <c r="G95" t="s">
        <v>30</v>
      </c>
      <c r="H95">
        <v>80.8960007246625</v>
      </c>
      <c r="I95" t="s">
        <v>31</v>
      </c>
      <c r="K95">
        <v>11.6961874678983</v>
      </c>
    </row>
    <row r="96" spans="1:11" x14ac:dyDescent="0.2">
      <c r="A96" t="s">
        <v>34</v>
      </c>
      <c r="B96">
        <v>-738.17386469199698</v>
      </c>
      <c r="C96" t="s">
        <v>35</v>
      </c>
      <c r="E96">
        <v>12.433398297346599</v>
      </c>
      <c r="G96" t="s">
        <v>32</v>
      </c>
      <c r="H96">
        <v>732946.24852339504</v>
      </c>
      <c r="I96" t="s">
        <v>33</v>
      </c>
      <c r="K96">
        <v>11.882020250750401</v>
      </c>
    </row>
    <row r="97" spans="1:11" x14ac:dyDescent="0.2">
      <c r="A97" t="s">
        <v>36</v>
      </c>
      <c r="B97">
        <v>140.21659486361199</v>
      </c>
      <c r="C97" t="s">
        <v>37</v>
      </c>
      <c r="E97" s="58">
        <v>0.65072261481230498</v>
      </c>
      <c r="G97" t="s">
        <v>34</v>
      </c>
      <c r="H97">
        <v>-693.77124807389998</v>
      </c>
      <c r="I97" t="s">
        <v>35</v>
      </c>
      <c r="K97">
        <v>11.771655018533</v>
      </c>
    </row>
    <row r="98" spans="1:11" x14ac:dyDescent="0.2">
      <c r="A98" t="s">
        <v>38</v>
      </c>
      <c r="B98" s="10">
        <v>2.8893575230917599E-43</v>
      </c>
      <c r="G98" t="s">
        <v>36</v>
      </c>
      <c r="H98">
        <v>182.608740399813</v>
      </c>
      <c r="I98" t="s">
        <v>37</v>
      </c>
      <c r="K98">
        <v>2.1378861633790498</v>
      </c>
    </row>
    <row r="99" spans="1:11" x14ac:dyDescent="0.2">
      <c r="G99" t="s">
        <v>38</v>
      </c>
      <c r="H99" s="10">
        <v>3.4317933114645398E-58</v>
      </c>
    </row>
    <row r="100" spans="1:11" x14ac:dyDescent="0.2">
      <c r="B100" t="s">
        <v>39</v>
      </c>
    </row>
    <row r="101" spans="1:11" x14ac:dyDescent="0.2">
      <c r="B101" s="10"/>
      <c r="G101" t="s">
        <v>132</v>
      </c>
      <c r="H101">
        <v>0.86</v>
      </c>
      <c r="I101">
        <v>-0.42</v>
      </c>
    </row>
    <row r="102" spans="1:11" x14ac:dyDescent="0.2">
      <c r="A102" t="s">
        <v>158</v>
      </c>
      <c r="B102" s="10"/>
    </row>
    <row r="103" spans="1:11" x14ac:dyDescent="0.2">
      <c r="A103" t="s">
        <v>173</v>
      </c>
      <c r="B103" s="10"/>
    </row>
    <row r="104" spans="1:11" x14ac:dyDescent="0.2">
      <c r="A104" t="s">
        <v>177</v>
      </c>
    </row>
    <row r="105" spans="1:11" x14ac:dyDescent="0.2">
      <c r="A105" t="s">
        <v>157</v>
      </c>
      <c r="B105" s="10"/>
    </row>
    <row r="107" spans="1:11" x14ac:dyDescent="0.2">
      <c r="A107" t="s">
        <v>40</v>
      </c>
    </row>
    <row r="108" spans="1:11" x14ac:dyDescent="0.2">
      <c r="A108" t="s">
        <v>41</v>
      </c>
    </row>
    <row r="112" spans="1:11" x14ac:dyDescent="0.2">
      <c r="A112" t="s">
        <v>119</v>
      </c>
      <c r="G112" t="s">
        <v>119</v>
      </c>
    </row>
    <row r="113" spans="1:11" x14ac:dyDescent="0.2">
      <c r="A113" t="s">
        <v>11</v>
      </c>
      <c r="G113" t="s">
        <v>164</v>
      </c>
    </row>
    <row r="114" spans="1:11" x14ac:dyDescent="0.2">
      <c r="A114" t="s">
        <v>184</v>
      </c>
      <c r="G114" t="s">
        <v>198</v>
      </c>
    </row>
    <row r="115" spans="1:11" x14ac:dyDescent="0.2">
      <c r="A115" t="s">
        <v>180</v>
      </c>
      <c r="G115" t="s">
        <v>180</v>
      </c>
    </row>
    <row r="116" spans="1:11" x14ac:dyDescent="0.2">
      <c r="A116" t="s">
        <v>12</v>
      </c>
      <c r="G116" t="s">
        <v>12</v>
      </c>
    </row>
    <row r="117" spans="1:11" x14ac:dyDescent="0.2">
      <c r="A117" t="s">
        <v>13</v>
      </c>
      <c r="G117" t="s">
        <v>199</v>
      </c>
    </row>
    <row r="118" spans="1:11" x14ac:dyDescent="0.2">
      <c r="A118" t="s">
        <v>172</v>
      </c>
      <c r="G118" t="s">
        <v>165</v>
      </c>
    </row>
    <row r="119" spans="1:11" x14ac:dyDescent="0.2">
      <c r="A119" t="s">
        <v>14</v>
      </c>
    </row>
    <row r="120" spans="1:11" x14ac:dyDescent="0.2">
      <c r="A120" t="s">
        <v>15</v>
      </c>
      <c r="G120" t="s">
        <v>16</v>
      </c>
      <c r="H120" t="s">
        <v>17</v>
      </c>
      <c r="I120" t="s">
        <v>18</v>
      </c>
      <c r="J120" t="s">
        <v>19</v>
      </c>
      <c r="K120" t="s">
        <v>130</v>
      </c>
    </row>
    <row r="122" spans="1:11" x14ac:dyDescent="0.2">
      <c r="A122" t="s">
        <v>16</v>
      </c>
      <c r="B122" t="s">
        <v>17</v>
      </c>
      <c r="C122" t="s">
        <v>18</v>
      </c>
      <c r="D122" t="s">
        <v>19</v>
      </c>
      <c r="E122" t="s">
        <v>20</v>
      </c>
      <c r="G122" t="s">
        <v>21</v>
      </c>
      <c r="H122">
        <v>1773.0791604209701</v>
      </c>
      <c r="I122">
        <v>305.48438680739599</v>
      </c>
      <c r="J122">
        <v>5.8041564053447896</v>
      </c>
      <c r="K122" s="10">
        <v>6.2272373645125406E-8</v>
      </c>
    </row>
    <row r="123" spans="1:11" x14ac:dyDescent="0.2">
      <c r="G123" t="s">
        <v>118</v>
      </c>
      <c r="H123">
        <v>15.048653924045199</v>
      </c>
      <c r="I123">
        <v>4.2948610479776503</v>
      </c>
      <c r="J123">
        <v>3.5038744573893199</v>
      </c>
      <c r="K123">
        <v>6.6216443987370205E-4</v>
      </c>
    </row>
    <row r="124" spans="1:11" x14ac:dyDescent="0.2">
      <c r="A124" t="s">
        <v>21</v>
      </c>
      <c r="B124">
        <v>1591.1743261860599</v>
      </c>
      <c r="C124">
        <v>102.429575823146</v>
      </c>
      <c r="D124">
        <v>15.5343250560108</v>
      </c>
      <c r="E124" s="10">
        <v>6.5070672060368507E-30</v>
      </c>
      <c r="G124" t="s">
        <v>150</v>
      </c>
      <c r="H124">
        <v>1.03669672071445</v>
      </c>
      <c r="I124">
        <v>0.11247264720608199</v>
      </c>
      <c r="J124">
        <v>9.2173230244587607</v>
      </c>
      <c r="K124" s="10">
        <v>2.2653867841534699E-15</v>
      </c>
    </row>
    <row r="125" spans="1:11" x14ac:dyDescent="0.2">
      <c r="A125" t="s">
        <v>159</v>
      </c>
      <c r="B125">
        <v>6.9020054641874204E-2</v>
      </c>
      <c r="C125">
        <v>2.1190136755590699E-2</v>
      </c>
      <c r="D125">
        <v>3.2571783484910299</v>
      </c>
      <c r="E125" s="10">
        <v>1.48259610363635E-3</v>
      </c>
      <c r="G125" t="s">
        <v>151</v>
      </c>
      <c r="H125">
        <v>1.05523632926079</v>
      </c>
      <c r="I125">
        <v>0.13380521846774701</v>
      </c>
      <c r="J125">
        <v>7.8863615436280803</v>
      </c>
      <c r="K125" s="10">
        <v>2.3487368921057099E-12</v>
      </c>
    </row>
    <row r="126" spans="1:11" x14ac:dyDescent="0.2">
      <c r="A126" t="s">
        <v>118</v>
      </c>
      <c r="B126">
        <v>17.965410050871998</v>
      </c>
      <c r="C126">
        <v>1.06610684850201</v>
      </c>
      <c r="D126">
        <v>16.851416043443599</v>
      </c>
      <c r="E126" s="10">
        <v>9.9180718225379703E-33</v>
      </c>
      <c r="G126" t="s">
        <v>155</v>
      </c>
      <c r="H126">
        <v>1.3495325847242901</v>
      </c>
      <c r="I126">
        <v>0.30336606800557703</v>
      </c>
      <c r="J126">
        <v>4.4485284514400103</v>
      </c>
      <c r="K126" s="10">
        <v>2.0635303752652701E-5</v>
      </c>
    </row>
    <row r="127" spans="1:11" x14ac:dyDescent="0.2">
      <c r="A127" t="s">
        <v>150</v>
      </c>
      <c r="B127">
        <v>1.1051406672948501</v>
      </c>
      <c r="C127">
        <v>0.148605850426417</v>
      </c>
      <c r="D127">
        <v>7.4367238175597103</v>
      </c>
      <c r="E127" s="10">
        <v>2.0773065032366299E-11</v>
      </c>
      <c r="G127" t="s">
        <v>159</v>
      </c>
      <c r="H127">
        <v>7.2076366545958101E-2</v>
      </c>
      <c r="I127">
        <v>1.42924169691485E-2</v>
      </c>
      <c r="J127">
        <v>5.0429795535311603</v>
      </c>
      <c r="K127" s="10">
        <v>1.8000553812838801E-6</v>
      </c>
    </row>
    <row r="128" spans="1:11" x14ac:dyDescent="0.2">
      <c r="A128" t="s">
        <v>151</v>
      </c>
      <c r="B128">
        <v>1.07950001049563</v>
      </c>
      <c r="C128">
        <v>0.17792157837162301</v>
      </c>
      <c r="D128">
        <v>6.0672798677678701</v>
      </c>
      <c r="E128" s="10">
        <v>1.7401634516219301E-8</v>
      </c>
      <c r="G128" t="s">
        <v>131</v>
      </c>
      <c r="H128">
        <v>0.49426611377809998</v>
      </c>
      <c r="I128">
        <v>9.36567550829423E-2</v>
      </c>
      <c r="J128">
        <v>5.2774208687924098</v>
      </c>
      <c r="K128" s="10">
        <v>6.55999547725624E-7</v>
      </c>
    </row>
    <row r="129" spans="1:11" x14ac:dyDescent="0.2">
      <c r="A129" t="s">
        <v>155</v>
      </c>
      <c r="B129">
        <v>1.4200015832862301</v>
      </c>
      <c r="C129">
        <v>0.52091923536683304</v>
      </c>
      <c r="D129">
        <v>2.72595344321708</v>
      </c>
      <c r="E129" s="10">
        <v>7.4242810112389503E-3</v>
      </c>
      <c r="G129" t="s">
        <v>136</v>
      </c>
      <c r="H129">
        <v>0.37017045476015198</v>
      </c>
      <c r="I129">
        <v>0.111702703867558</v>
      </c>
      <c r="J129">
        <v>3.3138898338490499</v>
      </c>
      <c r="K129">
        <v>1.24301358778809E-3</v>
      </c>
    </row>
    <row r="130" spans="1:11" x14ac:dyDescent="0.2">
      <c r="E130" s="10"/>
      <c r="G130" t="s">
        <v>166</v>
      </c>
      <c r="H130">
        <v>38082.486398982997</v>
      </c>
      <c r="I130">
        <v>4812.7999689622402</v>
      </c>
      <c r="J130">
        <v>7.9127507157116499</v>
      </c>
      <c r="K130" s="10">
        <v>2.0511374767899298E-12</v>
      </c>
    </row>
    <row r="131" spans="1:11" x14ac:dyDescent="0.2">
      <c r="A131" t="s">
        <v>26</v>
      </c>
      <c r="B131">
        <v>0.88319524961223295</v>
      </c>
      <c r="C131" t="s">
        <v>27</v>
      </c>
      <c r="D131" s="29"/>
      <c r="E131" s="10">
        <v>3407.5166666666601</v>
      </c>
    </row>
    <row r="132" spans="1:11" x14ac:dyDescent="0.2">
      <c r="A132" t="s">
        <v>28</v>
      </c>
      <c r="B132">
        <v>0.87807223424434799</v>
      </c>
      <c r="C132" t="s">
        <v>29</v>
      </c>
      <c r="E132" s="10">
        <v>948.14023165328797</v>
      </c>
      <c r="G132" t="s">
        <v>26</v>
      </c>
      <c r="H132">
        <v>0.95728165387856001</v>
      </c>
      <c r="I132" t="s">
        <v>27</v>
      </c>
      <c r="K132">
        <v>3407.5166666666601</v>
      </c>
    </row>
    <row r="133" spans="1:11" x14ac:dyDescent="0.2">
      <c r="A133" t="s">
        <v>30</v>
      </c>
      <c r="B133">
        <v>331.07309049810698</v>
      </c>
      <c r="C133" t="s">
        <v>31</v>
      </c>
      <c r="E133">
        <v>14.491262108452499</v>
      </c>
      <c r="G133" t="s">
        <v>28</v>
      </c>
      <c r="H133">
        <v>0.95420285415809603</v>
      </c>
      <c r="I133" t="s">
        <v>29</v>
      </c>
      <c r="K133">
        <v>948.14023165328797</v>
      </c>
    </row>
    <row r="134" spans="1:11" x14ac:dyDescent="0.2">
      <c r="A134" t="s">
        <v>32</v>
      </c>
      <c r="B134">
        <v>12495470.602724301</v>
      </c>
      <c r="C134" t="s">
        <v>33</v>
      </c>
      <c r="E134" s="10">
        <v>14.630636695591599</v>
      </c>
      <c r="G134" t="s">
        <v>30</v>
      </c>
      <c r="H134">
        <v>202.904547919626</v>
      </c>
      <c r="I134" t="s">
        <v>31</v>
      </c>
      <c r="K134">
        <v>13.54581573446</v>
      </c>
    </row>
    <row r="135" spans="1:11" x14ac:dyDescent="0.2">
      <c r="A135" t="s">
        <v>34</v>
      </c>
      <c r="B135">
        <v>-863.47572650714994</v>
      </c>
      <c r="C135" t="s">
        <v>35</v>
      </c>
      <c r="E135">
        <v>14.5478627714285</v>
      </c>
      <c r="G135" t="s">
        <v>32</v>
      </c>
      <c r="H135">
        <v>4569898.3678779602</v>
      </c>
      <c r="I135" t="s">
        <v>33</v>
      </c>
      <c r="K135">
        <v>13.7548776151687</v>
      </c>
    </row>
    <row r="136" spans="1:11" x14ac:dyDescent="0.2">
      <c r="A136" t="s">
        <v>36</v>
      </c>
      <c r="B136">
        <v>172.39754054786999</v>
      </c>
      <c r="C136" t="s">
        <v>37</v>
      </c>
      <c r="E136" s="57">
        <v>0.48303169914505001</v>
      </c>
      <c r="G136" t="s">
        <v>34</v>
      </c>
      <c r="H136">
        <v>-803.74894406760404</v>
      </c>
      <c r="I136" t="s">
        <v>35</v>
      </c>
      <c r="K136">
        <v>13.630716728924</v>
      </c>
    </row>
    <row r="137" spans="1:11" x14ac:dyDescent="0.2">
      <c r="A137" t="s">
        <v>38</v>
      </c>
      <c r="B137" s="10">
        <v>1.9503661674375999E-51</v>
      </c>
      <c r="G137" t="s">
        <v>36</v>
      </c>
      <c r="H137">
        <v>310.92690034876898</v>
      </c>
      <c r="I137" t="s">
        <v>37</v>
      </c>
      <c r="K137">
        <v>1.9821625897702</v>
      </c>
    </row>
    <row r="138" spans="1:11" x14ac:dyDescent="0.2">
      <c r="G138" t="s">
        <v>38</v>
      </c>
      <c r="H138" s="10">
        <v>2.7795238891113299E-72</v>
      </c>
    </row>
    <row r="139" spans="1:11" x14ac:dyDescent="0.2">
      <c r="B139" s="10" t="s">
        <v>39</v>
      </c>
    </row>
    <row r="140" spans="1:11" x14ac:dyDescent="0.2">
      <c r="B140" s="10"/>
      <c r="G140" t="s">
        <v>132</v>
      </c>
      <c r="H140">
        <v>0.9</v>
      </c>
      <c r="I140">
        <v>-0.41</v>
      </c>
    </row>
    <row r="141" spans="1:11" x14ac:dyDescent="0.2">
      <c r="A141" t="s">
        <v>158</v>
      </c>
    </row>
    <row r="142" spans="1:11" x14ac:dyDescent="0.2">
      <c r="A142" t="s">
        <v>173</v>
      </c>
      <c r="B142" s="10"/>
    </row>
    <row r="143" spans="1:11" x14ac:dyDescent="0.2">
      <c r="A143" t="s">
        <v>177</v>
      </c>
    </row>
    <row r="145" spans="1:11" x14ac:dyDescent="0.2">
      <c r="A145" t="s">
        <v>40</v>
      </c>
    </row>
    <row r="146" spans="1:11" x14ac:dyDescent="0.2">
      <c r="A146" t="s">
        <v>41</v>
      </c>
    </row>
    <row r="149" spans="1:11" x14ac:dyDescent="0.2">
      <c r="A149" t="s">
        <v>48</v>
      </c>
      <c r="G149" t="s">
        <v>48</v>
      </c>
    </row>
    <row r="150" spans="1:11" x14ac:dyDescent="0.2">
      <c r="A150" t="s">
        <v>11</v>
      </c>
      <c r="G150" t="s">
        <v>164</v>
      </c>
    </row>
    <row r="151" spans="1:11" x14ac:dyDescent="0.2">
      <c r="A151" t="s">
        <v>186</v>
      </c>
      <c r="G151" t="s">
        <v>200</v>
      </c>
    </row>
    <row r="152" spans="1:11" x14ac:dyDescent="0.2">
      <c r="A152" t="s">
        <v>180</v>
      </c>
      <c r="G152" t="s">
        <v>180</v>
      </c>
    </row>
    <row r="153" spans="1:11" x14ac:dyDescent="0.2">
      <c r="A153" t="s">
        <v>12</v>
      </c>
      <c r="G153" t="s">
        <v>12</v>
      </c>
    </row>
    <row r="154" spans="1:11" x14ac:dyDescent="0.2">
      <c r="A154" t="s">
        <v>13</v>
      </c>
      <c r="G154" t="s">
        <v>167</v>
      </c>
    </row>
    <row r="155" spans="1:11" x14ac:dyDescent="0.2">
      <c r="A155" t="s">
        <v>172</v>
      </c>
      <c r="G155" t="s">
        <v>165</v>
      </c>
    </row>
    <row r="156" spans="1:11" x14ac:dyDescent="0.2">
      <c r="A156" t="s">
        <v>14</v>
      </c>
    </row>
    <row r="157" spans="1:11" x14ac:dyDescent="0.2">
      <c r="A157" t="s">
        <v>15</v>
      </c>
      <c r="G157" t="s">
        <v>16</v>
      </c>
      <c r="H157" t="s">
        <v>17</v>
      </c>
      <c r="I157" t="s">
        <v>18</v>
      </c>
      <c r="J157" t="s">
        <v>19</v>
      </c>
      <c r="K157" t="s">
        <v>130</v>
      </c>
    </row>
    <row r="159" spans="1:11" x14ac:dyDescent="0.2">
      <c r="A159" t="s">
        <v>16</v>
      </c>
      <c r="B159" t="s">
        <v>17</v>
      </c>
      <c r="C159" t="s">
        <v>18</v>
      </c>
      <c r="D159" t="s">
        <v>19</v>
      </c>
      <c r="E159" t="s">
        <v>20</v>
      </c>
      <c r="G159" t="s">
        <v>21</v>
      </c>
      <c r="H159">
        <v>1071.9264391075401</v>
      </c>
      <c r="I159">
        <v>72.859100635975494</v>
      </c>
      <c r="J159">
        <v>14.7123204891478</v>
      </c>
      <c r="K159" s="10">
        <v>6.2910258880159497E-28</v>
      </c>
    </row>
    <row r="160" spans="1:11" x14ac:dyDescent="0.2">
      <c r="G160" t="s">
        <v>118</v>
      </c>
      <c r="H160">
        <v>3.4521097738534499</v>
      </c>
      <c r="I160">
        <v>0.94440089857225296</v>
      </c>
      <c r="J160">
        <v>3.6553435930359202</v>
      </c>
      <c r="K160">
        <v>3.9261027432549201E-4</v>
      </c>
    </row>
    <row r="161" spans="1:17" x14ac:dyDescent="0.2">
      <c r="A161" t="s">
        <v>21</v>
      </c>
      <c r="B161">
        <v>1044.46320335162</v>
      </c>
      <c r="C161">
        <v>27.102228758672901</v>
      </c>
      <c r="D161">
        <v>38.537908179134</v>
      </c>
      <c r="E161" s="10">
        <v>1.37127013485468E-67</v>
      </c>
      <c r="G161" t="s">
        <v>150</v>
      </c>
      <c r="H161">
        <v>0.417995119932148</v>
      </c>
      <c r="I161">
        <v>2.0055730507851501E-2</v>
      </c>
      <c r="J161">
        <v>20.841680125713101</v>
      </c>
      <c r="K161" s="10">
        <v>2.4093118309388501E-40</v>
      </c>
      <c r="Q161" s="10"/>
    </row>
    <row r="162" spans="1:17" x14ac:dyDescent="0.2">
      <c r="A162" t="s">
        <v>155</v>
      </c>
      <c r="B162">
        <v>1.18182300807702</v>
      </c>
      <c r="C162">
        <v>0.14592643415907999</v>
      </c>
      <c r="D162">
        <v>8.0987589047003397</v>
      </c>
      <c r="E162" s="10">
        <v>6.52443831562886E-13</v>
      </c>
      <c r="G162" t="s">
        <v>151</v>
      </c>
      <c r="H162">
        <v>0.20905011965103201</v>
      </c>
      <c r="I162">
        <v>3.3019920715437599E-2</v>
      </c>
      <c r="J162">
        <v>6.3310303332526203</v>
      </c>
      <c r="K162" s="10">
        <v>5.1965621815796899E-9</v>
      </c>
      <c r="Q162" s="10"/>
    </row>
    <row r="163" spans="1:17" x14ac:dyDescent="0.2">
      <c r="A163" t="s">
        <v>118</v>
      </c>
      <c r="B163">
        <v>3.8727104348435102</v>
      </c>
      <c r="C163">
        <v>0.24584122696010099</v>
      </c>
      <c r="D163">
        <v>15.752892558871</v>
      </c>
      <c r="E163" s="10">
        <v>1.72407813207168E-30</v>
      </c>
      <c r="G163" t="s">
        <v>155</v>
      </c>
      <c r="H163">
        <v>1.1079060246088901</v>
      </c>
      <c r="I163">
        <v>0.11637464088293099</v>
      </c>
      <c r="J163">
        <v>9.5201670759474393</v>
      </c>
      <c r="K163" s="10">
        <v>4.2350037505092902E-16</v>
      </c>
      <c r="Q163" s="10"/>
    </row>
    <row r="164" spans="1:17" x14ac:dyDescent="0.2">
      <c r="A164" t="s">
        <v>151</v>
      </c>
      <c r="B164">
        <v>0.21813074292305301</v>
      </c>
      <c r="C164">
        <v>4.9909158099652601E-2</v>
      </c>
      <c r="D164">
        <v>4.3705554497135797</v>
      </c>
      <c r="E164" s="10">
        <v>2.7316315965289401E-5</v>
      </c>
      <c r="G164" t="s">
        <v>131</v>
      </c>
      <c r="H164">
        <v>0.42214387680124499</v>
      </c>
      <c r="I164">
        <v>0.10911895624281</v>
      </c>
      <c r="J164">
        <v>3.86865757643332</v>
      </c>
      <c r="K164">
        <v>1.8421349618813701E-4</v>
      </c>
      <c r="Q164" s="10"/>
    </row>
    <row r="165" spans="1:17" x14ac:dyDescent="0.2">
      <c r="A165" t="s">
        <v>150</v>
      </c>
      <c r="B165">
        <v>0.42589597699383303</v>
      </c>
      <c r="C165">
        <v>2.6416619406041199E-2</v>
      </c>
      <c r="D165">
        <v>16.122274029372299</v>
      </c>
      <c r="E165" s="10">
        <v>2.7334355935639602E-31</v>
      </c>
      <c r="G165" t="s">
        <v>136</v>
      </c>
      <c r="H165">
        <v>0.378114309020192</v>
      </c>
      <c r="I165">
        <v>9.5181456517578006E-2</v>
      </c>
      <c r="J165">
        <v>3.9725627538633201</v>
      </c>
      <c r="K165">
        <v>1.26119261651782E-4</v>
      </c>
      <c r="Q165" s="10"/>
    </row>
    <row r="166" spans="1:17" x14ac:dyDescent="0.2">
      <c r="G166" t="s">
        <v>166</v>
      </c>
      <c r="H166">
        <v>3981.4102168510599</v>
      </c>
      <c r="I166">
        <v>471.08887343028499</v>
      </c>
      <c r="J166">
        <v>8.4515055256134204</v>
      </c>
      <c r="K166" s="10">
        <v>1.1954105603859799E-13</v>
      </c>
    </row>
    <row r="167" spans="1:17" ht="13.9" customHeight="1" x14ac:dyDescent="0.2">
      <c r="A167" t="s">
        <v>26</v>
      </c>
      <c r="B167">
        <v>0.83684048729467697</v>
      </c>
      <c r="C167" t="s">
        <v>27</v>
      </c>
      <c r="E167">
        <v>1513.2916666666599</v>
      </c>
    </row>
    <row r="168" spans="1:17" x14ac:dyDescent="0.2">
      <c r="A168" t="s">
        <v>28</v>
      </c>
      <c r="B168">
        <v>0.83116537380927402</v>
      </c>
      <c r="C168" t="s">
        <v>29</v>
      </c>
      <c r="E168">
        <v>226.037045964725</v>
      </c>
      <c r="G168" t="s">
        <v>26</v>
      </c>
      <c r="H168">
        <v>0.92142001070175095</v>
      </c>
      <c r="I168" t="s">
        <v>27</v>
      </c>
      <c r="K168">
        <v>1513.2916666666599</v>
      </c>
    </row>
    <row r="169" spans="1:17" x14ac:dyDescent="0.2">
      <c r="A169" t="s">
        <v>30</v>
      </c>
      <c r="B169">
        <v>92.877471418168696</v>
      </c>
      <c r="C169" t="s">
        <v>31</v>
      </c>
      <c r="E169">
        <v>11.9412130110021</v>
      </c>
      <c r="G169" t="s">
        <v>28</v>
      </c>
      <c r="H169">
        <v>0.91650876137060999</v>
      </c>
      <c r="I169" t="s">
        <v>29</v>
      </c>
      <c r="K169">
        <v>226.037045964725</v>
      </c>
    </row>
    <row r="170" spans="1:17" x14ac:dyDescent="0.2">
      <c r="A170" t="s">
        <v>32</v>
      </c>
      <c r="B170">
        <v>992015.84015876695</v>
      </c>
      <c r="C170" t="s">
        <v>33</v>
      </c>
      <c r="E170">
        <v>12.0573585002847</v>
      </c>
      <c r="G170" t="s">
        <v>30</v>
      </c>
      <c r="H170">
        <v>65.313066540408599</v>
      </c>
      <c r="I170" t="s">
        <v>31</v>
      </c>
      <c r="K170">
        <v>11.2683201746114</v>
      </c>
    </row>
    <row r="171" spans="1:17" x14ac:dyDescent="0.2">
      <c r="A171" t="s">
        <v>34</v>
      </c>
      <c r="B171">
        <v>-711.47278066012802</v>
      </c>
      <c r="C171" t="s">
        <v>35</v>
      </c>
      <c r="E171">
        <v>11.988380230148801</v>
      </c>
      <c r="G171" t="s">
        <v>32</v>
      </c>
      <c r="H171">
        <v>477769.22602212703</v>
      </c>
      <c r="I171" t="s">
        <v>33</v>
      </c>
      <c r="K171">
        <v>11.454152957463499</v>
      </c>
    </row>
    <row r="172" spans="1:17" x14ac:dyDescent="0.2">
      <c r="A172" t="s">
        <v>36</v>
      </c>
      <c r="B172">
        <v>147.45793003914201</v>
      </c>
      <c r="C172" t="s">
        <v>37</v>
      </c>
      <c r="E172" s="57">
        <v>0.67590113995745404</v>
      </c>
      <c r="G172" t="s">
        <v>34</v>
      </c>
      <c r="H172">
        <v>-668.09921047668695</v>
      </c>
      <c r="I172" t="s">
        <v>35</v>
      </c>
      <c r="K172">
        <v>11.3437877252461</v>
      </c>
    </row>
    <row r="173" spans="1:17" x14ac:dyDescent="0.2">
      <c r="A173" t="s">
        <v>38</v>
      </c>
      <c r="B173" s="10">
        <v>2.6088947013188598E-44</v>
      </c>
      <c r="G173" t="s">
        <v>36</v>
      </c>
      <c r="H173">
        <v>187.614178913568</v>
      </c>
      <c r="I173" t="s">
        <v>37</v>
      </c>
      <c r="K173">
        <v>2.1521800226434098</v>
      </c>
      <c r="N173" s="10"/>
    </row>
    <row r="174" spans="1:17" x14ac:dyDescent="0.2">
      <c r="G174" t="s">
        <v>38</v>
      </c>
      <c r="H174" s="10">
        <v>8.5599589478482001E-59</v>
      </c>
    </row>
    <row r="175" spans="1:17" ht="10.9" customHeight="1" x14ac:dyDescent="0.2">
      <c r="B175" t="s">
        <v>39</v>
      </c>
    </row>
    <row r="176" spans="1:17" x14ac:dyDescent="0.2">
      <c r="G176" t="s">
        <v>132</v>
      </c>
      <c r="H176">
        <v>0.86</v>
      </c>
      <c r="I176">
        <v>-0.44</v>
      </c>
    </row>
    <row r="177" spans="1:7" x14ac:dyDescent="0.2">
      <c r="A177" t="s">
        <v>158</v>
      </c>
    </row>
    <row r="178" spans="1:7" x14ac:dyDescent="0.2">
      <c r="A178" t="s">
        <v>173</v>
      </c>
    </row>
    <row r="179" spans="1:7" x14ac:dyDescent="0.2">
      <c r="A179" t="s">
        <v>177</v>
      </c>
    </row>
    <row r="180" spans="1:7" x14ac:dyDescent="0.2">
      <c r="A180" t="s">
        <v>157</v>
      </c>
    </row>
    <row r="182" spans="1:7" x14ac:dyDescent="0.2">
      <c r="A182" t="s">
        <v>40</v>
      </c>
    </row>
    <row r="183" spans="1:7" x14ac:dyDescent="0.2">
      <c r="A183" t="s">
        <v>41</v>
      </c>
    </row>
    <row r="186" spans="1:7" x14ac:dyDescent="0.2">
      <c r="A186" t="s">
        <v>49</v>
      </c>
      <c r="G186" t="s">
        <v>49</v>
      </c>
    </row>
    <row r="187" spans="1:7" x14ac:dyDescent="0.2">
      <c r="A187" t="s">
        <v>11</v>
      </c>
      <c r="G187" t="s">
        <v>164</v>
      </c>
    </row>
    <row r="188" spans="1:7" x14ac:dyDescent="0.2">
      <c r="A188" t="s">
        <v>187</v>
      </c>
      <c r="G188" t="s">
        <v>202</v>
      </c>
    </row>
    <row r="189" spans="1:7" x14ac:dyDescent="0.2">
      <c r="A189" t="s">
        <v>180</v>
      </c>
      <c r="G189" t="s">
        <v>180</v>
      </c>
    </row>
    <row r="190" spans="1:7" x14ac:dyDescent="0.2">
      <c r="A190" t="s">
        <v>12</v>
      </c>
      <c r="G190" t="s">
        <v>12</v>
      </c>
    </row>
    <row r="191" spans="1:7" x14ac:dyDescent="0.2">
      <c r="A191" t="s">
        <v>13</v>
      </c>
      <c r="G191" t="s">
        <v>175</v>
      </c>
    </row>
    <row r="192" spans="1:7" x14ac:dyDescent="0.2">
      <c r="A192" t="s">
        <v>172</v>
      </c>
      <c r="G192" t="s">
        <v>165</v>
      </c>
    </row>
    <row r="193" spans="1:11" x14ac:dyDescent="0.2">
      <c r="A193" t="s">
        <v>14</v>
      </c>
    </row>
    <row r="194" spans="1:11" x14ac:dyDescent="0.2">
      <c r="A194" t="s">
        <v>15</v>
      </c>
      <c r="G194" t="s">
        <v>16</v>
      </c>
      <c r="H194" t="s">
        <v>17</v>
      </c>
      <c r="I194" t="s">
        <v>18</v>
      </c>
      <c r="J194" t="s">
        <v>19</v>
      </c>
      <c r="K194" t="s">
        <v>130</v>
      </c>
    </row>
    <row r="195" spans="1:11" x14ac:dyDescent="0.2">
      <c r="E195" s="10"/>
    </row>
    <row r="196" spans="1:11" x14ac:dyDescent="0.2">
      <c r="A196" t="s">
        <v>16</v>
      </c>
      <c r="B196" t="s">
        <v>17</v>
      </c>
      <c r="C196" t="s">
        <v>18</v>
      </c>
      <c r="D196" t="s">
        <v>19</v>
      </c>
      <c r="E196" s="10" t="s">
        <v>20</v>
      </c>
      <c r="G196" t="s">
        <v>21</v>
      </c>
      <c r="H196">
        <v>27599.935521708401</v>
      </c>
      <c r="I196">
        <v>3289.3361261365799</v>
      </c>
      <c r="J196">
        <v>8.3907312793008302</v>
      </c>
      <c r="K196" s="10">
        <v>1.73154906201647E-13</v>
      </c>
    </row>
    <row r="197" spans="1:11" x14ac:dyDescent="0.2">
      <c r="E197" s="10"/>
      <c r="G197" t="s">
        <v>118</v>
      </c>
      <c r="H197">
        <v>160.85898690663399</v>
      </c>
      <c r="I197">
        <v>37.183698860428301</v>
      </c>
      <c r="J197">
        <v>4.32606200664517</v>
      </c>
      <c r="K197" s="10">
        <v>3.3326700515294398E-5</v>
      </c>
    </row>
    <row r="198" spans="1:11" x14ac:dyDescent="0.2">
      <c r="A198" t="s">
        <v>21</v>
      </c>
      <c r="B198">
        <v>26922.510427405199</v>
      </c>
      <c r="C198">
        <v>1787.06951189599</v>
      </c>
      <c r="D198">
        <v>15.065172478289201</v>
      </c>
      <c r="E198" s="10">
        <v>8.5826354307312195E-29</v>
      </c>
      <c r="G198" t="s">
        <v>24</v>
      </c>
      <c r="H198">
        <v>5663.9141677581301</v>
      </c>
      <c r="I198">
        <v>1164.36511475462</v>
      </c>
      <c r="J198">
        <v>4.8643798203725002</v>
      </c>
      <c r="K198" s="10">
        <v>3.816838537813E-6</v>
      </c>
    </row>
    <row r="199" spans="1:11" x14ac:dyDescent="0.2">
      <c r="A199" t="s">
        <v>159</v>
      </c>
      <c r="B199">
        <v>1.0254216369183999</v>
      </c>
      <c r="C199">
        <v>0.30508371937741802</v>
      </c>
      <c r="D199">
        <v>3.3611155620200601</v>
      </c>
      <c r="E199" s="10">
        <v>1.0596920166879499E-3</v>
      </c>
      <c r="G199" t="s">
        <v>150</v>
      </c>
      <c r="H199">
        <v>18.061285338788998</v>
      </c>
      <c r="I199">
        <v>2.8368940295499101</v>
      </c>
      <c r="J199">
        <v>6.3665703232681299</v>
      </c>
      <c r="K199" s="10">
        <v>4.4866912148140404E-9</v>
      </c>
    </row>
    <row r="200" spans="1:11" x14ac:dyDescent="0.2">
      <c r="A200" t="s">
        <v>118</v>
      </c>
      <c r="B200">
        <v>164.44576769103799</v>
      </c>
      <c r="C200">
        <v>15.3486138700511</v>
      </c>
      <c r="D200">
        <v>10.7140468242485</v>
      </c>
      <c r="E200" s="10">
        <v>6.5727922652249998E-19</v>
      </c>
      <c r="G200" t="s">
        <v>151</v>
      </c>
      <c r="H200">
        <v>16.8074855382953</v>
      </c>
      <c r="I200">
        <v>2.32543627624506</v>
      </c>
      <c r="J200">
        <v>7.2276697968412096</v>
      </c>
      <c r="K200" s="10">
        <v>6.63071439883041E-11</v>
      </c>
    </row>
    <row r="201" spans="1:11" x14ac:dyDescent="0.2">
      <c r="A201" t="s">
        <v>150</v>
      </c>
      <c r="B201">
        <v>18.154780654968601</v>
      </c>
      <c r="C201">
        <v>2.34449775016268</v>
      </c>
      <c r="D201">
        <v>7.7435692372530003</v>
      </c>
      <c r="E201" s="10">
        <v>4.4897170042807003E-12</v>
      </c>
      <c r="G201" t="s">
        <v>155</v>
      </c>
      <c r="H201">
        <v>42.759453043141797</v>
      </c>
      <c r="I201">
        <v>7.4385157716962498</v>
      </c>
      <c r="J201">
        <v>5.7483850751305301</v>
      </c>
      <c r="K201" s="10">
        <v>8.0329454206420695E-8</v>
      </c>
    </row>
    <row r="202" spans="1:11" x14ac:dyDescent="0.2">
      <c r="A202" t="s">
        <v>155</v>
      </c>
      <c r="B202">
        <v>48.678753525292997</v>
      </c>
      <c r="C202">
        <v>8.7618882100080295</v>
      </c>
      <c r="D202">
        <v>5.5557377997234703</v>
      </c>
      <c r="E202" s="10">
        <v>1.86231167272185E-7</v>
      </c>
      <c r="G202" t="s">
        <v>159</v>
      </c>
      <c r="H202">
        <v>0.94387657564528804</v>
      </c>
      <c r="I202">
        <v>0.31572380109942899</v>
      </c>
      <c r="J202">
        <v>2.98956420883846</v>
      </c>
      <c r="K202">
        <v>3.44098736814572E-3</v>
      </c>
    </row>
    <row r="203" spans="1:11" x14ac:dyDescent="0.2">
      <c r="A203" t="s">
        <v>151</v>
      </c>
      <c r="B203">
        <v>16.892976352716399</v>
      </c>
      <c r="C203">
        <v>3.1340009460333902</v>
      </c>
      <c r="D203">
        <v>5.3902269474734199</v>
      </c>
      <c r="E203" s="10">
        <v>3.8962395763995899E-7</v>
      </c>
      <c r="G203" t="s">
        <v>131</v>
      </c>
      <c r="H203">
        <v>0.70565232280170298</v>
      </c>
      <c r="I203">
        <v>8.2355907853100305E-2</v>
      </c>
      <c r="J203">
        <v>8.5683266835014003</v>
      </c>
      <c r="K203" s="10">
        <v>6.8587739512936102E-14</v>
      </c>
    </row>
    <row r="204" spans="1:11" x14ac:dyDescent="0.2">
      <c r="A204" t="s">
        <v>24</v>
      </c>
      <c r="B204">
        <v>5819.8555305557202</v>
      </c>
      <c r="C204">
        <v>1994.70436628979</v>
      </c>
      <c r="D204">
        <v>2.9176531765360401</v>
      </c>
      <c r="E204" s="10">
        <v>4.2558765775058899E-3</v>
      </c>
      <c r="G204" t="s">
        <v>166</v>
      </c>
      <c r="H204">
        <v>10787679.274826299</v>
      </c>
      <c r="I204">
        <v>1190865.5643052401</v>
      </c>
      <c r="J204">
        <v>9.0586877294750394</v>
      </c>
      <c r="K204" s="10">
        <v>5.2305974740666702E-15</v>
      </c>
    </row>
    <row r="206" spans="1:11" x14ac:dyDescent="0.2">
      <c r="A206" t="s">
        <v>26</v>
      </c>
      <c r="B206" s="10">
        <v>0.83546717177188401</v>
      </c>
      <c r="C206" t="s">
        <v>27</v>
      </c>
      <c r="E206">
        <v>50396.875</v>
      </c>
      <c r="G206" t="s">
        <v>26</v>
      </c>
      <c r="H206">
        <v>0.91703199516622902</v>
      </c>
      <c r="I206" t="s">
        <v>27</v>
      </c>
      <c r="K206">
        <v>50396.875</v>
      </c>
    </row>
    <row r="207" spans="1:11" x14ac:dyDescent="0.2">
      <c r="A207" t="s">
        <v>28</v>
      </c>
      <c r="B207">
        <v>0.82673091540579002</v>
      </c>
      <c r="C207" t="s">
        <v>29</v>
      </c>
      <c r="E207">
        <v>11450.5364114653</v>
      </c>
      <c r="G207" t="s">
        <v>28</v>
      </c>
      <c r="H207">
        <v>0.91105231914217299</v>
      </c>
      <c r="I207" t="s">
        <v>29</v>
      </c>
      <c r="K207">
        <v>11450.5364114653</v>
      </c>
    </row>
    <row r="208" spans="1:11" x14ac:dyDescent="0.2">
      <c r="A208" t="s">
        <v>30</v>
      </c>
      <c r="B208">
        <v>4766.3548566549298</v>
      </c>
      <c r="C208" t="s">
        <v>31</v>
      </c>
      <c r="E208">
        <v>19.833114030511201</v>
      </c>
      <c r="G208" t="s">
        <v>30</v>
      </c>
      <c r="H208">
        <v>3415.0191760494099</v>
      </c>
      <c r="I208" t="s">
        <v>31</v>
      </c>
      <c r="K208">
        <v>19.1875343494277</v>
      </c>
    </row>
    <row r="209" spans="1:11" x14ac:dyDescent="0.2">
      <c r="A209" t="s">
        <v>32</v>
      </c>
      <c r="B209" s="10">
        <v>2567149664.0100598</v>
      </c>
      <c r="C209" t="s">
        <v>33</v>
      </c>
      <c r="E209">
        <v>19.9957177155068</v>
      </c>
      <c r="G209" t="s">
        <v>32</v>
      </c>
      <c r="H209" s="10">
        <v>1294521512.9791501</v>
      </c>
      <c r="I209" t="s">
        <v>33</v>
      </c>
      <c r="K209">
        <v>19.396596230136399</v>
      </c>
    </row>
    <row r="210" spans="1:11" x14ac:dyDescent="0.2">
      <c r="A210" t="s">
        <v>34</v>
      </c>
      <c r="B210">
        <v>-1182.9868418306701</v>
      </c>
      <c r="C210" t="s">
        <v>35</v>
      </c>
      <c r="E210">
        <v>19.899148137316601</v>
      </c>
      <c r="G210" t="s">
        <v>34</v>
      </c>
      <c r="H210">
        <v>-1142.2520609656599</v>
      </c>
      <c r="I210" t="s">
        <v>35</v>
      </c>
      <c r="K210">
        <v>19.272435343891701</v>
      </c>
    </row>
    <row r="211" spans="1:11" x14ac:dyDescent="0.2">
      <c r="A211" t="s">
        <v>36</v>
      </c>
      <c r="B211" s="10">
        <v>95.632172038166203</v>
      </c>
      <c r="C211" t="s">
        <v>37</v>
      </c>
      <c r="E211" s="57">
        <v>0.600032361709537</v>
      </c>
      <c r="G211" t="s">
        <v>36</v>
      </c>
      <c r="H211">
        <v>153.35814038705701</v>
      </c>
      <c r="I211" t="s">
        <v>37</v>
      </c>
      <c r="K211">
        <v>2.2977363350578499</v>
      </c>
    </row>
    <row r="212" spans="1:11" x14ac:dyDescent="0.2">
      <c r="A212" t="s">
        <v>38</v>
      </c>
      <c r="B212" s="10">
        <v>6.1786983361400805E-42</v>
      </c>
      <c r="G212" t="s">
        <v>38</v>
      </c>
      <c r="H212" s="10">
        <v>2.45190216763509E-56</v>
      </c>
    </row>
    <row r="214" spans="1:11" ht="12.75" customHeight="1" x14ac:dyDescent="0.2">
      <c r="B214" t="s">
        <v>39</v>
      </c>
      <c r="G214" s="59" t="s">
        <v>132</v>
      </c>
      <c r="H214" s="59">
        <v>0.71</v>
      </c>
      <c r="I214" s="59"/>
      <c r="J214" s="59"/>
      <c r="K214" s="59"/>
    </row>
    <row r="215" spans="1:11" x14ac:dyDescent="0.2">
      <c r="G215" s="59"/>
      <c r="H215" s="59"/>
      <c r="I215" s="59"/>
      <c r="J215" s="59"/>
      <c r="K215" s="59"/>
    </row>
    <row r="216" spans="1:11" x14ac:dyDescent="0.2">
      <c r="A216" t="s">
        <v>158</v>
      </c>
      <c r="G216" s="59"/>
      <c r="H216" s="59"/>
      <c r="I216" s="59"/>
      <c r="J216" s="59"/>
      <c r="K216" s="59"/>
    </row>
    <row r="217" spans="1:11" x14ac:dyDescent="0.2">
      <c r="A217" t="s">
        <v>173</v>
      </c>
    </row>
    <row r="219" spans="1:11" x14ac:dyDescent="0.2">
      <c r="A219" t="s">
        <v>40</v>
      </c>
    </row>
    <row r="220" spans="1:11" x14ac:dyDescent="0.2">
      <c r="A220" t="s">
        <v>41</v>
      </c>
    </row>
    <row r="223" spans="1:11" x14ac:dyDescent="0.2">
      <c r="A223" t="s">
        <v>133</v>
      </c>
      <c r="G223" t="s">
        <v>133</v>
      </c>
    </row>
    <row r="224" spans="1:11" x14ac:dyDescent="0.2">
      <c r="A224" t="s">
        <v>11</v>
      </c>
      <c r="G224" t="s">
        <v>164</v>
      </c>
    </row>
    <row r="225" spans="1:16" x14ac:dyDescent="0.2">
      <c r="A225" t="s">
        <v>188</v>
      </c>
      <c r="G225" t="s">
        <v>201</v>
      </c>
    </row>
    <row r="226" spans="1:16" x14ac:dyDescent="0.2">
      <c r="A226" t="s">
        <v>180</v>
      </c>
      <c r="G226" t="s">
        <v>180</v>
      </c>
      <c r="P226" s="10"/>
    </row>
    <row r="227" spans="1:16" x14ac:dyDescent="0.2">
      <c r="A227" t="s">
        <v>12</v>
      </c>
      <c r="G227" t="s">
        <v>12</v>
      </c>
      <c r="P227" s="10"/>
    </row>
    <row r="228" spans="1:16" x14ac:dyDescent="0.2">
      <c r="A228" t="s">
        <v>13</v>
      </c>
      <c r="G228" t="s">
        <v>194</v>
      </c>
    </row>
    <row r="229" spans="1:16" x14ac:dyDescent="0.2">
      <c r="A229" t="s">
        <v>172</v>
      </c>
      <c r="G229" t="s">
        <v>165</v>
      </c>
      <c r="P229" s="10"/>
    </row>
    <row r="230" spans="1:16" x14ac:dyDescent="0.2">
      <c r="A230" t="s">
        <v>14</v>
      </c>
      <c r="P230" s="10"/>
    </row>
    <row r="231" spans="1:16" x14ac:dyDescent="0.2">
      <c r="A231" t="s">
        <v>15</v>
      </c>
      <c r="G231" t="s">
        <v>16</v>
      </c>
      <c r="H231" t="s">
        <v>17</v>
      </c>
      <c r="I231" t="s">
        <v>18</v>
      </c>
      <c r="J231" t="s">
        <v>19</v>
      </c>
      <c r="K231" t="s">
        <v>130</v>
      </c>
    </row>
    <row r="232" spans="1:16" x14ac:dyDescent="0.2">
      <c r="P232" s="10"/>
    </row>
    <row r="233" spans="1:16" x14ac:dyDescent="0.2">
      <c r="A233" t="s">
        <v>16</v>
      </c>
      <c r="B233" t="s">
        <v>17</v>
      </c>
      <c r="C233" t="s">
        <v>18</v>
      </c>
      <c r="D233" t="s">
        <v>19</v>
      </c>
      <c r="E233" s="10" t="s">
        <v>20</v>
      </c>
      <c r="G233" t="s">
        <v>21</v>
      </c>
      <c r="H233">
        <v>36088.0645446946</v>
      </c>
      <c r="I233">
        <v>3140.4522002429098</v>
      </c>
      <c r="J233">
        <v>11.4913592831959</v>
      </c>
      <c r="K233" s="10">
        <v>9.1119505022880198E-21</v>
      </c>
    </row>
    <row r="234" spans="1:16" x14ac:dyDescent="0.2">
      <c r="E234" s="10"/>
      <c r="G234" t="s">
        <v>118</v>
      </c>
      <c r="H234">
        <v>218.06791222580199</v>
      </c>
      <c r="I234">
        <v>40.032449292470801</v>
      </c>
      <c r="J234">
        <v>5.4472787970736496</v>
      </c>
      <c r="K234" s="10">
        <v>2.9846515018799201E-7</v>
      </c>
      <c r="P234" s="10"/>
    </row>
    <row r="235" spans="1:16" x14ac:dyDescent="0.2">
      <c r="A235" t="s">
        <v>21</v>
      </c>
      <c r="B235">
        <v>35236.872870040803</v>
      </c>
      <c r="C235">
        <v>811.84732719681995</v>
      </c>
      <c r="D235">
        <v>43.403324356203903</v>
      </c>
      <c r="E235" s="10">
        <v>1.4529653970425301E-73</v>
      </c>
      <c r="G235" t="s">
        <v>150</v>
      </c>
      <c r="H235">
        <v>3.4120057499643099</v>
      </c>
      <c r="I235">
        <v>0.528359349914159</v>
      </c>
      <c r="J235">
        <v>6.4577370505862097</v>
      </c>
      <c r="K235" s="10">
        <v>2.7017829433222398E-9</v>
      </c>
    </row>
    <row r="236" spans="1:16" x14ac:dyDescent="0.2">
      <c r="A236" t="s">
        <v>118</v>
      </c>
      <c r="B236">
        <v>231.64675315335299</v>
      </c>
      <c r="C236">
        <v>10.276019043580099</v>
      </c>
      <c r="D236">
        <v>22.5424604772479</v>
      </c>
      <c r="E236" s="10">
        <v>3.3410564146308399E-44</v>
      </c>
      <c r="G236" t="s">
        <v>155</v>
      </c>
      <c r="H236">
        <v>22.739387225085501</v>
      </c>
      <c r="I236">
        <v>3.3183937459612598</v>
      </c>
      <c r="J236">
        <v>6.8525283513329596</v>
      </c>
      <c r="K236" s="10">
        <v>3.9126152881438501E-10</v>
      </c>
    </row>
    <row r="237" spans="1:16" x14ac:dyDescent="0.2">
      <c r="A237" t="s">
        <v>155</v>
      </c>
      <c r="B237">
        <v>28.2587846986405</v>
      </c>
      <c r="C237">
        <v>4.6441094830280898</v>
      </c>
      <c r="D237">
        <v>6.0848661733562199</v>
      </c>
      <c r="E237" s="10">
        <v>1.5427351962008699E-8</v>
      </c>
      <c r="G237" t="s">
        <v>131</v>
      </c>
      <c r="H237">
        <v>0.84983882698725399</v>
      </c>
      <c r="I237">
        <v>5.2253049333530102E-2</v>
      </c>
      <c r="J237">
        <v>16.263908763730701</v>
      </c>
      <c r="K237" s="10">
        <v>1.7442570865437499E-31</v>
      </c>
    </row>
    <row r="238" spans="1:16" x14ac:dyDescent="0.2">
      <c r="A238" t="s">
        <v>150</v>
      </c>
      <c r="B238">
        <v>3.2096335322940099</v>
      </c>
      <c r="C238">
        <v>0.79880861540887105</v>
      </c>
      <c r="D238">
        <v>4.0180256827239598</v>
      </c>
      <c r="E238">
        <v>1.04633809622647E-4</v>
      </c>
      <c r="G238" t="s">
        <v>166</v>
      </c>
      <c r="H238">
        <v>4156870.5690571698</v>
      </c>
      <c r="I238">
        <v>507541.67201280099</v>
      </c>
      <c r="J238">
        <v>8.1902054516467793</v>
      </c>
      <c r="K238" s="10">
        <v>4.2369963824722298E-13</v>
      </c>
    </row>
    <row r="239" spans="1:16" x14ac:dyDescent="0.2">
      <c r="E239" s="10"/>
    </row>
    <row r="240" spans="1:16" x14ac:dyDescent="0.2">
      <c r="A240" t="s">
        <v>26</v>
      </c>
      <c r="B240">
        <v>0.83113336146705596</v>
      </c>
      <c r="C240" t="s">
        <v>27</v>
      </c>
      <c r="E240">
        <v>51515.625</v>
      </c>
      <c r="G240" t="s">
        <v>26</v>
      </c>
      <c r="H240">
        <v>0.95181992884251798</v>
      </c>
      <c r="I240" t="s">
        <v>27</v>
      </c>
      <c r="K240">
        <v>51515.625</v>
      </c>
    </row>
    <row r="241" spans="1:13" x14ac:dyDescent="0.2">
      <c r="A241" t="s">
        <v>28</v>
      </c>
      <c r="B241">
        <v>0.82676612081534095</v>
      </c>
      <c r="C241" t="s">
        <v>29</v>
      </c>
      <c r="E241" s="10">
        <v>9327.5304378102792</v>
      </c>
      <c r="G241" t="s">
        <v>28</v>
      </c>
      <c r="H241">
        <v>0.94970676782683905</v>
      </c>
      <c r="I241" t="s">
        <v>29</v>
      </c>
      <c r="K241">
        <v>9327.5304378102792</v>
      </c>
    </row>
    <row r="242" spans="1:13" x14ac:dyDescent="0.2">
      <c r="A242" t="s">
        <v>30</v>
      </c>
      <c r="B242">
        <v>3882.2463488768999</v>
      </c>
      <c r="C242" t="s">
        <v>31</v>
      </c>
      <c r="E242">
        <v>19.398980623366501</v>
      </c>
      <c r="G242" t="s">
        <v>30</v>
      </c>
      <c r="H242">
        <v>2091.8062124839598</v>
      </c>
      <c r="I242" t="s">
        <v>31</v>
      </c>
      <c r="K242">
        <v>18.188824711500299</v>
      </c>
      <c r="M242" s="10"/>
    </row>
    <row r="243" spans="1:13" x14ac:dyDescent="0.2">
      <c r="A243" t="s">
        <v>32</v>
      </c>
      <c r="B243">
        <v>1748333058.75069</v>
      </c>
      <c r="C243" t="s">
        <v>33</v>
      </c>
      <c r="E243">
        <v>19.491897014792599</v>
      </c>
      <c r="G243" t="s">
        <v>32</v>
      </c>
      <c r="H243">
        <v>498824468.28685999</v>
      </c>
      <c r="I243" t="s">
        <v>33</v>
      </c>
      <c r="K243">
        <v>18.328199298639401</v>
      </c>
    </row>
    <row r="244" spans="1:13" x14ac:dyDescent="0.2">
      <c r="A244" t="s">
        <v>34</v>
      </c>
      <c r="B244" s="10">
        <v>-1159.93883740199</v>
      </c>
      <c r="C244" t="s">
        <v>35</v>
      </c>
      <c r="E244">
        <v>19.4367143986839</v>
      </c>
      <c r="G244" t="s">
        <v>34</v>
      </c>
      <c r="H244">
        <v>-1085.3294826900201</v>
      </c>
      <c r="I244" t="s">
        <v>35</v>
      </c>
      <c r="K244">
        <v>18.245425374476302</v>
      </c>
    </row>
    <row r="245" spans="1:13" x14ac:dyDescent="0.2">
      <c r="A245" t="s">
        <v>36</v>
      </c>
      <c r="B245">
        <v>190.31086852080099</v>
      </c>
      <c r="C245" t="s">
        <v>37</v>
      </c>
      <c r="E245" s="57">
        <v>0.31900820015179898</v>
      </c>
      <c r="G245" t="s">
        <v>36</v>
      </c>
      <c r="H245">
        <v>450.42470582237002</v>
      </c>
      <c r="I245" t="s">
        <v>37</v>
      </c>
      <c r="K245">
        <v>2.2444378886357699</v>
      </c>
    </row>
    <row r="246" spans="1:13" x14ac:dyDescent="0.2">
      <c r="A246" t="s">
        <v>38</v>
      </c>
      <c r="B246" s="10">
        <v>1.2447610388125499E-44</v>
      </c>
      <c r="G246" t="s">
        <v>38</v>
      </c>
      <c r="H246" s="10">
        <v>2.6070070739258901E-73</v>
      </c>
    </row>
    <row r="247" spans="1:13" x14ac:dyDescent="0.2">
      <c r="B247" s="10"/>
    </row>
    <row r="248" spans="1:13" x14ac:dyDescent="0.2">
      <c r="B248" t="s">
        <v>39</v>
      </c>
      <c r="G248" t="s">
        <v>132</v>
      </c>
      <c r="H248">
        <v>0.85</v>
      </c>
    </row>
    <row r="249" spans="1:13" x14ac:dyDescent="0.2">
      <c r="B249" s="10"/>
    </row>
    <row r="250" spans="1:13" x14ac:dyDescent="0.2">
      <c r="A250" t="s">
        <v>157</v>
      </c>
    </row>
    <row r="251" spans="1:13" x14ac:dyDescent="0.2">
      <c r="A251" t="s">
        <v>158</v>
      </c>
    </row>
    <row r="252" spans="1:13" x14ac:dyDescent="0.2">
      <c r="A252" t="s">
        <v>189</v>
      </c>
    </row>
    <row r="253" spans="1:13" x14ac:dyDescent="0.2">
      <c r="A253" t="s">
        <v>173</v>
      </c>
    </row>
    <row r="254" spans="1:13" x14ac:dyDescent="0.2">
      <c r="A254" t="s">
        <v>177</v>
      </c>
    </row>
    <row r="256" spans="1:13" x14ac:dyDescent="0.2">
      <c r="A256" t="s">
        <v>40</v>
      </c>
    </row>
    <row r="257" spans="1:11" x14ac:dyDescent="0.2">
      <c r="A257" t="s">
        <v>41</v>
      </c>
    </row>
    <row r="260" spans="1:11" x14ac:dyDescent="0.2">
      <c r="A260" t="s">
        <v>168</v>
      </c>
      <c r="G260" t="s">
        <v>168</v>
      </c>
    </row>
    <row r="261" spans="1:11" x14ac:dyDescent="0.2">
      <c r="A261" t="s">
        <v>11</v>
      </c>
      <c r="G261" t="s">
        <v>164</v>
      </c>
    </row>
    <row r="262" spans="1:11" x14ac:dyDescent="0.2">
      <c r="A262" t="s">
        <v>190</v>
      </c>
      <c r="G262" t="s">
        <v>203</v>
      </c>
    </row>
    <row r="263" spans="1:11" x14ac:dyDescent="0.2">
      <c r="A263" t="s">
        <v>180</v>
      </c>
      <c r="G263" t="s">
        <v>180</v>
      </c>
    </row>
    <row r="264" spans="1:11" x14ac:dyDescent="0.2">
      <c r="A264" t="s">
        <v>12</v>
      </c>
      <c r="G264" t="s">
        <v>12</v>
      </c>
    </row>
    <row r="265" spans="1:11" x14ac:dyDescent="0.2">
      <c r="A265" t="s">
        <v>13</v>
      </c>
      <c r="G265" t="s">
        <v>204</v>
      </c>
    </row>
    <row r="266" spans="1:11" x14ac:dyDescent="0.2">
      <c r="A266" t="s">
        <v>172</v>
      </c>
      <c r="G266" t="s">
        <v>165</v>
      </c>
    </row>
    <row r="267" spans="1:11" x14ac:dyDescent="0.2">
      <c r="A267" t="s">
        <v>14</v>
      </c>
    </row>
    <row r="268" spans="1:11" x14ac:dyDescent="0.2">
      <c r="A268" t="s">
        <v>15</v>
      </c>
      <c r="G268" t="s">
        <v>16</v>
      </c>
      <c r="H268" t="s">
        <v>17</v>
      </c>
      <c r="I268" t="s">
        <v>18</v>
      </c>
      <c r="J268" t="s">
        <v>19</v>
      </c>
      <c r="K268" t="s">
        <v>130</v>
      </c>
    </row>
    <row r="270" spans="1:11" x14ac:dyDescent="0.2">
      <c r="A270" t="s">
        <v>16</v>
      </c>
      <c r="B270" t="s">
        <v>17</v>
      </c>
      <c r="C270" t="s">
        <v>18</v>
      </c>
      <c r="D270" t="s">
        <v>19</v>
      </c>
      <c r="E270" s="10" t="s">
        <v>20</v>
      </c>
      <c r="G270" t="s">
        <v>21</v>
      </c>
      <c r="H270">
        <v>66811.787812035705</v>
      </c>
      <c r="I270">
        <v>7102.9535834325097</v>
      </c>
      <c r="J270">
        <v>9.4061980030212702</v>
      </c>
      <c r="K270" s="10">
        <v>7.2224716878633796E-16</v>
      </c>
    </row>
    <row r="271" spans="1:11" x14ac:dyDescent="0.2">
      <c r="E271" s="10"/>
      <c r="G271" t="s">
        <v>118</v>
      </c>
      <c r="H271">
        <v>373.88797722689299</v>
      </c>
      <c r="I271">
        <v>87.124528437857194</v>
      </c>
      <c r="J271">
        <v>4.2914203833375604</v>
      </c>
      <c r="K271" s="10">
        <v>3.7644172900132201E-5</v>
      </c>
    </row>
    <row r="272" spans="1:11" x14ac:dyDescent="0.2">
      <c r="A272" t="s">
        <v>21</v>
      </c>
      <c r="B272">
        <v>64164.103489740402</v>
      </c>
      <c r="C272">
        <v>1782.3037086358599</v>
      </c>
      <c r="D272">
        <v>36.0006564419092</v>
      </c>
      <c r="E272" s="10">
        <v>8.5974233578653702E-65</v>
      </c>
      <c r="G272" t="s">
        <v>150</v>
      </c>
      <c r="H272">
        <v>5.1521698804513303</v>
      </c>
      <c r="I272">
        <v>1.20829170152656</v>
      </c>
      <c r="J272">
        <v>4.2640116405186301</v>
      </c>
      <c r="K272" s="10">
        <v>4.18480039900356E-5</v>
      </c>
    </row>
    <row r="273" spans="1:11" x14ac:dyDescent="0.2">
      <c r="A273" t="s">
        <v>118</v>
      </c>
      <c r="B273">
        <v>412.42857196874502</v>
      </c>
      <c r="C273">
        <v>22.559644206287398</v>
      </c>
      <c r="D273">
        <v>18.281696652547399</v>
      </c>
      <c r="E273" s="10">
        <v>5.9170413679933701E-36</v>
      </c>
      <c r="G273" t="s">
        <v>155</v>
      </c>
      <c r="H273">
        <v>20.0466014154484</v>
      </c>
      <c r="I273">
        <v>9.9425907176966604</v>
      </c>
      <c r="J273">
        <v>2.01623520314154</v>
      </c>
      <c r="K273">
        <v>4.6147329335670999E-2</v>
      </c>
    </row>
    <row r="274" spans="1:11" x14ac:dyDescent="0.2">
      <c r="A274" t="s">
        <v>150</v>
      </c>
      <c r="B274">
        <v>6.3272020860604696</v>
      </c>
      <c r="C274">
        <v>1.7536789369614401</v>
      </c>
      <c r="D274">
        <v>3.60795921802166</v>
      </c>
      <c r="E274" s="10">
        <v>4.5666163021146301E-4</v>
      </c>
      <c r="G274" t="s">
        <v>131</v>
      </c>
      <c r="H274">
        <v>0.52453443759196705</v>
      </c>
      <c r="I274">
        <v>9.2450665507150601E-2</v>
      </c>
      <c r="J274">
        <v>5.6736685962676603</v>
      </c>
      <c r="K274" s="10">
        <v>1.09290018499947E-7</v>
      </c>
    </row>
    <row r="275" spans="1:11" x14ac:dyDescent="0.2">
      <c r="A275" t="s">
        <v>155</v>
      </c>
      <c r="B275">
        <v>25.5888429743875</v>
      </c>
      <c r="C275">
        <v>10.1955297229244</v>
      </c>
      <c r="D275">
        <v>2.50981005105124</v>
      </c>
      <c r="E275" s="10">
        <v>1.34586627493509E-2</v>
      </c>
      <c r="G275" t="s">
        <v>136</v>
      </c>
      <c r="H275">
        <v>0.274258964282309</v>
      </c>
      <c r="I275">
        <v>9.58286593401807E-2</v>
      </c>
      <c r="J275">
        <v>2.8619722551760001</v>
      </c>
      <c r="K275">
        <v>5.0180429397709498E-3</v>
      </c>
    </row>
    <row r="276" spans="1:11" x14ac:dyDescent="0.2">
      <c r="G276" t="s">
        <v>166</v>
      </c>
      <c r="H276">
        <v>32188932.7432447</v>
      </c>
      <c r="I276">
        <v>3426564.3279541298</v>
      </c>
      <c r="J276">
        <v>9.3939379688994293</v>
      </c>
      <c r="K276" s="10">
        <v>7.7104374695157701E-16</v>
      </c>
    </row>
    <row r="277" spans="1:11" x14ac:dyDescent="0.2">
      <c r="A277" t="s">
        <v>26</v>
      </c>
      <c r="B277">
        <v>0.75304422068742105</v>
      </c>
      <c r="C277" t="s">
        <v>27</v>
      </c>
      <c r="E277">
        <v>92122.416666666599</v>
      </c>
    </row>
    <row r="278" spans="1:11" x14ac:dyDescent="0.2">
      <c r="A278" t="s">
        <v>28</v>
      </c>
      <c r="B278">
        <v>0.74665743329140599</v>
      </c>
      <c r="C278" t="s">
        <v>29</v>
      </c>
      <c r="E278">
        <v>16933.0953012256</v>
      </c>
      <c r="G278" t="s">
        <v>26</v>
      </c>
      <c r="H278">
        <v>0.886794335882514</v>
      </c>
      <c r="I278" t="s">
        <v>27</v>
      </c>
      <c r="K278">
        <v>92122.416666666599</v>
      </c>
    </row>
    <row r="279" spans="1:11" x14ac:dyDescent="0.2">
      <c r="A279" t="s">
        <v>30</v>
      </c>
      <c r="B279">
        <v>8522.95971624704</v>
      </c>
      <c r="C279" t="s">
        <v>31</v>
      </c>
      <c r="E279">
        <v>20.971680069470999</v>
      </c>
      <c r="G279" t="s">
        <v>28</v>
      </c>
      <c r="H279">
        <v>0.88078341566388596</v>
      </c>
      <c r="I279" t="s">
        <v>29</v>
      </c>
      <c r="K279">
        <v>16933.0953012256</v>
      </c>
    </row>
    <row r="280" spans="1:11" x14ac:dyDescent="0.2">
      <c r="A280" t="s">
        <v>32</v>
      </c>
      <c r="B280">
        <v>8426337709.6732998</v>
      </c>
      <c r="C280" t="s">
        <v>33</v>
      </c>
      <c r="E280">
        <v>21.0645964608971</v>
      </c>
      <c r="G280" t="s">
        <v>30</v>
      </c>
      <c r="H280">
        <v>5846.6176056292998</v>
      </c>
      <c r="I280" t="s">
        <v>31</v>
      </c>
      <c r="K280">
        <v>20.249138060313602</v>
      </c>
    </row>
    <row r="281" spans="1:11" x14ac:dyDescent="0.2">
      <c r="A281" t="s">
        <v>34</v>
      </c>
      <c r="B281">
        <v>-1254.3008041682599</v>
      </c>
      <c r="C281" t="s">
        <v>35</v>
      </c>
      <c r="E281">
        <v>21.009413844788298</v>
      </c>
      <c r="G281" t="s">
        <v>32</v>
      </c>
      <c r="H281">
        <v>3862671929.1893601</v>
      </c>
      <c r="I281" t="s">
        <v>33</v>
      </c>
      <c r="K281">
        <v>20.4117417453092</v>
      </c>
    </row>
    <row r="282" spans="1:11" x14ac:dyDescent="0.2">
      <c r="A282" t="s">
        <v>36</v>
      </c>
      <c r="B282" s="10">
        <v>117.906573993254</v>
      </c>
      <c r="C282" t="s">
        <v>37</v>
      </c>
      <c r="E282" s="57">
        <v>0.58022968907369799</v>
      </c>
      <c r="G282" t="s">
        <v>34</v>
      </c>
      <c r="H282">
        <v>-1207.9482836188099</v>
      </c>
      <c r="I282" t="s">
        <v>35</v>
      </c>
      <c r="K282">
        <v>20.315172167118899</v>
      </c>
    </row>
    <row r="283" spans="1:11" x14ac:dyDescent="0.2">
      <c r="A283" t="s">
        <v>38</v>
      </c>
      <c r="B283" s="10">
        <v>4.45129627952231E-35</v>
      </c>
      <c r="G283" t="s">
        <v>36</v>
      </c>
      <c r="H283">
        <v>147.530545012788</v>
      </c>
      <c r="I283" t="s">
        <v>37</v>
      </c>
      <c r="K283">
        <v>2.08196406930935</v>
      </c>
    </row>
    <row r="284" spans="1:11" x14ac:dyDescent="0.2">
      <c r="G284" t="s">
        <v>38</v>
      </c>
      <c r="H284" s="10">
        <v>4.6442831942310398E-51</v>
      </c>
    </row>
    <row r="285" spans="1:11" x14ac:dyDescent="0.2">
      <c r="B285" t="s">
        <v>39</v>
      </c>
    </row>
    <row r="286" spans="1:11" x14ac:dyDescent="0.2">
      <c r="G286" t="s">
        <v>132</v>
      </c>
      <c r="H286">
        <v>0.85</v>
      </c>
      <c r="I286">
        <v>-0.32</v>
      </c>
    </row>
    <row r="287" spans="1:11" x14ac:dyDescent="0.2">
      <c r="A287" t="s">
        <v>158</v>
      </c>
    </row>
    <row r="288" spans="1:11" x14ac:dyDescent="0.2">
      <c r="A288" t="s">
        <v>173</v>
      </c>
    </row>
    <row r="289" spans="1:7" x14ac:dyDescent="0.2">
      <c r="A289" t="s">
        <v>157</v>
      </c>
    </row>
    <row r="290" spans="1:7" x14ac:dyDescent="0.2">
      <c r="A290" t="s">
        <v>177</v>
      </c>
    </row>
    <row r="291" spans="1:7" x14ac:dyDescent="0.2">
      <c r="A291" t="s">
        <v>189</v>
      </c>
    </row>
    <row r="293" spans="1:7" x14ac:dyDescent="0.2">
      <c r="A293" t="s">
        <v>40</v>
      </c>
    </row>
    <row r="294" spans="1:7" x14ac:dyDescent="0.2">
      <c r="A294" t="s">
        <v>41</v>
      </c>
    </row>
    <row r="297" spans="1:7" x14ac:dyDescent="0.2">
      <c r="A297" t="s">
        <v>134</v>
      </c>
      <c r="G297" t="s">
        <v>134</v>
      </c>
    </row>
    <row r="298" spans="1:7" x14ac:dyDescent="0.2">
      <c r="A298" t="s">
        <v>11</v>
      </c>
      <c r="G298" t="s">
        <v>164</v>
      </c>
    </row>
    <row r="299" spans="1:7" x14ac:dyDescent="0.2">
      <c r="A299" t="s">
        <v>191</v>
      </c>
      <c r="G299" t="s">
        <v>205</v>
      </c>
    </row>
    <row r="300" spans="1:7" x14ac:dyDescent="0.2">
      <c r="A300" t="s">
        <v>180</v>
      </c>
      <c r="G300" t="s">
        <v>180</v>
      </c>
    </row>
    <row r="301" spans="1:7" x14ac:dyDescent="0.2">
      <c r="A301" t="s">
        <v>12</v>
      </c>
      <c r="G301" t="s">
        <v>12</v>
      </c>
    </row>
    <row r="302" spans="1:7" x14ac:dyDescent="0.2">
      <c r="A302" t="s">
        <v>13</v>
      </c>
      <c r="G302" t="s">
        <v>206</v>
      </c>
    </row>
    <row r="303" spans="1:7" x14ac:dyDescent="0.2">
      <c r="A303" t="s">
        <v>172</v>
      </c>
      <c r="G303" t="s">
        <v>165</v>
      </c>
    </row>
    <row r="304" spans="1:7" x14ac:dyDescent="0.2">
      <c r="A304" t="s">
        <v>14</v>
      </c>
    </row>
    <row r="305" spans="1:11" x14ac:dyDescent="0.2">
      <c r="A305" t="s">
        <v>15</v>
      </c>
      <c r="G305" t="s">
        <v>16</v>
      </c>
      <c r="H305" t="s">
        <v>17</v>
      </c>
      <c r="I305" t="s">
        <v>18</v>
      </c>
      <c r="J305" t="s">
        <v>19</v>
      </c>
      <c r="K305" t="s">
        <v>130</v>
      </c>
    </row>
    <row r="306" spans="1:11" x14ac:dyDescent="0.2">
      <c r="D306" s="29"/>
      <c r="E306" s="10"/>
    </row>
    <row r="307" spans="1:11" x14ac:dyDescent="0.2">
      <c r="A307" t="s">
        <v>16</v>
      </c>
      <c r="B307" t="s">
        <v>17</v>
      </c>
      <c r="C307" t="s">
        <v>18</v>
      </c>
      <c r="D307" s="29" t="s">
        <v>19</v>
      </c>
      <c r="E307" s="10" t="s">
        <v>20</v>
      </c>
      <c r="G307" t="s">
        <v>21</v>
      </c>
      <c r="H307">
        <v>37509.927630824997</v>
      </c>
      <c r="I307">
        <v>4395.4222912059604</v>
      </c>
      <c r="J307">
        <v>8.5338620832569703</v>
      </c>
      <c r="K307" s="10">
        <v>7.3532819859859302E-14</v>
      </c>
    </row>
    <row r="308" spans="1:11" x14ac:dyDescent="0.2">
      <c r="E308" s="10"/>
      <c r="G308" t="s">
        <v>118</v>
      </c>
      <c r="H308">
        <v>218.26533972756499</v>
      </c>
      <c r="I308">
        <v>55.0226497417815</v>
      </c>
      <c r="J308">
        <v>3.96682712940714</v>
      </c>
      <c r="K308">
        <v>1.28211026986037E-4</v>
      </c>
    </row>
    <row r="309" spans="1:11" x14ac:dyDescent="0.2">
      <c r="A309" t="s">
        <v>21</v>
      </c>
      <c r="B309">
        <v>36269.304089843397</v>
      </c>
      <c r="C309">
        <v>862.60683980149497</v>
      </c>
      <c r="D309" s="29">
        <v>42.046158709093604</v>
      </c>
      <c r="E309" s="10">
        <v>4.6539002399748196E-72</v>
      </c>
      <c r="G309" t="s">
        <v>150</v>
      </c>
      <c r="H309">
        <v>3.6794717194166</v>
      </c>
      <c r="I309">
        <v>0.47668516667988498</v>
      </c>
      <c r="J309">
        <v>7.7188718605282798</v>
      </c>
      <c r="K309" s="10">
        <v>5.0970648980591E-12</v>
      </c>
    </row>
    <row r="310" spans="1:11" x14ac:dyDescent="0.2">
      <c r="A310" t="s">
        <v>118</v>
      </c>
      <c r="B310">
        <v>239.446987391455</v>
      </c>
      <c r="C310">
        <v>10.918511419541399</v>
      </c>
      <c r="D310">
        <v>21.930369277528399</v>
      </c>
      <c r="E310" s="10">
        <v>4.4601470723516204E-43</v>
      </c>
      <c r="G310" t="s">
        <v>155</v>
      </c>
      <c r="H310">
        <v>22.835140316050801</v>
      </c>
      <c r="I310">
        <v>3.4883426252612302</v>
      </c>
      <c r="J310">
        <v>6.5461288552011796</v>
      </c>
      <c r="K310" s="10">
        <v>1.80331947179063E-9</v>
      </c>
    </row>
    <row r="311" spans="1:11" x14ac:dyDescent="0.2">
      <c r="A311" t="s">
        <v>150</v>
      </c>
      <c r="B311">
        <v>3.7080361767476799</v>
      </c>
      <c r="C311">
        <v>0.848752902498627</v>
      </c>
      <c r="D311">
        <v>4.3688052975508702</v>
      </c>
      <c r="E311" s="10">
        <v>2.7335649316942101E-5</v>
      </c>
      <c r="G311" t="s">
        <v>131</v>
      </c>
      <c r="H311">
        <v>0.73561307406380905</v>
      </c>
      <c r="I311">
        <v>8.7780870715741796E-2</v>
      </c>
      <c r="J311">
        <v>8.3801068281257205</v>
      </c>
      <c r="K311" s="10">
        <v>1.64792892306079E-13</v>
      </c>
    </row>
    <row r="312" spans="1:11" x14ac:dyDescent="0.2">
      <c r="A312" t="s">
        <v>155</v>
      </c>
      <c r="B312">
        <v>27.684922545563801</v>
      </c>
      <c r="C312">
        <v>4.9344753263883199</v>
      </c>
      <c r="D312">
        <v>5.61050987478077</v>
      </c>
      <c r="E312" s="10">
        <v>1.3928257538588E-7</v>
      </c>
      <c r="G312" t="s">
        <v>136</v>
      </c>
      <c r="H312">
        <v>0.146414903869417</v>
      </c>
      <c r="I312">
        <v>9.0892534958419202E-2</v>
      </c>
      <c r="J312">
        <v>1.6108573045784</v>
      </c>
      <c r="K312">
        <v>0.11000070934992601</v>
      </c>
    </row>
    <row r="313" spans="1:11" x14ac:dyDescent="0.2">
      <c r="E313" s="10"/>
      <c r="G313" t="s">
        <v>166</v>
      </c>
      <c r="H313">
        <v>4251206.3190554697</v>
      </c>
      <c r="I313">
        <v>528110.29782828095</v>
      </c>
      <c r="J313">
        <v>8.0498455276056298</v>
      </c>
      <c r="K313" s="10">
        <v>9.2267209877293708E-13</v>
      </c>
    </row>
    <row r="314" spans="1:11" x14ac:dyDescent="0.2">
      <c r="A314" t="s">
        <v>26</v>
      </c>
      <c r="B314">
        <v>0.82229297751658204</v>
      </c>
      <c r="C314" t="s">
        <v>27</v>
      </c>
      <c r="E314">
        <v>53152.408333333296</v>
      </c>
    </row>
    <row r="315" spans="1:11" x14ac:dyDescent="0.2">
      <c r="A315" t="s">
        <v>28</v>
      </c>
      <c r="B315">
        <v>0.81769710624545899</v>
      </c>
      <c r="C315" t="s">
        <v>29</v>
      </c>
      <c r="E315" s="10">
        <v>9661.0613771315493</v>
      </c>
      <c r="G315" t="s">
        <v>26</v>
      </c>
      <c r="H315">
        <v>0.95406996410300604</v>
      </c>
      <c r="I315" t="s">
        <v>27</v>
      </c>
      <c r="K315">
        <v>53152.408333333296</v>
      </c>
    </row>
    <row r="316" spans="1:11" x14ac:dyDescent="0.2">
      <c r="A316" t="s">
        <v>30</v>
      </c>
      <c r="B316" s="10">
        <v>4124.9778648636402</v>
      </c>
      <c r="C316" t="s">
        <v>31</v>
      </c>
      <c r="E316">
        <v>19.520274046721699</v>
      </c>
      <c r="G316" t="s">
        <v>28</v>
      </c>
      <c r="H316">
        <v>0.95163120113502397</v>
      </c>
      <c r="I316" t="s">
        <v>29</v>
      </c>
      <c r="K316">
        <v>9661.0613771315493</v>
      </c>
    </row>
    <row r="317" spans="1:11" x14ac:dyDescent="0.2">
      <c r="A317" t="s">
        <v>32</v>
      </c>
      <c r="B317">
        <v>1973791316.7313399</v>
      </c>
      <c r="C317" t="s">
        <v>33</v>
      </c>
      <c r="E317">
        <v>19.6131904381478</v>
      </c>
      <c r="G317" t="s">
        <v>30</v>
      </c>
      <c r="H317">
        <v>2124.7483105223901</v>
      </c>
      <c r="I317" t="s">
        <v>31</v>
      </c>
      <c r="K317">
        <v>18.228930398430599</v>
      </c>
    </row>
    <row r="318" spans="1:11" x14ac:dyDescent="0.2">
      <c r="A318" t="s">
        <v>34</v>
      </c>
      <c r="B318">
        <v>-1167.2164428033</v>
      </c>
      <c r="C318" t="s">
        <v>35</v>
      </c>
      <c r="E318">
        <v>19.558007822039102</v>
      </c>
      <c r="G318" t="s">
        <v>32</v>
      </c>
      <c r="H318">
        <v>510144758.28665602</v>
      </c>
      <c r="I318" t="s">
        <v>33</v>
      </c>
      <c r="K318">
        <v>18.391534083426201</v>
      </c>
    </row>
    <row r="319" spans="1:11" x14ac:dyDescent="0.2">
      <c r="A319" t="s">
        <v>36</v>
      </c>
      <c r="B319" s="10">
        <v>178.91993248010999</v>
      </c>
      <c r="C319" t="s">
        <v>37</v>
      </c>
      <c r="E319" s="57">
        <v>0.29124795501420703</v>
      </c>
      <c r="G319" t="s">
        <v>34</v>
      </c>
      <c r="H319">
        <v>-1086.7358239058301</v>
      </c>
      <c r="I319" t="s">
        <v>35</v>
      </c>
      <c r="K319">
        <v>18.2949645052359</v>
      </c>
    </row>
    <row r="320" spans="1:11" x14ac:dyDescent="0.2">
      <c r="A320" t="s">
        <v>38</v>
      </c>
      <c r="B320" s="10">
        <v>2.3885466412188399E-43</v>
      </c>
      <c r="G320" t="s">
        <v>36</v>
      </c>
      <c r="H320">
        <v>391.21061645957599</v>
      </c>
      <c r="I320" t="s">
        <v>37</v>
      </c>
      <c r="K320">
        <v>2.0612984673960999</v>
      </c>
    </row>
    <row r="321" spans="1:9" x14ac:dyDescent="0.2">
      <c r="B321" s="10"/>
      <c r="G321" t="s">
        <v>38</v>
      </c>
      <c r="H321" s="10">
        <v>3.9278031197593698E-73</v>
      </c>
    </row>
    <row r="322" spans="1:9" x14ac:dyDescent="0.2">
      <c r="B322" t="s">
        <v>39</v>
      </c>
    </row>
    <row r="323" spans="1:9" x14ac:dyDescent="0.2">
      <c r="B323" s="10"/>
      <c r="G323" t="s">
        <v>132</v>
      </c>
      <c r="H323">
        <v>0.9</v>
      </c>
      <c r="I323">
        <v>-0.16</v>
      </c>
    </row>
    <row r="324" spans="1:9" x14ac:dyDescent="0.2">
      <c r="A324" t="s">
        <v>157</v>
      </c>
    </row>
    <row r="325" spans="1:9" x14ac:dyDescent="0.2">
      <c r="A325" t="s">
        <v>158</v>
      </c>
    </row>
    <row r="326" spans="1:9" x14ac:dyDescent="0.2">
      <c r="A326" t="s">
        <v>189</v>
      </c>
    </row>
    <row r="327" spans="1:9" x14ac:dyDescent="0.2">
      <c r="A327" t="s">
        <v>173</v>
      </c>
    </row>
    <row r="328" spans="1:9" x14ac:dyDescent="0.2">
      <c r="A328" t="s">
        <v>177</v>
      </c>
    </row>
    <row r="330" spans="1:9" x14ac:dyDescent="0.2">
      <c r="A330" t="s">
        <v>40</v>
      </c>
    </row>
    <row r="331" spans="1:9" x14ac:dyDescent="0.2">
      <c r="A331" t="s">
        <v>41</v>
      </c>
    </row>
    <row r="334" spans="1:9" x14ac:dyDescent="0.2">
      <c r="A334" t="s">
        <v>135</v>
      </c>
      <c r="G334" t="s">
        <v>135</v>
      </c>
    </row>
    <row r="335" spans="1:9" x14ac:dyDescent="0.2">
      <c r="A335" t="s">
        <v>11</v>
      </c>
      <c r="G335" t="s">
        <v>164</v>
      </c>
    </row>
    <row r="336" spans="1:9" x14ac:dyDescent="0.2">
      <c r="A336" t="s">
        <v>192</v>
      </c>
      <c r="G336" t="s">
        <v>207</v>
      </c>
    </row>
    <row r="337" spans="1:11" x14ac:dyDescent="0.2">
      <c r="A337" t="s">
        <v>180</v>
      </c>
      <c r="G337" t="s">
        <v>180</v>
      </c>
    </row>
    <row r="338" spans="1:11" x14ac:dyDescent="0.2">
      <c r="A338" t="s">
        <v>12</v>
      </c>
      <c r="G338" t="s">
        <v>12</v>
      </c>
    </row>
    <row r="339" spans="1:11" x14ac:dyDescent="0.2">
      <c r="A339" t="s">
        <v>13</v>
      </c>
      <c r="G339" t="s">
        <v>208</v>
      </c>
    </row>
    <row r="340" spans="1:11" x14ac:dyDescent="0.2">
      <c r="A340" t="s">
        <v>172</v>
      </c>
      <c r="G340" t="s">
        <v>165</v>
      </c>
    </row>
    <row r="341" spans="1:11" x14ac:dyDescent="0.2">
      <c r="A341" t="s">
        <v>14</v>
      </c>
    </row>
    <row r="342" spans="1:11" x14ac:dyDescent="0.2">
      <c r="A342" t="s">
        <v>15</v>
      </c>
      <c r="G342" t="s">
        <v>16</v>
      </c>
      <c r="H342" t="s">
        <v>17</v>
      </c>
      <c r="I342" t="s">
        <v>18</v>
      </c>
      <c r="J342" t="s">
        <v>19</v>
      </c>
      <c r="K342" t="s">
        <v>130</v>
      </c>
    </row>
    <row r="343" spans="1:11" x14ac:dyDescent="0.2">
      <c r="E343" s="10"/>
    </row>
    <row r="344" spans="1:11" x14ac:dyDescent="0.2">
      <c r="A344" t="s">
        <v>16</v>
      </c>
      <c r="B344" t="s">
        <v>17</v>
      </c>
      <c r="C344" t="s">
        <v>18</v>
      </c>
      <c r="D344" t="s">
        <v>19</v>
      </c>
      <c r="E344" s="10" t="s">
        <v>20</v>
      </c>
      <c r="G344" t="s">
        <v>21</v>
      </c>
      <c r="H344">
        <v>6374.7794401461197</v>
      </c>
      <c r="I344">
        <v>158.72999278277999</v>
      </c>
      <c r="J344">
        <v>40.161152460139597</v>
      </c>
      <c r="K344" s="10">
        <v>9.9122106463516202E-69</v>
      </c>
    </row>
    <row r="345" spans="1:11" x14ac:dyDescent="0.2">
      <c r="E345" s="10"/>
      <c r="G345" t="s">
        <v>150</v>
      </c>
      <c r="H345">
        <v>-4.5570264244007896</v>
      </c>
      <c r="I345">
        <v>0.20681263897215199</v>
      </c>
      <c r="J345">
        <v>-22.034564459159601</v>
      </c>
      <c r="K345" s="10">
        <v>1.0301609895508201E-42</v>
      </c>
    </row>
    <row r="346" spans="1:11" x14ac:dyDescent="0.2">
      <c r="A346" t="s">
        <v>155</v>
      </c>
      <c r="B346">
        <v>15.964046916929499</v>
      </c>
      <c r="C346">
        <v>1.2913555565544299</v>
      </c>
      <c r="D346">
        <v>12.3622396913863</v>
      </c>
      <c r="E346" s="10">
        <v>6.5763978039457499E-23</v>
      </c>
      <c r="G346" t="s">
        <v>151</v>
      </c>
      <c r="H346">
        <v>-6.1287485779715798</v>
      </c>
      <c r="I346">
        <v>0.51929216496727804</v>
      </c>
      <c r="J346">
        <v>-11.802120254130401</v>
      </c>
      <c r="K346" s="10">
        <v>1.9588150383884801E-21</v>
      </c>
    </row>
    <row r="347" spans="1:11" x14ac:dyDescent="0.2">
      <c r="A347" t="s">
        <v>21</v>
      </c>
      <c r="B347">
        <v>6398.4623270440998</v>
      </c>
      <c r="C347">
        <v>204.684926516404</v>
      </c>
      <c r="D347">
        <v>31.260056301856199</v>
      </c>
      <c r="E347" s="10">
        <v>2.4371789252073899E-58</v>
      </c>
      <c r="G347" t="s">
        <v>155</v>
      </c>
      <c r="H347">
        <v>15.8104310264966</v>
      </c>
      <c r="I347">
        <v>1.23879215674809</v>
      </c>
      <c r="J347">
        <v>12.762779406030401</v>
      </c>
      <c r="K347" s="10">
        <v>1.21271783404888E-23</v>
      </c>
    </row>
    <row r="348" spans="1:11" x14ac:dyDescent="0.2">
      <c r="A348" t="s">
        <v>150</v>
      </c>
      <c r="B348">
        <v>-4.5226415186635398</v>
      </c>
      <c r="C348">
        <v>0.234228189134569</v>
      </c>
      <c r="D348">
        <v>-19.3086986471349</v>
      </c>
      <c r="E348" s="10">
        <v>4.9440578656176105E-38</v>
      </c>
      <c r="G348" t="s">
        <v>131</v>
      </c>
      <c r="H348">
        <v>0.23595457536526299</v>
      </c>
      <c r="I348">
        <v>9.3223916853150401E-2</v>
      </c>
      <c r="J348">
        <v>2.5310519374223102</v>
      </c>
      <c r="K348">
        <v>1.27473997300612E-2</v>
      </c>
    </row>
    <row r="349" spans="1:11" x14ac:dyDescent="0.2">
      <c r="A349" t="s">
        <v>151</v>
      </c>
      <c r="B349">
        <v>-6.3795304416111502</v>
      </c>
      <c r="C349">
        <v>0.44253592141356002</v>
      </c>
      <c r="D349">
        <v>-14.41584769262</v>
      </c>
      <c r="E349" s="10">
        <v>1.2713451661034101E-27</v>
      </c>
      <c r="G349" t="s">
        <v>136</v>
      </c>
      <c r="H349">
        <v>-0.317033208890243</v>
      </c>
      <c r="I349">
        <v>9.7870977387938901E-2</v>
      </c>
      <c r="J349">
        <v>-3.23929746439125</v>
      </c>
      <c r="K349">
        <v>1.5738451149714999E-3</v>
      </c>
    </row>
    <row r="350" spans="1:11" x14ac:dyDescent="0.2">
      <c r="G350" t="s">
        <v>166</v>
      </c>
      <c r="H350">
        <v>576127.34547623398</v>
      </c>
      <c r="I350">
        <v>70909.278421157796</v>
      </c>
      <c r="J350">
        <v>8.1248513354541405</v>
      </c>
      <c r="K350" s="10">
        <v>6.2481038692370105E-13</v>
      </c>
    </row>
    <row r="351" spans="1:11" x14ac:dyDescent="0.2">
      <c r="A351" t="s">
        <v>26</v>
      </c>
      <c r="B351">
        <v>0.93816836488446098</v>
      </c>
      <c r="C351" t="s">
        <v>27</v>
      </c>
      <c r="E351" s="10">
        <v>4631.9666666666599</v>
      </c>
    </row>
    <row r="352" spans="1:11" x14ac:dyDescent="0.2">
      <c r="A352" t="s">
        <v>28</v>
      </c>
      <c r="B352">
        <v>0.93656927087285202</v>
      </c>
      <c r="C352" t="s">
        <v>29</v>
      </c>
      <c r="E352">
        <v>3269.8764064051802</v>
      </c>
      <c r="G352" t="s">
        <v>26</v>
      </c>
      <c r="H352">
        <v>0.94566369543712403</v>
      </c>
      <c r="I352" t="s">
        <v>27</v>
      </c>
      <c r="K352">
        <v>4631.9666666666599</v>
      </c>
    </row>
    <row r="353" spans="1:11" x14ac:dyDescent="0.2">
      <c r="A353" t="s">
        <v>30</v>
      </c>
      <c r="B353">
        <v>823.53334678105205</v>
      </c>
      <c r="C353" t="s">
        <v>31</v>
      </c>
      <c r="E353">
        <v>16.297850266928101</v>
      </c>
      <c r="G353" t="s">
        <v>28</v>
      </c>
      <c r="H353">
        <v>0.942778581920512</v>
      </c>
      <c r="I353" t="s">
        <v>29</v>
      </c>
      <c r="K353">
        <v>3269.8764064051802</v>
      </c>
    </row>
    <row r="354" spans="1:11" x14ac:dyDescent="0.2">
      <c r="A354" t="s">
        <v>32</v>
      </c>
      <c r="B354" s="10">
        <v>78672032.098206401</v>
      </c>
      <c r="C354" t="s">
        <v>33</v>
      </c>
      <c r="E354">
        <v>16.390766658354199</v>
      </c>
      <c r="G354" t="s">
        <v>30</v>
      </c>
      <c r="H354">
        <v>782.18709402754598</v>
      </c>
      <c r="I354" t="s">
        <v>31</v>
      </c>
      <c r="K354">
        <v>16.2206650519615</v>
      </c>
    </row>
    <row r="355" spans="1:11" x14ac:dyDescent="0.2">
      <c r="A355" t="s">
        <v>34</v>
      </c>
      <c r="B355">
        <v>-973.87101601568702</v>
      </c>
      <c r="C355" t="s">
        <v>35</v>
      </c>
      <c r="E355">
        <v>16.335584042245401</v>
      </c>
      <c r="G355" t="s">
        <v>32</v>
      </c>
      <c r="H355">
        <v>69135281.457148105</v>
      </c>
      <c r="I355" t="s">
        <v>33</v>
      </c>
      <c r="K355">
        <v>16.383268736957199</v>
      </c>
    </row>
    <row r="356" spans="1:11" x14ac:dyDescent="0.2">
      <c r="A356" t="s">
        <v>36</v>
      </c>
      <c r="B356" s="10">
        <v>586.68743555647904</v>
      </c>
      <c r="C356" t="s">
        <v>37</v>
      </c>
      <c r="E356" s="57">
        <v>1.6398833944511499</v>
      </c>
      <c r="G356" t="s">
        <v>34</v>
      </c>
      <c r="H356">
        <v>-966.23990311769501</v>
      </c>
      <c r="I356" t="s">
        <v>35</v>
      </c>
      <c r="K356">
        <v>16.286699158766901</v>
      </c>
    </row>
    <row r="357" spans="1:11" x14ac:dyDescent="0.2">
      <c r="A357" t="s">
        <v>38</v>
      </c>
      <c r="B357" s="10">
        <v>6.50977744962549E-70</v>
      </c>
      <c r="G357" t="s">
        <v>36</v>
      </c>
      <c r="H357">
        <v>327.77347927278299</v>
      </c>
      <c r="I357" t="s">
        <v>37</v>
      </c>
      <c r="K357">
        <v>1.87767216737461</v>
      </c>
    </row>
    <row r="358" spans="1:11" x14ac:dyDescent="0.2">
      <c r="G358" t="s">
        <v>38</v>
      </c>
      <c r="H358" s="10">
        <v>5.1371903653408101E-69</v>
      </c>
    </row>
    <row r="359" spans="1:11" x14ac:dyDescent="0.2">
      <c r="B359" s="10" t="s">
        <v>39</v>
      </c>
    </row>
    <row r="360" spans="1:11" x14ac:dyDescent="0.2">
      <c r="G360" t="s">
        <v>132</v>
      </c>
      <c r="H360" t="s">
        <v>209</v>
      </c>
      <c r="I360" t="s">
        <v>210</v>
      </c>
    </row>
    <row r="361" spans="1:11" x14ac:dyDescent="0.2">
      <c r="A361" t="s">
        <v>182</v>
      </c>
    </row>
    <row r="362" spans="1:11" x14ac:dyDescent="0.2">
      <c r="A362" t="s">
        <v>157</v>
      </c>
    </row>
    <row r="363" spans="1:11" x14ac:dyDescent="0.2">
      <c r="A363" t="s">
        <v>177</v>
      </c>
    </row>
    <row r="364" spans="1:11" x14ac:dyDescent="0.2">
      <c r="A364" t="s">
        <v>173</v>
      </c>
    </row>
    <row r="365" spans="1:11" x14ac:dyDescent="0.2">
      <c r="A365" t="s">
        <v>158</v>
      </c>
    </row>
    <row r="367" spans="1:11" x14ac:dyDescent="0.2">
      <c r="A367" t="s">
        <v>40</v>
      </c>
    </row>
    <row r="368" spans="1:11" x14ac:dyDescent="0.2">
      <c r="A368" t="s">
        <v>41</v>
      </c>
    </row>
    <row r="371" spans="1:5" x14ac:dyDescent="0.2">
      <c r="A371" t="s">
        <v>135</v>
      </c>
      <c r="C371" t="s">
        <v>251</v>
      </c>
    </row>
    <row r="372" spans="1:5" x14ac:dyDescent="0.2">
      <c r="A372" t="s">
        <v>247</v>
      </c>
    </row>
    <row r="373" spans="1:5" x14ac:dyDescent="0.2">
      <c r="A373" t="s">
        <v>248</v>
      </c>
    </row>
    <row r="374" spans="1:5" x14ac:dyDescent="0.2">
      <c r="A374" t="s">
        <v>180</v>
      </c>
    </row>
    <row r="375" spans="1:5" x14ac:dyDescent="0.2">
      <c r="A375" t="s">
        <v>12</v>
      </c>
    </row>
    <row r="377" spans="1:5" x14ac:dyDescent="0.2">
      <c r="A377" t="s">
        <v>16</v>
      </c>
      <c r="B377" t="s">
        <v>17</v>
      </c>
      <c r="C377" t="s">
        <v>18</v>
      </c>
      <c r="D377" t="s">
        <v>19</v>
      </c>
      <c r="E377" t="s">
        <v>130</v>
      </c>
    </row>
    <row r="379" spans="1:5" x14ac:dyDescent="0.2">
      <c r="A379" t="s">
        <v>21</v>
      </c>
      <c r="B379">
        <v>3884.1922415986501</v>
      </c>
      <c r="C379">
        <v>176.88530524828101</v>
      </c>
      <c r="D379">
        <v>21.958818094847899</v>
      </c>
      <c r="E379" s="10">
        <v>3.9501200510255303E-43</v>
      </c>
    </row>
    <row r="380" spans="1:5" x14ac:dyDescent="0.2">
      <c r="A380" t="s">
        <v>249</v>
      </c>
      <c r="B380">
        <v>-2191.2172415986502</v>
      </c>
      <c r="C380">
        <v>261.897667246948</v>
      </c>
      <c r="D380">
        <v>-8.3666924743262907</v>
      </c>
      <c r="E380" s="10">
        <v>1.5194322045099401E-13</v>
      </c>
    </row>
    <row r="381" spans="1:5" x14ac:dyDescent="0.2">
      <c r="A381" t="s">
        <v>250</v>
      </c>
      <c r="B381">
        <v>2681.18465972084</v>
      </c>
      <c r="C381">
        <v>513.06549199446499</v>
      </c>
      <c r="D381">
        <v>5.2258136662010397</v>
      </c>
      <c r="E381" s="10">
        <v>7.7444711119890203E-7</v>
      </c>
    </row>
    <row r="382" spans="1:5" x14ac:dyDescent="0.2">
      <c r="A382" t="s">
        <v>155</v>
      </c>
      <c r="B382">
        <v>16.209008674215401</v>
      </c>
      <c r="C382">
        <v>2.6583516602258399</v>
      </c>
      <c r="D382">
        <v>6.0973906939153304</v>
      </c>
      <c r="E382" s="10">
        <v>1.45396584708199E-8</v>
      </c>
    </row>
    <row r="384" spans="1:5" x14ac:dyDescent="0.2">
      <c r="A384" t="s">
        <v>26</v>
      </c>
      <c r="B384">
        <v>0.86396827898638495</v>
      </c>
      <c r="C384" t="s">
        <v>27</v>
      </c>
      <c r="E384">
        <v>4631.9666666666599</v>
      </c>
    </row>
    <row r="385" spans="1:5" x14ac:dyDescent="0.2">
      <c r="A385" t="s">
        <v>28</v>
      </c>
      <c r="B385">
        <v>0.86045021723603299</v>
      </c>
      <c r="C385" t="s">
        <v>29</v>
      </c>
      <c r="E385">
        <v>3269.8764064051802</v>
      </c>
    </row>
    <row r="386" spans="1:5" x14ac:dyDescent="0.2">
      <c r="A386" t="s">
        <v>30</v>
      </c>
      <c r="B386">
        <v>1221.5068873586499</v>
      </c>
      <c r="C386" t="s">
        <v>31</v>
      </c>
      <c r="E386">
        <v>17.086323239650898</v>
      </c>
    </row>
    <row r="387" spans="1:5" x14ac:dyDescent="0.2">
      <c r="A387" t="s">
        <v>32</v>
      </c>
      <c r="B387">
        <v>173081172.80029601</v>
      </c>
      <c r="C387" t="s">
        <v>33</v>
      </c>
      <c r="E387">
        <v>17.179239631076999</v>
      </c>
    </row>
    <row r="388" spans="1:5" x14ac:dyDescent="0.2">
      <c r="A388" t="s">
        <v>34</v>
      </c>
      <c r="B388">
        <v>-1021.17939437905</v>
      </c>
      <c r="C388" t="s">
        <v>35</v>
      </c>
      <c r="E388">
        <v>17.124057014968301</v>
      </c>
    </row>
    <row r="389" spans="1:5" x14ac:dyDescent="0.2">
      <c r="A389" t="s">
        <v>36</v>
      </c>
      <c r="B389">
        <v>245.580760172818</v>
      </c>
      <c r="C389" t="s">
        <v>37</v>
      </c>
      <c r="E389">
        <v>1.9551040135258799</v>
      </c>
    </row>
    <row r="390" spans="1:5" x14ac:dyDescent="0.2">
      <c r="A390" t="s">
        <v>38</v>
      </c>
      <c r="B390" s="10">
        <v>4.5385735281731802E-50</v>
      </c>
    </row>
  </sheetData>
  <printOptions horizontalCentered="1" headings="1" gridLines="1"/>
  <pageMargins left="0.5" right="0.5" top="0.5" bottom="0.5" header="0.3" footer="0.3"/>
  <pageSetup scale="64" fitToHeight="6" orientation="portrait" r:id="rId1"/>
  <headerFooter>
    <oddFooter>&amp;C&amp;F / &amp;A</oddFooter>
  </headerFooter>
  <rowBreaks count="5" manualBreakCount="5">
    <brk id="72" max="10" man="1"/>
    <brk id="147" max="10" man="1"/>
    <brk id="221" max="10" man="1"/>
    <brk id="295" max="10" man="1"/>
    <brk id="36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2"/>
  <sheetViews>
    <sheetView workbookViewId="0">
      <selection activeCell="B1" sqref="B1"/>
    </sheetView>
  </sheetViews>
  <sheetFormatPr defaultRowHeight="12.75" x14ac:dyDescent="0.2"/>
  <cols>
    <col min="1" max="1" width="30" customWidth="1"/>
  </cols>
  <sheetData>
    <row r="1" spans="1:3" ht="16.5" thickBot="1" x14ac:dyDescent="0.3">
      <c r="A1" s="1" t="s">
        <v>0</v>
      </c>
      <c r="B1" s="2">
        <v>2.2200000000000002</v>
      </c>
      <c r="C1" s="3"/>
    </row>
    <row r="2" spans="1:3" ht="15.75" x14ac:dyDescent="0.25">
      <c r="A2" s="4" t="s">
        <v>6</v>
      </c>
      <c r="B2" s="5">
        <v>1.57</v>
      </c>
      <c r="C2" s="3"/>
    </row>
    <row r="3" spans="1:3" ht="15.75" x14ac:dyDescent="0.25">
      <c r="A3" s="4" t="s">
        <v>7</v>
      </c>
      <c r="B3" s="5">
        <v>1.78</v>
      </c>
      <c r="C3" s="3"/>
    </row>
    <row r="4" spans="1:3" ht="15.75" x14ac:dyDescent="0.25">
      <c r="A4" s="4" t="s">
        <v>8</v>
      </c>
      <c r="B4" s="6">
        <f>4-B3</f>
        <v>2.2199999999999998</v>
      </c>
      <c r="C4" s="3"/>
    </row>
    <row r="5" spans="1:3" ht="15.75" x14ac:dyDescent="0.25">
      <c r="A5" s="4" t="s">
        <v>9</v>
      </c>
      <c r="B5" s="7">
        <f>4-B2</f>
        <v>2.4299999999999997</v>
      </c>
      <c r="C5" s="3"/>
    </row>
    <row r="6" spans="1:3" ht="15.75" x14ac:dyDescent="0.25">
      <c r="A6" s="3"/>
      <c r="B6" s="8" t="str">
        <f>IF(AND(B4&gt;B1,B1&gt;B3),"No Autocorrelation",IF(B1&lt;B2,"Positive Autocorrelation",IF(B1&gt;B5,"Negative Autocorrelation","inconclusive")))</f>
        <v>inconclusive</v>
      </c>
      <c r="C6" s="9" t="s">
        <v>1</v>
      </c>
    </row>
    <row r="9" spans="1:3" ht="13.5" thickBot="1" x14ac:dyDescent="0.25"/>
    <row r="10" spans="1:3" ht="16.5" thickBot="1" x14ac:dyDescent="0.3">
      <c r="A10" s="1" t="s">
        <v>0</v>
      </c>
      <c r="B10" s="2">
        <v>1.79</v>
      </c>
      <c r="C10" s="3"/>
    </row>
    <row r="11" spans="1:3" ht="15.75" x14ac:dyDescent="0.25">
      <c r="A11" s="4" t="s">
        <v>6</v>
      </c>
      <c r="B11" s="5">
        <v>1.59</v>
      </c>
      <c r="C11" s="3"/>
    </row>
    <row r="12" spans="1:3" ht="15.75" x14ac:dyDescent="0.25">
      <c r="A12" s="4" t="s">
        <v>7</v>
      </c>
      <c r="B12" s="5">
        <v>1.76</v>
      </c>
      <c r="C12" s="3"/>
    </row>
    <row r="13" spans="1:3" ht="15.75" x14ac:dyDescent="0.25">
      <c r="A13" s="4" t="s">
        <v>8</v>
      </c>
      <c r="B13" s="6">
        <f>4-B12</f>
        <v>2.2400000000000002</v>
      </c>
      <c r="C13" s="3"/>
    </row>
    <row r="14" spans="1:3" ht="15.75" x14ac:dyDescent="0.25">
      <c r="A14" s="4" t="s">
        <v>9</v>
      </c>
      <c r="B14" s="7">
        <f>4-B11</f>
        <v>2.41</v>
      </c>
      <c r="C14" s="3"/>
    </row>
    <row r="15" spans="1:3" ht="15.75" x14ac:dyDescent="0.25">
      <c r="A15" s="3"/>
      <c r="B15" s="8" t="str">
        <f>IF(AND(B13&gt;B10,B10&gt;B12),"No Autocorrelation",IF(B10&lt;B11,"Positive Autocorrelation",IF(B10&gt;B14,"Negative Autocorrelation","inconclusive")))</f>
        <v>No Autocorrelation</v>
      </c>
      <c r="C15" s="9" t="s">
        <v>2</v>
      </c>
    </row>
    <row r="18" spans="1:3" ht="13.5" thickBot="1" x14ac:dyDescent="0.25"/>
    <row r="19" spans="1:3" ht="16.5" thickBot="1" x14ac:dyDescent="0.3">
      <c r="A19" s="1" t="s">
        <v>0</v>
      </c>
      <c r="B19" s="2">
        <v>2.2400000000000002</v>
      </c>
      <c r="C19" s="3"/>
    </row>
    <row r="20" spans="1:3" ht="15.75" x14ac:dyDescent="0.25">
      <c r="A20" s="4" t="s">
        <v>6</v>
      </c>
      <c r="B20" s="5">
        <v>1.61</v>
      </c>
      <c r="C20" s="3"/>
    </row>
    <row r="21" spans="1:3" ht="15.75" x14ac:dyDescent="0.25">
      <c r="A21" s="4" t="s">
        <v>7</v>
      </c>
      <c r="B21" s="5">
        <v>1.74</v>
      </c>
      <c r="C21" s="3"/>
    </row>
    <row r="22" spans="1:3" ht="15.75" x14ac:dyDescent="0.25">
      <c r="A22" s="4" t="s">
        <v>8</v>
      </c>
      <c r="B22" s="6">
        <f>4-B21</f>
        <v>2.2599999999999998</v>
      </c>
      <c r="C22" s="3"/>
    </row>
    <row r="23" spans="1:3" ht="15.75" x14ac:dyDescent="0.25">
      <c r="A23" s="4" t="s">
        <v>9</v>
      </c>
      <c r="B23" s="7">
        <f>4-B20</f>
        <v>2.3899999999999997</v>
      </c>
      <c r="C23" s="3"/>
    </row>
    <row r="24" spans="1:3" ht="15.75" x14ac:dyDescent="0.25">
      <c r="A24" s="3"/>
      <c r="B24" s="8" t="str">
        <f>IF(AND(B22&gt;B19,B19&gt;B21),"No Autocorrelation",IF(B19&lt;B20,"Positive Autocorrelation",IF(B19&gt;B23,"Negative Autocorrelation","inconclusive")))</f>
        <v>No Autocorrelation</v>
      </c>
      <c r="C24" s="9" t="s">
        <v>3</v>
      </c>
    </row>
    <row r="27" spans="1:3" ht="13.5" thickBot="1" x14ac:dyDescent="0.25"/>
    <row r="28" spans="1:3" ht="16.5" thickBot="1" x14ac:dyDescent="0.3">
      <c r="A28" s="1" t="s">
        <v>0</v>
      </c>
      <c r="B28" s="2">
        <v>2.2000000000000002</v>
      </c>
      <c r="C28" s="3"/>
    </row>
    <row r="29" spans="1:3" ht="15.75" x14ac:dyDescent="0.25">
      <c r="A29" s="4" t="s">
        <v>6</v>
      </c>
      <c r="B29" s="5">
        <v>1.63</v>
      </c>
      <c r="C29" s="3"/>
    </row>
    <row r="30" spans="1:3" ht="15.75" x14ac:dyDescent="0.25">
      <c r="A30" s="4" t="s">
        <v>7</v>
      </c>
      <c r="B30" s="5">
        <v>1.72</v>
      </c>
      <c r="C30" s="3"/>
    </row>
    <row r="31" spans="1:3" ht="15.75" x14ac:dyDescent="0.25">
      <c r="A31" s="4" t="s">
        <v>8</v>
      </c>
      <c r="B31" s="6">
        <f>4-B30</f>
        <v>2.2800000000000002</v>
      </c>
      <c r="C31" s="3"/>
    </row>
    <row r="32" spans="1:3" ht="15.75" x14ac:dyDescent="0.25">
      <c r="A32" s="4" t="s">
        <v>9</v>
      </c>
      <c r="B32" s="7">
        <f>4-B29</f>
        <v>2.37</v>
      </c>
      <c r="C32" s="3"/>
    </row>
    <row r="33" spans="1:3" ht="15.75" x14ac:dyDescent="0.25">
      <c r="A33" s="3"/>
      <c r="B33" s="8" t="str">
        <f>IF(AND(B31&gt;B28,B28&gt;B30),"No Autocorrelation",IF(B28&lt;B29,"Positive Autocorrelation",IF(B28&gt;B32,"Negative Autocorrelation","inconclusive")))</f>
        <v>No Autocorrelation</v>
      </c>
      <c r="C33" s="9" t="s">
        <v>4</v>
      </c>
    </row>
    <row r="36" spans="1:3" ht="13.5" thickBot="1" x14ac:dyDescent="0.25"/>
    <row r="37" spans="1:3" ht="16.5" thickBot="1" x14ac:dyDescent="0.3">
      <c r="A37" s="1" t="s">
        <v>0</v>
      </c>
      <c r="B37" s="2">
        <v>2.2000000000000002</v>
      </c>
      <c r="C37" s="3"/>
    </row>
    <row r="38" spans="1:3" ht="15.75" x14ac:dyDescent="0.25">
      <c r="A38" s="4" t="s">
        <v>6</v>
      </c>
      <c r="B38" s="5">
        <v>1.65</v>
      </c>
      <c r="C38" s="3"/>
    </row>
    <row r="39" spans="1:3" ht="15.75" x14ac:dyDescent="0.25">
      <c r="A39" s="4" t="s">
        <v>7</v>
      </c>
      <c r="B39" s="5">
        <v>1.69</v>
      </c>
      <c r="C39" s="3"/>
    </row>
    <row r="40" spans="1:3" ht="15.75" x14ac:dyDescent="0.25">
      <c r="A40" s="4" t="s">
        <v>8</v>
      </c>
      <c r="B40" s="6">
        <f>4-B39</f>
        <v>2.31</v>
      </c>
      <c r="C40" s="3"/>
    </row>
    <row r="41" spans="1:3" ht="15.75" x14ac:dyDescent="0.25">
      <c r="A41" s="4" t="s">
        <v>9</v>
      </c>
      <c r="B41" s="7">
        <f>4-B38</f>
        <v>2.35</v>
      </c>
      <c r="C41" s="3"/>
    </row>
    <row r="42" spans="1:3" ht="15.75" x14ac:dyDescent="0.25">
      <c r="A42" s="3"/>
      <c r="B42" s="8" t="str">
        <f>IF(AND(B40&gt;B37,B37&gt;B39),"No Autocorrelation",IF(B37&lt;B38,"Positive Autocorrelation",IF(B37&gt;B41,"Negative Autocorrelation","inconclusive")))</f>
        <v>No Autocorrelation</v>
      </c>
      <c r="C42" s="9" t="s">
        <v>5</v>
      </c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3"/>
  <sheetViews>
    <sheetView tabSelected="1" zoomScaleNormal="100" workbookViewId="0">
      <selection activeCell="G47" sqref="G47"/>
    </sheetView>
  </sheetViews>
  <sheetFormatPr defaultRowHeight="12.75" x14ac:dyDescent="0.2"/>
  <cols>
    <col min="1" max="1" width="17.28515625" customWidth="1"/>
    <col min="2" max="3" width="10.7109375" customWidth="1"/>
    <col min="4" max="5" width="11.28515625" customWidth="1"/>
    <col min="6" max="6" width="10.85546875" style="29" customWidth="1"/>
    <col min="7" max="7" width="10.85546875" customWidth="1"/>
    <col min="8" max="9" width="11.5703125" customWidth="1"/>
    <col min="10" max="10" width="11.28515625" customWidth="1"/>
    <col min="11" max="12" width="10.7109375" customWidth="1"/>
    <col min="13" max="14" width="10.28515625" customWidth="1"/>
    <col min="15" max="15" width="11.5703125" customWidth="1"/>
    <col min="16" max="16" width="9.42578125" customWidth="1"/>
    <col min="17" max="17" width="10.5703125" customWidth="1"/>
    <col min="18" max="19" width="10.7109375" customWidth="1"/>
    <col min="20" max="20" width="10.5703125" customWidth="1"/>
    <col min="21" max="21" width="11.140625" customWidth="1"/>
  </cols>
  <sheetData>
    <row r="1" spans="1:21" x14ac:dyDescent="0.2">
      <c r="A1" t="s">
        <v>53</v>
      </c>
      <c r="B1" t="s">
        <v>54</v>
      </c>
      <c r="D1" s="44" t="s">
        <v>178</v>
      </c>
      <c r="F1" s="44"/>
      <c r="L1" t="str">
        <f>B1</f>
        <v>Ten years of Data</v>
      </c>
      <c r="N1" s="44" t="str">
        <f>D1</f>
        <v>2009 - 2018</v>
      </c>
    </row>
    <row r="3" spans="1:21" x14ac:dyDescent="0.2">
      <c r="A3" t="s">
        <v>55</v>
      </c>
    </row>
    <row r="4" spans="1:21" x14ac:dyDescent="0.2">
      <c r="A4" s="11" t="s">
        <v>56</v>
      </c>
      <c r="B4" t="s">
        <v>57</v>
      </c>
      <c r="J4" s="11"/>
      <c r="L4" t="str">
        <f>B4</f>
        <v>Observation number</v>
      </c>
    </row>
    <row r="5" spans="1:21" x14ac:dyDescent="0.2">
      <c r="A5" s="11" t="s">
        <v>58</v>
      </c>
      <c r="B5" t="s">
        <v>59</v>
      </c>
      <c r="J5" s="11"/>
      <c r="L5" t="str">
        <f t="shared" ref="L5:L13" si="0">B5</f>
        <v>Dummy variable for June</v>
      </c>
    </row>
    <row r="6" spans="1:21" x14ac:dyDescent="0.2">
      <c r="A6" s="11" t="s">
        <v>22</v>
      </c>
      <c r="B6" t="s">
        <v>145</v>
      </c>
      <c r="J6" s="11"/>
      <c r="L6" t="str">
        <f t="shared" si="0"/>
        <v>DDH during Dec, Jan, Feb, Mar</v>
      </c>
    </row>
    <row r="7" spans="1:21" x14ac:dyDescent="0.2">
      <c r="A7" s="11" t="s">
        <v>23</v>
      </c>
      <c r="B7" t="s">
        <v>146</v>
      </c>
      <c r="J7" s="11"/>
      <c r="L7" t="str">
        <f t="shared" si="0"/>
        <v>DDH during Apr, May, Oct, Nov</v>
      </c>
    </row>
    <row r="8" spans="1:21" x14ac:dyDescent="0.2">
      <c r="A8" s="11" t="s">
        <v>25</v>
      </c>
      <c r="B8" t="s">
        <v>171</v>
      </c>
      <c r="J8" s="11"/>
      <c r="L8" t="str">
        <f t="shared" si="0"/>
        <v>DDC during all months</v>
      </c>
    </row>
    <row r="9" spans="1:21" x14ac:dyDescent="0.2">
      <c r="L9">
        <f t="shared" si="0"/>
        <v>0</v>
      </c>
    </row>
    <row r="10" spans="1:21" x14ac:dyDescent="0.2">
      <c r="A10" s="11" t="s">
        <v>60</v>
      </c>
      <c r="B10" t="s">
        <v>61</v>
      </c>
      <c r="J10" s="11"/>
      <c r="L10" t="str">
        <f t="shared" si="0"/>
        <v>Year times DDH</v>
      </c>
    </row>
    <row r="11" spans="1:21" x14ac:dyDescent="0.2">
      <c r="A11" s="11" t="s">
        <v>62</v>
      </c>
      <c r="B11" t="s">
        <v>63</v>
      </c>
      <c r="J11" s="11"/>
      <c r="L11" t="str">
        <f t="shared" si="0"/>
        <v>Year times SHDDH</v>
      </c>
    </row>
    <row r="12" spans="1:21" x14ac:dyDescent="0.2">
      <c r="A12" s="11" t="s">
        <v>64</v>
      </c>
      <c r="B12" t="s">
        <v>65</v>
      </c>
      <c r="J12" s="11"/>
      <c r="L12" t="str">
        <f t="shared" si="0"/>
        <v>Year times DDC</v>
      </c>
    </row>
    <row r="13" spans="1:21" x14ac:dyDescent="0.2">
      <c r="A13" s="11"/>
      <c r="H13" s="50"/>
      <c r="I13" s="50"/>
      <c r="J13" s="11"/>
      <c r="K13" s="57" t="s">
        <v>156</v>
      </c>
      <c r="L13">
        <f t="shared" si="0"/>
        <v>0</v>
      </c>
      <c r="U13" s="57" t="s">
        <v>156</v>
      </c>
    </row>
    <row r="14" spans="1:21" ht="13.15" customHeight="1" x14ac:dyDescent="0.2">
      <c r="E14" s="53"/>
      <c r="H14" s="50"/>
      <c r="I14" s="50"/>
      <c r="K14" s="61" t="s">
        <v>170</v>
      </c>
      <c r="O14" s="54"/>
      <c r="S14" s="54" t="s">
        <v>245</v>
      </c>
      <c r="U14" s="61" t="s">
        <v>170</v>
      </c>
    </row>
    <row r="15" spans="1:21" x14ac:dyDescent="0.2">
      <c r="E15" s="53"/>
      <c r="H15" s="50"/>
      <c r="I15" s="50"/>
      <c r="K15" s="62" t="s">
        <v>152</v>
      </c>
      <c r="O15" s="54"/>
      <c r="S15" s="54" t="s">
        <v>246</v>
      </c>
      <c r="U15" s="62" t="s">
        <v>152</v>
      </c>
    </row>
    <row r="16" spans="1:21" x14ac:dyDescent="0.2">
      <c r="B16" s="34" t="s">
        <v>75</v>
      </c>
      <c r="C16" s="34" t="s">
        <v>76</v>
      </c>
      <c r="D16" s="34" t="s">
        <v>78</v>
      </c>
      <c r="E16" s="34" t="s">
        <v>120</v>
      </c>
      <c r="F16" s="35" t="s">
        <v>79</v>
      </c>
      <c r="G16" s="35" t="s">
        <v>80</v>
      </c>
      <c r="H16" s="35" t="s">
        <v>122</v>
      </c>
      <c r="I16" s="35" t="s">
        <v>169</v>
      </c>
      <c r="J16" s="35" t="s">
        <v>123</v>
      </c>
      <c r="K16" s="34" t="s">
        <v>124</v>
      </c>
      <c r="L16" s="34" t="s">
        <v>77</v>
      </c>
      <c r="M16" s="34" t="s">
        <v>81</v>
      </c>
      <c r="N16" s="34" t="s">
        <v>82</v>
      </c>
      <c r="O16" s="34" t="s">
        <v>125</v>
      </c>
      <c r="P16" s="35" t="s">
        <v>83</v>
      </c>
      <c r="Q16" s="35" t="s">
        <v>126</v>
      </c>
      <c r="R16" s="35" t="s">
        <v>127</v>
      </c>
      <c r="S16" s="35" t="s">
        <v>149</v>
      </c>
      <c r="T16" s="35" t="s">
        <v>128</v>
      </c>
      <c r="U16" s="34" t="s">
        <v>129</v>
      </c>
    </row>
    <row r="17" spans="1:21" x14ac:dyDescent="0.2">
      <c r="A17" s="11" t="s">
        <v>66</v>
      </c>
      <c r="B17" s="12">
        <f>WA!B21</f>
        <v>0.96230586046488997</v>
      </c>
      <c r="C17" s="12">
        <f>WA!H59</f>
        <v>0.94352641354477595</v>
      </c>
      <c r="D17" s="12">
        <f>WA!H94</f>
        <v>0.91440457270018505</v>
      </c>
      <c r="E17" s="12">
        <f>WA!H133</f>
        <v>0.95420285415809603</v>
      </c>
      <c r="F17" s="12">
        <f>WA!H169</f>
        <v>0.91650876137060999</v>
      </c>
      <c r="G17" s="12">
        <f>WA!H207</f>
        <v>0.91105231914217299</v>
      </c>
      <c r="H17" s="12">
        <f>WA!H241</f>
        <v>0.94970676782683905</v>
      </c>
      <c r="I17" s="12">
        <f>WA!H279</f>
        <v>0.88078341566388596</v>
      </c>
      <c r="J17" s="12">
        <f>WA!H316</f>
        <v>0.95163120113502397</v>
      </c>
      <c r="K17" s="12">
        <f>WA!B385</f>
        <v>0.86045021723603299</v>
      </c>
      <c r="L17" s="12">
        <f>ID!B21</f>
        <v>0.96992087356247203</v>
      </c>
      <c r="M17" s="12">
        <f>ID!H59</f>
        <v>0.95922604868216299</v>
      </c>
      <c r="N17" s="12">
        <f>ID!B94</f>
        <v>0.87466354834733495</v>
      </c>
      <c r="O17" s="12">
        <f>ID!H131</f>
        <v>0.79590538202255301</v>
      </c>
      <c r="P17" s="12">
        <f>ID!B168</f>
        <v>0.889518144573759</v>
      </c>
      <c r="Q17" s="12">
        <f>ID!H205</f>
        <v>0.86537260556699702</v>
      </c>
      <c r="R17" s="12">
        <f>ID!H241</f>
        <v>0.86178914346457303</v>
      </c>
      <c r="S17" s="12">
        <f>ID!H278</f>
        <v>0.52002859178109495</v>
      </c>
      <c r="T17" s="12">
        <f>ID!H315</f>
        <v>0.84162454592911295</v>
      </c>
      <c r="U17" s="12">
        <f>ID!B385</f>
        <v>0.87423134208819098</v>
      </c>
    </row>
    <row r="18" spans="1:21" x14ac:dyDescent="0.2">
      <c r="A18" s="11" t="s">
        <v>67</v>
      </c>
      <c r="B18" s="12">
        <f>WA!B22</f>
        <v>41.772019582054</v>
      </c>
      <c r="C18" s="12">
        <f>WA!H60</f>
        <v>29.292643457850101</v>
      </c>
      <c r="D18" s="12">
        <f>WA!H95</f>
        <v>80.8960007246625</v>
      </c>
      <c r="E18" s="12">
        <f>WA!H134</f>
        <v>202.904547919626</v>
      </c>
      <c r="F18" s="12">
        <f>WA!H170</f>
        <v>65.313066540408599</v>
      </c>
      <c r="G18" s="12">
        <f>WA!H208</f>
        <v>3415.0191760494099</v>
      </c>
      <c r="H18" s="12">
        <f>WA!H242</f>
        <v>2091.8062124839598</v>
      </c>
      <c r="I18" s="12">
        <f>WA!H280</f>
        <v>5846.6176056292998</v>
      </c>
      <c r="J18" s="12">
        <f>WA!H317</f>
        <v>2124.7483105223901</v>
      </c>
      <c r="K18" s="12">
        <f>WA!B386</f>
        <v>1221.5068873586499</v>
      </c>
      <c r="L18" s="12">
        <f>ID!B22</f>
        <v>37.707212630278697</v>
      </c>
      <c r="M18" s="12">
        <f>ID!H60</f>
        <v>20.4022299516764</v>
      </c>
      <c r="N18" s="12">
        <f>ID!B95</f>
        <v>71.882122863975894</v>
      </c>
      <c r="O18" s="12">
        <f>ID!H132</f>
        <v>224.94279073221699</v>
      </c>
      <c r="P18" s="12">
        <f>ID!B169</f>
        <v>58.335398008688102</v>
      </c>
      <c r="Q18" s="12">
        <f>ID!H206</f>
        <v>2538.4941649431798</v>
      </c>
      <c r="R18" s="12">
        <f>ID!H242</f>
        <v>1491.0630817912299</v>
      </c>
      <c r="S18" s="12">
        <f>ID!H279</f>
        <v>14673.045543832801</v>
      </c>
      <c r="T18" s="12">
        <f>ID!H316</f>
        <v>1842.4525329882599</v>
      </c>
      <c r="U18" s="12">
        <f>ID!B386</f>
        <v>507.602469835737</v>
      </c>
    </row>
    <row r="19" spans="1:21" x14ac:dyDescent="0.2">
      <c r="A19" s="13" t="s">
        <v>68</v>
      </c>
      <c r="B19" s="12">
        <f>WA!E25</f>
        <v>2.2204122037102101</v>
      </c>
      <c r="C19" s="14">
        <f>WA!K63</f>
        <v>2.1017520715964699</v>
      </c>
      <c r="D19" s="12">
        <f>WA!K98</f>
        <v>2.1378861633790498</v>
      </c>
      <c r="E19" s="12">
        <f>WA!K137</f>
        <v>1.9821625897702</v>
      </c>
      <c r="F19" s="12">
        <f>WA!K173</f>
        <v>2.1521800226434098</v>
      </c>
      <c r="G19" s="14">
        <f>WA!K211</f>
        <v>2.2977363350578499</v>
      </c>
      <c r="H19" s="12">
        <f>WA!K245</f>
        <v>2.2444378886357699</v>
      </c>
      <c r="I19" s="12">
        <f>WA!K283</f>
        <v>2.08196406930935</v>
      </c>
      <c r="J19" s="12">
        <f>WA!K320</f>
        <v>2.0612984673960999</v>
      </c>
      <c r="K19" s="12">
        <f>WA!E389</f>
        <v>1.9551040135258799</v>
      </c>
      <c r="L19" s="12">
        <f>ID!E25</f>
        <v>2.07141654312754</v>
      </c>
      <c r="M19" s="12">
        <f>ID!K63</f>
        <v>1.9916160076948699</v>
      </c>
      <c r="N19" s="12">
        <f>ID!E98</f>
        <v>1.82595849318023</v>
      </c>
      <c r="O19" s="12">
        <f>ID!K135</f>
        <v>2.0157412650231499</v>
      </c>
      <c r="P19" s="14">
        <f>ID!E172</f>
        <v>1.7984163170694401</v>
      </c>
      <c r="Q19" s="14">
        <f>ID!K209</f>
        <v>2.0686358655127699</v>
      </c>
      <c r="R19" s="14">
        <f>ID!K245</f>
        <v>2.0836721286561102</v>
      </c>
      <c r="S19" s="14">
        <f>ID!K282</f>
        <v>2.1597974682472798</v>
      </c>
      <c r="T19" s="14">
        <f>ID!K319</f>
        <v>2.2493818395134602</v>
      </c>
      <c r="U19" s="12">
        <f>ID!E389</f>
        <v>1.8047865234059199</v>
      </c>
    </row>
    <row r="20" spans="1:21" x14ac:dyDescent="0.2">
      <c r="A20" s="28" t="s">
        <v>121</v>
      </c>
      <c r="B20" s="13" t="s">
        <v>143</v>
      </c>
      <c r="C20" s="13" t="s">
        <v>143</v>
      </c>
      <c r="D20" s="28" t="s">
        <v>143</v>
      </c>
      <c r="E20" s="28" t="s">
        <v>143</v>
      </c>
      <c r="F20" s="30" t="s">
        <v>143</v>
      </c>
      <c r="G20" s="36" t="s">
        <v>143</v>
      </c>
      <c r="H20" s="30" t="s">
        <v>143</v>
      </c>
      <c r="I20" s="30" t="s">
        <v>143</v>
      </c>
      <c r="J20" s="30" t="s">
        <v>143</v>
      </c>
      <c r="K20" s="30" t="s">
        <v>143</v>
      </c>
      <c r="L20" s="28" t="s">
        <v>143</v>
      </c>
      <c r="M20" s="28" t="s">
        <v>143</v>
      </c>
      <c r="N20" s="28" t="s">
        <v>143</v>
      </c>
      <c r="O20" s="28" t="s">
        <v>143</v>
      </c>
      <c r="P20" s="28" t="s">
        <v>143</v>
      </c>
      <c r="Q20" s="28" t="s">
        <v>143</v>
      </c>
      <c r="R20" s="28" t="s">
        <v>143</v>
      </c>
      <c r="S20" s="28" t="s">
        <v>143</v>
      </c>
      <c r="T20" s="28" t="s">
        <v>143</v>
      </c>
      <c r="U20" s="30" t="s">
        <v>143</v>
      </c>
    </row>
    <row r="21" spans="1:21" x14ac:dyDescent="0.2">
      <c r="A21" s="13" t="s">
        <v>69</v>
      </c>
      <c r="B21" s="28" t="s">
        <v>144</v>
      </c>
      <c r="C21" s="28" t="s">
        <v>144</v>
      </c>
      <c r="D21" s="28" t="s">
        <v>144</v>
      </c>
      <c r="E21" s="28" t="s">
        <v>144</v>
      </c>
      <c r="F21" s="41" t="s">
        <v>144</v>
      </c>
      <c r="G21" s="28" t="s">
        <v>144</v>
      </c>
      <c r="H21" s="28" t="s">
        <v>144</v>
      </c>
      <c r="I21" s="28" t="s">
        <v>144</v>
      </c>
      <c r="J21" s="28" t="s">
        <v>144</v>
      </c>
      <c r="K21" s="28" t="s">
        <v>144</v>
      </c>
      <c r="L21" s="28" t="s">
        <v>144</v>
      </c>
      <c r="M21" s="28" t="s">
        <v>144</v>
      </c>
      <c r="N21" s="28" t="s">
        <v>144</v>
      </c>
      <c r="O21" s="28" t="s">
        <v>144</v>
      </c>
      <c r="P21" s="28" t="s">
        <v>144</v>
      </c>
      <c r="Q21" s="28" t="s">
        <v>144</v>
      </c>
      <c r="R21" s="28" t="s">
        <v>144</v>
      </c>
      <c r="S21" s="28" t="s">
        <v>144</v>
      </c>
      <c r="T21" s="28" t="s">
        <v>144</v>
      </c>
      <c r="U21" s="28" t="s">
        <v>144</v>
      </c>
    </row>
    <row r="22" spans="1:21" x14ac:dyDescent="0.2">
      <c r="A22" s="13"/>
      <c r="B22" s="28"/>
      <c r="C22" s="28"/>
      <c r="D22" s="28"/>
      <c r="E22" s="28"/>
      <c r="F22" s="28"/>
      <c r="H22" s="29"/>
      <c r="I22" s="29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x14ac:dyDescent="0.2">
      <c r="A23" s="11" t="s">
        <v>70</v>
      </c>
      <c r="B23" s="31">
        <f>WA!B13</f>
        <v>675.17273587382294</v>
      </c>
      <c r="C23" s="17">
        <f>WA!H48</f>
        <v>358.68859979478799</v>
      </c>
      <c r="D23" s="31">
        <f>WA!H84</f>
        <v>1365.78683962326</v>
      </c>
      <c r="E23" s="31">
        <f>WA!H122</f>
        <v>1773.0791604209701</v>
      </c>
      <c r="F23" s="31">
        <f>WA!H159</f>
        <v>1071.9264391075401</v>
      </c>
      <c r="G23" s="31">
        <f>WA!H196</f>
        <v>27599.935521708401</v>
      </c>
      <c r="H23" s="31">
        <f>WA!H233</f>
        <v>36088.0645446946</v>
      </c>
      <c r="I23" s="31">
        <f>WA!H270</f>
        <v>66811.787812035705</v>
      </c>
      <c r="J23" s="31">
        <f>WA!H307</f>
        <v>37509.927630824997</v>
      </c>
      <c r="K23" s="31">
        <f>WA!B379</f>
        <v>3884.1922415986501</v>
      </c>
      <c r="L23" s="31">
        <f>ID!B13</f>
        <v>644.06772480027303</v>
      </c>
      <c r="M23" s="31">
        <f>ID!H48</f>
        <v>267.35281634408801</v>
      </c>
      <c r="N23" s="31">
        <f>ID!B87</f>
        <v>1398.47065786967</v>
      </c>
      <c r="O23" s="31">
        <f>ID!H122</f>
        <v>1861.51605735202</v>
      </c>
      <c r="P23" s="31">
        <f>ID!B161</f>
        <v>1143.89434991129</v>
      </c>
      <c r="Q23" s="31">
        <f>ID!H196</f>
        <v>32931.756997136697</v>
      </c>
      <c r="R23" s="31">
        <f>ID!H233</f>
        <v>36473.989142979597</v>
      </c>
      <c r="S23" s="31">
        <f>ID!H270</f>
        <v>89671.837073089206</v>
      </c>
      <c r="T23" s="31">
        <f>ID!H307</f>
        <v>39636.279119646802</v>
      </c>
      <c r="U23" s="31">
        <f>ID!B379</f>
        <v>2981.9739190360501</v>
      </c>
    </row>
    <row r="24" spans="1:21" x14ac:dyDescent="0.2">
      <c r="A24" s="11" t="s">
        <v>56</v>
      </c>
      <c r="B24" s="31">
        <f>WA!B17</f>
        <v>-0.871952970457476</v>
      </c>
      <c r="C24" s="17"/>
      <c r="D24" s="31">
        <f>WA!H85</f>
        <v>4.6170037282379104</v>
      </c>
      <c r="E24" s="31">
        <f>WA!H123</f>
        <v>15.048653924045199</v>
      </c>
      <c r="F24" s="31">
        <f>WA!H160</f>
        <v>3.4521097738534499</v>
      </c>
      <c r="G24" s="31">
        <f>WA!H197</f>
        <v>160.85898690663399</v>
      </c>
      <c r="H24" s="31">
        <f>WA!H234</f>
        <v>218.06791222580199</v>
      </c>
      <c r="I24" s="31">
        <f>WA!H271</f>
        <v>373.88797722689299</v>
      </c>
      <c r="J24" s="31">
        <f>WA!H308</f>
        <v>218.26533972756499</v>
      </c>
      <c r="K24" s="31">
        <f>WA!B380</f>
        <v>-2191.2172415986502</v>
      </c>
      <c r="L24" s="31">
        <f>ID!B17</f>
        <v>-0.71568864634552898</v>
      </c>
      <c r="M24" s="31"/>
      <c r="N24" s="31">
        <f>ID!B90</f>
        <v>1.1974157547059101</v>
      </c>
      <c r="O24" s="31">
        <f>ID!H123</f>
        <v>9.7684421234092795</v>
      </c>
      <c r="P24" s="31">
        <f>ID!B165</f>
        <v>0.77473321370136805</v>
      </c>
      <c r="Q24" s="31">
        <f>ID!H197</f>
        <v>-56.233269883292998</v>
      </c>
      <c r="R24" s="31">
        <f>ID!H234</f>
        <v>73.684700583557699</v>
      </c>
      <c r="S24" s="31">
        <f>ID!H271</f>
        <v>164.538829223639</v>
      </c>
      <c r="T24" s="31">
        <f>ID!H308</f>
        <v>75.369501858280103</v>
      </c>
      <c r="U24" s="31">
        <f>ID!B380</f>
        <v>-445.19891903605401</v>
      </c>
    </row>
    <row r="25" spans="1:21" x14ac:dyDescent="0.2">
      <c r="A25" s="11" t="s">
        <v>58</v>
      </c>
      <c r="B25" s="31">
        <f>WA!B18</f>
        <v>92.523769693377901</v>
      </c>
      <c r="C25" s="17">
        <f>WA!H49</f>
        <v>42.670650406153896</v>
      </c>
      <c r="D25" s="31"/>
      <c r="E25" s="31"/>
      <c r="F25" s="31"/>
      <c r="G25" s="31">
        <f>WA!H198</f>
        <v>5663.9141677581301</v>
      </c>
      <c r="H25" s="31"/>
      <c r="I25" s="31"/>
      <c r="J25" s="31"/>
      <c r="K25" s="31">
        <f>WA!B381</f>
        <v>2681.18465972084</v>
      </c>
      <c r="L25" s="31">
        <f>ID!B18</f>
        <v>82.476927343663405</v>
      </c>
      <c r="M25" s="31">
        <f>ID!H49</f>
        <v>22.051985825847499</v>
      </c>
      <c r="N25" s="31"/>
      <c r="O25" s="31"/>
      <c r="P25" s="31"/>
      <c r="Q25" s="31"/>
      <c r="R25" s="31"/>
      <c r="S25" s="31"/>
      <c r="T25" s="31"/>
      <c r="U25" s="31">
        <f>ID!B381</f>
        <v>1208.6637146666601</v>
      </c>
    </row>
    <row r="26" spans="1:21" x14ac:dyDescent="0.2">
      <c r="A26" s="11" t="s">
        <v>22</v>
      </c>
      <c r="B26" s="31">
        <f>WA!B14</f>
        <v>0.60130637847879997</v>
      </c>
      <c r="C26" s="17">
        <f>WA!H50</f>
        <v>0.24904273565710999</v>
      </c>
      <c r="D26" s="31">
        <f>WA!H86</f>
        <v>0.46483605379668602</v>
      </c>
      <c r="E26" s="31">
        <f>WA!H124</f>
        <v>1.03669672071445</v>
      </c>
      <c r="F26" s="31">
        <f>WA!H161</f>
        <v>0.417995119932148</v>
      </c>
      <c r="G26" s="31">
        <f>WA!H199</f>
        <v>18.061285338788998</v>
      </c>
      <c r="H26" s="31">
        <f>WA!H235</f>
        <v>3.4120057499643099</v>
      </c>
      <c r="I26" s="31">
        <f>WA!H272</f>
        <v>5.1521698804513303</v>
      </c>
      <c r="J26" s="31">
        <f>WA!H309</f>
        <v>3.6794717194166</v>
      </c>
      <c r="K26" s="31"/>
      <c r="L26" s="31">
        <f>ID!B14</f>
        <v>0.59239604362823195</v>
      </c>
      <c r="M26" s="31">
        <f>ID!H50</f>
        <v>0.223265703868646</v>
      </c>
      <c r="N26" s="31">
        <f>ID!B88</f>
        <v>0.48984471421887898</v>
      </c>
      <c r="O26" s="31">
        <f>ID!H124</f>
        <v>0.77264423981418295</v>
      </c>
      <c r="P26" s="31">
        <f>ID!B162</f>
        <v>0.43523432326546901</v>
      </c>
      <c r="Q26" s="31">
        <f>ID!H198</f>
        <v>15.475027103097</v>
      </c>
      <c r="R26" s="31">
        <f>ID!H235</f>
        <v>4.2887522443569503</v>
      </c>
      <c r="S26" s="31">
        <f>ID!H272</f>
        <v>6.4941332111660399</v>
      </c>
      <c r="T26" s="31">
        <f>ID!H309</f>
        <v>4.3285849923336199</v>
      </c>
      <c r="U26" s="31"/>
    </row>
    <row r="27" spans="1:21" x14ac:dyDescent="0.2">
      <c r="A27" s="11" t="s">
        <v>23</v>
      </c>
      <c r="B27" s="31">
        <f>WA!B15</f>
        <v>0.44605965662472302</v>
      </c>
      <c r="C27" s="17">
        <f>WA!H51</f>
        <v>0.16171652290968999</v>
      </c>
      <c r="D27" s="31">
        <f>WA!H87</f>
        <v>0.22010088523277599</v>
      </c>
      <c r="E27" s="31">
        <f>WA!H125</f>
        <v>1.05523632926079</v>
      </c>
      <c r="F27" s="31">
        <f>WA!H162</f>
        <v>0.20905011965103201</v>
      </c>
      <c r="G27" s="31">
        <f>WA!H200</f>
        <v>16.8074855382953</v>
      </c>
      <c r="H27" s="31"/>
      <c r="I27" s="31"/>
      <c r="J27" s="31"/>
      <c r="K27" s="31"/>
      <c r="L27" s="31">
        <f>ID!B15</f>
        <v>0.459162712993883</v>
      </c>
      <c r="M27" s="31">
        <f>ID!H51</f>
        <v>0.148847044498434</v>
      </c>
      <c r="N27" s="31">
        <f>ID!B91</f>
        <v>0.23669428050732899</v>
      </c>
      <c r="O27" s="31">
        <f>ID!H125</f>
        <v>0.52117828096310803</v>
      </c>
      <c r="P27" s="31">
        <f>ID!B164</f>
        <v>0.221574864522154</v>
      </c>
      <c r="Q27" s="31">
        <f>ID!H199</f>
        <v>8.4553150165555504</v>
      </c>
      <c r="R27" s="31"/>
      <c r="S27" s="31"/>
      <c r="T27" s="31"/>
      <c r="U27" s="31"/>
    </row>
    <row r="28" spans="1:21" x14ac:dyDescent="0.2">
      <c r="A28" s="11" t="s">
        <v>25</v>
      </c>
      <c r="B28" s="31">
        <f>WA!B16</f>
        <v>1.2196964639596699</v>
      </c>
      <c r="C28" s="17">
        <f>WA!H52</f>
        <v>0.30915497314831097</v>
      </c>
      <c r="D28" s="31">
        <f>WA!H88</f>
        <v>1.4801005890857899</v>
      </c>
      <c r="E28" s="31">
        <f>WA!H126</f>
        <v>1.3495325847242901</v>
      </c>
      <c r="F28" s="31">
        <f>WA!H163</f>
        <v>1.1079060246088901</v>
      </c>
      <c r="G28" s="31">
        <f>WA!H201</f>
        <v>42.759453043141797</v>
      </c>
      <c r="H28" s="31">
        <f>WA!H236</f>
        <v>22.739387225085501</v>
      </c>
      <c r="I28" s="31">
        <f>WA!H273</f>
        <v>20.0466014154484</v>
      </c>
      <c r="J28" s="31">
        <f>WA!H310</f>
        <v>22.835140316050801</v>
      </c>
      <c r="K28" s="31">
        <f>WA!B382</f>
        <v>16.209008674215401</v>
      </c>
      <c r="L28" s="31">
        <f>ID!B16</f>
        <v>0.99754238978343301</v>
      </c>
      <c r="M28" s="31">
        <f>ID!H52</f>
        <v>0.27966535793646502</v>
      </c>
      <c r="N28" s="31">
        <f>ID!B89</f>
        <v>1.4687485030474301</v>
      </c>
      <c r="O28" s="31">
        <f>ID!H126</f>
        <v>1.1073604752030399</v>
      </c>
      <c r="P28" s="31">
        <f>ID!B163</f>
        <v>1.1614531883852399</v>
      </c>
      <c r="Q28" s="31">
        <f>ID!H200</f>
        <v>25.8913756359084</v>
      </c>
      <c r="R28" s="31">
        <f>ID!H236</f>
        <v>18.846592263752299</v>
      </c>
      <c r="S28" s="31"/>
      <c r="T28" s="31">
        <f>ID!H310</f>
        <v>16.9185506904942</v>
      </c>
      <c r="U28" s="31">
        <f>ID!B382</f>
        <v>8.9363275434067102</v>
      </c>
    </row>
    <row r="29" spans="1:21" x14ac:dyDescent="0.2">
      <c r="A29" s="11" t="s">
        <v>45</v>
      </c>
      <c r="B29" s="17">
        <f t="shared" ref="B29:L29" si="1">B28</f>
        <v>1.2196964639596699</v>
      </c>
      <c r="C29" s="31">
        <f t="shared" si="1"/>
        <v>0.30915497314831097</v>
      </c>
      <c r="D29" s="31">
        <f t="shared" si="1"/>
        <v>1.4801005890857899</v>
      </c>
      <c r="E29" s="31">
        <f t="shared" si="1"/>
        <v>1.3495325847242901</v>
      </c>
      <c r="F29" s="56">
        <f t="shared" si="1"/>
        <v>1.1079060246088901</v>
      </c>
      <c r="G29" s="31">
        <f t="shared" si="1"/>
        <v>42.759453043141797</v>
      </c>
      <c r="H29" s="31">
        <f t="shared" si="1"/>
        <v>22.739387225085501</v>
      </c>
      <c r="I29" s="31">
        <f t="shared" si="1"/>
        <v>20.0466014154484</v>
      </c>
      <c r="J29" s="31">
        <f t="shared" si="1"/>
        <v>22.835140316050801</v>
      </c>
      <c r="K29" s="31">
        <f t="shared" si="1"/>
        <v>16.209008674215401</v>
      </c>
      <c r="L29" s="31">
        <f t="shared" si="1"/>
        <v>0.99754238978343301</v>
      </c>
      <c r="M29" s="31">
        <f t="shared" ref="M29:R29" si="2">M28</f>
        <v>0.27966535793646502</v>
      </c>
      <c r="N29" s="31">
        <f t="shared" si="2"/>
        <v>1.4687485030474301</v>
      </c>
      <c r="O29" s="31">
        <f t="shared" si="2"/>
        <v>1.1073604752030399</v>
      </c>
      <c r="P29" s="31">
        <f t="shared" si="2"/>
        <v>1.1614531883852399</v>
      </c>
      <c r="Q29" s="31">
        <f t="shared" si="2"/>
        <v>25.8913756359084</v>
      </c>
      <c r="R29" s="31">
        <f t="shared" si="2"/>
        <v>18.846592263752299</v>
      </c>
      <c r="S29" s="31">
        <f>S28</f>
        <v>0</v>
      </c>
      <c r="T29" s="31">
        <f t="shared" ref="T29:U29" si="3">T28</f>
        <v>16.9185506904942</v>
      </c>
      <c r="U29" s="31">
        <f t="shared" si="3"/>
        <v>8.9363275434067102</v>
      </c>
    </row>
    <row r="30" spans="1:21" x14ac:dyDescent="0.2">
      <c r="A30" s="11" t="s">
        <v>44</v>
      </c>
      <c r="C30" s="17">
        <f>WA!H53</f>
        <v>1.01891853058509E-2</v>
      </c>
      <c r="D30" s="11"/>
      <c r="E30" s="31">
        <f>WA!H127</f>
        <v>7.2076366545958101E-2</v>
      </c>
      <c r="F30" s="11"/>
      <c r="G30" s="31">
        <f>WA!H202</f>
        <v>0.94387657564528804</v>
      </c>
      <c r="H30" s="31"/>
      <c r="I30" s="31"/>
      <c r="J30" s="31"/>
      <c r="K30" s="31"/>
      <c r="L30" s="31"/>
      <c r="M30" s="31">
        <f>ID!H53</f>
        <v>5.9582154395437601E-3</v>
      </c>
      <c r="N30" s="31"/>
      <c r="O30" s="31"/>
      <c r="P30" s="31"/>
      <c r="Q30" s="31"/>
      <c r="R30" s="31"/>
      <c r="S30" s="31"/>
      <c r="T30" s="31"/>
      <c r="U30" s="31"/>
    </row>
    <row r="31" spans="1:21" x14ac:dyDescent="0.2">
      <c r="A31" s="11" t="s">
        <v>84</v>
      </c>
      <c r="C31" s="17">
        <f>WA!H54</f>
        <v>1.17045575605418E-2</v>
      </c>
      <c r="E31" s="31"/>
      <c r="G31" s="31"/>
      <c r="H31" s="31"/>
      <c r="I31" s="31"/>
      <c r="J31" s="31"/>
      <c r="K31" s="31"/>
      <c r="L31" s="31"/>
      <c r="M31" s="31">
        <f>ID!H54</f>
        <v>7.1382710257763696E-3</v>
      </c>
      <c r="N31" s="31"/>
      <c r="O31" s="31"/>
      <c r="P31" s="31"/>
      <c r="Q31" s="31"/>
      <c r="R31" s="31"/>
      <c r="S31" s="31"/>
      <c r="T31" s="31"/>
      <c r="U31" s="31"/>
    </row>
    <row r="32" spans="1:21" x14ac:dyDescent="0.2">
      <c r="A32" s="11" t="s">
        <v>47</v>
      </c>
      <c r="C32" s="17">
        <v>0</v>
      </c>
      <c r="D32" s="31"/>
      <c r="E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2" ht="14.25" customHeight="1" thickBot="1" x14ac:dyDescent="0.25">
      <c r="A33" s="15" t="s">
        <v>85</v>
      </c>
      <c r="B33" s="31"/>
      <c r="C33" s="17">
        <f>C32</f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2" ht="14.25" customHeight="1" x14ac:dyDescent="0.2">
      <c r="A34" s="11" t="s">
        <v>131</v>
      </c>
      <c r="C34" s="17">
        <f>WA!H55</f>
        <v>0.38345842032233801</v>
      </c>
      <c r="D34" s="31">
        <f>WA!H89</f>
        <v>0.44294774224675398</v>
      </c>
      <c r="E34" s="31">
        <f>WA!H128</f>
        <v>0.49426611377809998</v>
      </c>
      <c r="F34" s="31">
        <f>WA!H164</f>
        <v>0.42214387680124499</v>
      </c>
      <c r="G34" s="17">
        <f>WA!H203</f>
        <v>0.70565232280170298</v>
      </c>
      <c r="H34" s="31">
        <f>WA!H237</f>
        <v>0.84983882698725399</v>
      </c>
      <c r="I34" s="31">
        <f>WA!H274</f>
        <v>0.52453443759196705</v>
      </c>
      <c r="J34" s="31">
        <f>WA!H311</f>
        <v>0.73561307406380905</v>
      </c>
      <c r="K34" s="31"/>
      <c r="L34" s="31"/>
      <c r="M34" s="31">
        <f>ID!H55</f>
        <v>0.224078328790699</v>
      </c>
      <c r="N34" s="31"/>
      <c r="O34" s="31">
        <f>ID!H127</f>
        <v>0.31640406340535498</v>
      </c>
      <c r="P34" s="31"/>
      <c r="Q34" s="31">
        <f>ID!H201</f>
        <v>0.367142938094212</v>
      </c>
      <c r="R34" s="31">
        <f>ID!H237</f>
        <v>0.73086081511241097</v>
      </c>
      <c r="S34" s="31">
        <f>ID!H273</f>
        <v>0.43696591208955199</v>
      </c>
      <c r="T34" s="31">
        <f>ID!H311</f>
        <v>0.80184957075979002</v>
      </c>
      <c r="U34" s="31"/>
    </row>
    <row r="35" spans="1:22" ht="14.25" customHeight="1" x14ac:dyDescent="0.2">
      <c r="A35" s="11" t="s">
        <v>136</v>
      </c>
      <c r="D35" s="31">
        <f>WA!H90</f>
        <v>0.35717284742507899</v>
      </c>
      <c r="E35" s="31">
        <f>WA!H129</f>
        <v>0.37017045476015198</v>
      </c>
      <c r="F35" s="31">
        <f>WA!H165</f>
        <v>0.378114309020192</v>
      </c>
      <c r="G35" s="17"/>
      <c r="H35" s="31"/>
      <c r="I35" s="31">
        <f>WA!H275</f>
        <v>0.274258964282309</v>
      </c>
      <c r="J35" s="31">
        <f>WA!H312</f>
        <v>0.146414903869417</v>
      </c>
      <c r="K35" s="31"/>
      <c r="M35" s="31"/>
      <c r="N35" s="31"/>
      <c r="O35" s="31"/>
      <c r="P35" s="31"/>
      <c r="Q35" s="31"/>
      <c r="R35" s="31"/>
      <c r="S35" s="31">
        <f>ID!H274</f>
        <v>0.32887870460827601</v>
      </c>
      <c r="T35" s="31"/>
      <c r="U35" s="31"/>
    </row>
    <row r="36" spans="1:22" ht="14.25" customHeight="1" x14ac:dyDescent="0.2">
      <c r="A36" s="11" t="s">
        <v>137</v>
      </c>
      <c r="F36" s="17"/>
      <c r="H36" s="29"/>
      <c r="I36" s="31"/>
      <c r="N36" s="31"/>
      <c r="O36" s="31"/>
      <c r="P36" s="31"/>
      <c r="Q36" s="31"/>
      <c r="R36" s="31"/>
      <c r="S36" s="31"/>
      <c r="T36" s="31"/>
    </row>
    <row r="37" spans="1:22" x14ac:dyDescent="0.2">
      <c r="A37" s="11"/>
      <c r="H37" s="29"/>
      <c r="I37" s="29"/>
      <c r="K37" s="33">
        <f>K23</f>
        <v>3884.1922415986501</v>
      </c>
      <c r="U37" s="33">
        <f>U23</f>
        <v>2981.9739190360501</v>
      </c>
      <c r="V37" t="s">
        <v>253</v>
      </c>
    </row>
    <row r="38" spans="1:22" x14ac:dyDescent="0.2">
      <c r="A38" s="13" t="s">
        <v>71</v>
      </c>
      <c r="B38" s="26">
        <f>B23+B24*114</f>
        <v>575.77009724167067</v>
      </c>
      <c r="C38" s="26">
        <f>C23+C24*114</f>
        <v>358.68859979478799</v>
      </c>
      <c r="D38" s="33">
        <f>D23+D24*114</f>
        <v>1892.1252646423818</v>
      </c>
      <c r="E38" s="26">
        <f>E23+E24*114</f>
        <v>3488.6257077621231</v>
      </c>
      <c r="F38" s="33">
        <f>F23+F24*114</f>
        <v>1465.4669533268334</v>
      </c>
      <c r="G38" s="33">
        <f t="shared" ref="G38:T38" si="4">G23+G24*114</f>
        <v>45937.860029064672</v>
      </c>
      <c r="H38" s="33">
        <f t="shared" si="4"/>
        <v>60947.806538436023</v>
      </c>
      <c r="I38" s="33">
        <f t="shared" ref="I38" si="5">I23+I24*114</f>
        <v>109435.01721590151</v>
      </c>
      <c r="J38" s="33">
        <f t="shared" si="4"/>
        <v>62392.176359767407</v>
      </c>
      <c r="K38" s="33">
        <f>K37+K24</f>
        <v>1692.9749999999999</v>
      </c>
      <c r="L38" s="33">
        <f t="shared" si="4"/>
        <v>562.47921911688275</v>
      </c>
      <c r="M38" s="33">
        <f t="shared" si="4"/>
        <v>267.35281634408801</v>
      </c>
      <c r="N38" s="33">
        <f t="shared" si="4"/>
        <v>1534.9760539061438</v>
      </c>
      <c r="O38" s="33">
        <f t="shared" si="4"/>
        <v>2975.1184594206779</v>
      </c>
      <c r="P38" s="33">
        <f t="shared" si="4"/>
        <v>1232.213936273246</v>
      </c>
      <c r="Q38" s="33">
        <f t="shared" si="4"/>
        <v>26521.164230441296</v>
      </c>
      <c r="R38" s="33">
        <f t="shared" si="4"/>
        <v>44874.045009505178</v>
      </c>
      <c r="S38" s="33">
        <f t="shared" ref="S38" si="6">S23+S24*114</f>
        <v>108429.26360458405</v>
      </c>
      <c r="T38" s="33">
        <f t="shared" si="4"/>
        <v>48228.402331490732</v>
      </c>
      <c r="U38" s="33">
        <f>U37+U24</f>
        <v>2536.774999999996</v>
      </c>
      <c r="V38" t="s">
        <v>254</v>
      </c>
    </row>
    <row r="39" spans="1:22" x14ac:dyDescent="0.2">
      <c r="A39" s="13" t="s">
        <v>58</v>
      </c>
      <c r="B39" s="21">
        <f>B38+B25</f>
        <v>668.29386693504853</v>
      </c>
      <c r="C39" s="21">
        <f>C38+C25</f>
        <v>401.35925020094191</v>
      </c>
      <c r="D39" s="25">
        <f>D38+D25</f>
        <v>1892.1252646423818</v>
      </c>
      <c r="E39" s="21">
        <f>E38+E25</f>
        <v>3488.6257077621231</v>
      </c>
      <c r="F39" s="25">
        <f>F38+F25</f>
        <v>1465.4669533268334</v>
      </c>
      <c r="G39" s="25">
        <f t="shared" ref="G39:T39" si="7">G38+G25</f>
        <v>51601.7741968228</v>
      </c>
      <c r="H39" s="25">
        <f t="shared" si="7"/>
        <v>60947.806538436023</v>
      </c>
      <c r="I39" s="25">
        <f t="shared" ref="I39" si="8">I38+I25</f>
        <v>109435.01721590151</v>
      </c>
      <c r="J39" s="25">
        <f t="shared" si="7"/>
        <v>62392.176359767407</v>
      </c>
      <c r="K39" s="33">
        <f>K37+K25</f>
        <v>6565.3769013194906</v>
      </c>
      <c r="L39" s="25">
        <f t="shared" si="7"/>
        <v>644.95614646054617</v>
      </c>
      <c r="M39" s="25">
        <f t="shared" si="7"/>
        <v>289.40480216993552</v>
      </c>
      <c r="N39" s="25">
        <f t="shared" si="7"/>
        <v>1534.9760539061438</v>
      </c>
      <c r="O39" s="25">
        <f t="shared" si="7"/>
        <v>2975.1184594206779</v>
      </c>
      <c r="P39" s="25">
        <f t="shared" si="7"/>
        <v>1232.213936273246</v>
      </c>
      <c r="Q39" s="25">
        <f t="shared" si="7"/>
        <v>26521.164230441296</v>
      </c>
      <c r="R39" s="25">
        <f t="shared" si="7"/>
        <v>44874.045009505178</v>
      </c>
      <c r="S39" s="25">
        <f t="shared" ref="S39" si="9">S38+S25</f>
        <v>108429.26360458405</v>
      </c>
      <c r="T39" s="25">
        <f t="shared" si="7"/>
        <v>48228.402331490732</v>
      </c>
      <c r="U39" s="33">
        <f>U37+U25</f>
        <v>4190.6376337027104</v>
      </c>
      <c r="V39" t="s">
        <v>255</v>
      </c>
    </row>
    <row r="40" spans="1:22" x14ac:dyDescent="0.2">
      <c r="A40" s="13" t="s">
        <v>72</v>
      </c>
      <c r="B40" s="14">
        <f t="shared" ref="B40:F43" si="10">B26+B30*10</f>
        <v>0.60130637847879997</v>
      </c>
      <c r="C40" s="14">
        <f t="shared" si="10"/>
        <v>0.350934588715619</v>
      </c>
      <c r="D40" s="14">
        <f t="shared" si="10"/>
        <v>0.46483605379668602</v>
      </c>
      <c r="E40" s="14">
        <f>E26+E30*10</f>
        <v>1.757460386174031</v>
      </c>
      <c r="F40" s="32">
        <f t="shared" si="10"/>
        <v>0.417995119932148</v>
      </c>
      <c r="G40" s="32">
        <f t="shared" ref="G40:T40" si="11">G26+G30*10</f>
        <v>27.500051095241879</v>
      </c>
      <c r="H40" s="32">
        <f t="shared" si="11"/>
        <v>3.4120057499643099</v>
      </c>
      <c r="I40" s="32">
        <f t="shared" ref="I40" si="12">I26+I30*10</f>
        <v>5.1521698804513303</v>
      </c>
      <c r="J40" s="32">
        <f t="shared" si="11"/>
        <v>3.6794717194166</v>
      </c>
      <c r="K40" s="32">
        <f t="shared" si="11"/>
        <v>0</v>
      </c>
      <c r="L40" s="32">
        <f t="shared" si="11"/>
        <v>0.59239604362823195</v>
      </c>
      <c r="M40" s="32">
        <f t="shared" si="11"/>
        <v>0.2828478582640836</v>
      </c>
      <c r="N40" s="32">
        <f t="shared" si="11"/>
        <v>0.48984471421887898</v>
      </c>
      <c r="O40" s="32">
        <f t="shared" si="11"/>
        <v>0.77264423981418295</v>
      </c>
      <c r="P40" s="32">
        <f t="shared" si="11"/>
        <v>0.43523432326546901</v>
      </c>
      <c r="Q40" s="32">
        <f t="shared" si="11"/>
        <v>15.475027103097</v>
      </c>
      <c r="R40" s="32">
        <f t="shared" si="11"/>
        <v>4.2887522443569503</v>
      </c>
      <c r="S40" s="32">
        <f t="shared" ref="S40" si="13">S26+S30*10</f>
        <v>6.4941332111660399</v>
      </c>
      <c r="T40" s="32">
        <f t="shared" si="11"/>
        <v>4.3285849923336199</v>
      </c>
      <c r="U40" s="32">
        <f t="shared" ref="U40" si="14">U26+U30*10</f>
        <v>0</v>
      </c>
    </row>
    <row r="41" spans="1:22" x14ac:dyDescent="0.2">
      <c r="A41" s="13" t="s">
        <v>73</v>
      </c>
      <c r="B41" s="14">
        <f t="shared" si="10"/>
        <v>0.44605965662472302</v>
      </c>
      <c r="C41" s="14">
        <f t="shared" si="10"/>
        <v>0.27876209851510797</v>
      </c>
      <c r="D41" s="14">
        <f t="shared" si="10"/>
        <v>0.22010088523277599</v>
      </c>
      <c r="E41" s="14">
        <f>E27+E31*10</f>
        <v>1.05523632926079</v>
      </c>
      <c r="F41" s="32">
        <f t="shared" si="10"/>
        <v>0.20905011965103201</v>
      </c>
      <c r="G41" s="32">
        <f t="shared" ref="G41:T41" si="15">G27+G31*10</f>
        <v>16.8074855382953</v>
      </c>
      <c r="H41" s="32">
        <f t="shared" si="15"/>
        <v>0</v>
      </c>
      <c r="I41" s="32">
        <f t="shared" ref="I41" si="16">I27+I31*10</f>
        <v>0</v>
      </c>
      <c r="J41" s="32">
        <f t="shared" si="15"/>
        <v>0</v>
      </c>
      <c r="K41" s="32">
        <f t="shared" si="15"/>
        <v>0</v>
      </c>
      <c r="L41" s="32">
        <f t="shared" si="15"/>
        <v>0.459162712993883</v>
      </c>
      <c r="M41" s="32">
        <f t="shared" si="15"/>
        <v>0.22022975475619772</v>
      </c>
      <c r="N41" s="32">
        <f t="shared" si="15"/>
        <v>0.23669428050732899</v>
      </c>
      <c r="O41" s="32">
        <f t="shared" si="15"/>
        <v>0.52117828096310803</v>
      </c>
      <c r="P41" s="32">
        <f t="shared" si="15"/>
        <v>0.221574864522154</v>
      </c>
      <c r="Q41" s="32">
        <f t="shared" si="15"/>
        <v>8.4553150165555504</v>
      </c>
      <c r="R41" s="32">
        <f t="shared" si="15"/>
        <v>0</v>
      </c>
      <c r="S41" s="32">
        <f t="shared" ref="S41" si="17">S27+S31*10</f>
        <v>0</v>
      </c>
      <c r="T41" s="32">
        <f t="shared" si="15"/>
        <v>0</v>
      </c>
      <c r="U41" s="32">
        <f t="shared" ref="U41" si="18">U27+U31*10</f>
        <v>0</v>
      </c>
    </row>
    <row r="42" spans="1:22" x14ac:dyDescent="0.2">
      <c r="A42" s="13" t="s">
        <v>25</v>
      </c>
      <c r="B42" s="14">
        <f t="shared" si="10"/>
        <v>1.2196964639596699</v>
      </c>
      <c r="C42" s="14">
        <f t="shared" si="10"/>
        <v>0.30915497314831097</v>
      </c>
      <c r="D42" s="14">
        <f t="shared" si="10"/>
        <v>1.4801005890857899</v>
      </c>
      <c r="E42" s="14">
        <f>E28+E32*10</f>
        <v>1.3495325847242901</v>
      </c>
      <c r="F42" s="32">
        <f t="shared" si="10"/>
        <v>1.1079060246088901</v>
      </c>
      <c r="G42" s="32">
        <f t="shared" ref="G42:T42" si="19">G28+G32*10</f>
        <v>42.759453043141797</v>
      </c>
      <c r="H42" s="32">
        <f t="shared" si="19"/>
        <v>22.739387225085501</v>
      </c>
      <c r="I42" s="32">
        <f t="shared" ref="I42" si="20">I28+I32*10</f>
        <v>20.0466014154484</v>
      </c>
      <c r="J42" s="32">
        <f t="shared" si="19"/>
        <v>22.835140316050801</v>
      </c>
      <c r="K42" s="32">
        <f t="shared" si="19"/>
        <v>16.209008674215401</v>
      </c>
      <c r="L42" s="32">
        <f t="shared" si="19"/>
        <v>0.99754238978343301</v>
      </c>
      <c r="M42" s="32">
        <f t="shared" si="19"/>
        <v>0.27966535793646502</v>
      </c>
      <c r="N42" s="32">
        <f t="shared" si="19"/>
        <v>1.4687485030474301</v>
      </c>
      <c r="O42" s="32">
        <f t="shared" si="19"/>
        <v>1.1073604752030399</v>
      </c>
      <c r="P42" s="32">
        <f t="shared" si="19"/>
        <v>1.1614531883852399</v>
      </c>
      <c r="Q42" s="32">
        <f t="shared" si="19"/>
        <v>25.8913756359084</v>
      </c>
      <c r="R42" s="32">
        <f t="shared" si="19"/>
        <v>18.846592263752299</v>
      </c>
      <c r="S42" s="32">
        <f t="shared" ref="S42" si="21">S28+S32*10</f>
        <v>0</v>
      </c>
      <c r="T42" s="32">
        <f t="shared" si="19"/>
        <v>16.9185506904942</v>
      </c>
      <c r="U42" s="32">
        <f t="shared" ref="U42" si="22">U28+U32*10</f>
        <v>8.9363275434067102</v>
      </c>
    </row>
    <row r="43" spans="1:22" x14ac:dyDescent="0.2">
      <c r="A43" s="13" t="s">
        <v>74</v>
      </c>
      <c r="B43" s="14">
        <f t="shared" si="10"/>
        <v>1.2196964639596699</v>
      </c>
      <c r="C43" s="14">
        <f t="shared" si="10"/>
        <v>0.30915497314831097</v>
      </c>
      <c r="D43" s="14">
        <f t="shared" si="10"/>
        <v>1.4801005890857899</v>
      </c>
      <c r="E43" s="14">
        <f>E29+E33*10</f>
        <v>1.3495325847242901</v>
      </c>
      <c r="F43" s="32">
        <f t="shared" si="10"/>
        <v>1.1079060246088901</v>
      </c>
      <c r="G43" s="32">
        <f t="shared" ref="G43:T43" si="23">G29+G33*10</f>
        <v>42.759453043141797</v>
      </c>
      <c r="H43" s="32">
        <f t="shared" si="23"/>
        <v>22.739387225085501</v>
      </c>
      <c r="I43" s="32">
        <f t="shared" ref="I43" si="24">I29+I33*10</f>
        <v>20.0466014154484</v>
      </c>
      <c r="J43" s="32">
        <f t="shared" si="23"/>
        <v>22.835140316050801</v>
      </c>
      <c r="K43" s="32">
        <f t="shared" si="23"/>
        <v>16.209008674215401</v>
      </c>
      <c r="L43" s="32">
        <f t="shared" si="23"/>
        <v>0.99754238978343301</v>
      </c>
      <c r="M43" s="32">
        <f t="shared" si="23"/>
        <v>0.27966535793646502</v>
      </c>
      <c r="N43" s="32">
        <f t="shared" si="23"/>
        <v>1.4687485030474301</v>
      </c>
      <c r="O43" s="32">
        <f t="shared" si="23"/>
        <v>1.1073604752030399</v>
      </c>
      <c r="P43" s="32">
        <f t="shared" si="23"/>
        <v>1.1614531883852399</v>
      </c>
      <c r="Q43" s="32">
        <f t="shared" si="23"/>
        <v>25.8913756359084</v>
      </c>
      <c r="R43" s="32">
        <f t="shared" si="23"/>
        <v>18.846592263752299</v>
      </c>
      <c r="S43" s="32">
        <f t="shared" ref="S43" si="25">S29+S33*10</f>
        <v>0</v>
      </c>
      <c r="T43" s="32">
        <f t="shared" si="23"/>
        <v>16.9185506904942</v>
      </c>
      <c r="U43" s="32">
        <f t="shared" ref="U43" si="26">U29+U33*10</f>
        <v>8.9363275434067102</v>
      </c>
    </row>
  </sheetData>
  <phoneticPr fontId="3" type="noConversion"/>
  <printOptions horizontalCentered="1" gridLines="1"/>
  <pageMargins left="0.75" right="0.37" top="0.5" bottom="0.5" header="0.5" footer="0.25"/>
  <pageSetup scale="95" orientation="landscape" r:id="rId1"/>
  <headerFooter alignWithMargins="0">
    <oddFooter>&amp;Lfile: &amp;F / &amp;A</oddFooter>
  </headerFooter>
  <colBreaks count="1" manualBreakCount="1">
    <brk id="1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98"/>
  <sheetViews>
    <sheetView topLeftCell="F1" zoomScaleNormal="100" workbookViewId="0">
      <pane ySplit="1320" topLeftCell="A152" activePane="bottomLeft"/>
      <selection activeCell="T3" sqref="T3"/>
      <selection pane="bottomLeft" activeCell="V196" sqref="V196"/>
    </sheetView>
  </sheetViews>
  <sheetFormatPr defaultRowHeight="12.75" x14ac:dyDescent="0.2"/>
  <cols>
    <col min="1" max="1" width="11.28515625" customWidth="1"/>
    <col min="2" max="2" width="14" customWidth="1"/>
    <col min="3" max="3" width="13.42578125" customWidth="1"/>
    <col min="4" max="5" width="13.7109375" customWidth="1"/>
    <col min="6" max="6" width="14.140625" customWidth="1"/>
    <col min="7" max="7" width="13" customWidth="1"/>
    <col min="8" max="8" width="12.7109375" customWidth="1"/>
    <col min="9" max="9" width="13.28515625" customWidth="1"/>
    <col min="10" max="10" width="14.28515625" customWidth="1"/>
    <col min="11" max="11" width="13.42578125" customWidth="1"/>
    <col min="12" max="12" width="12.85546875" customWidth="1"/>
    <col min="13" max="14" width="13" customWidth="1"/>
    <col min="15" max="15" width="13.42578125" customWidth="1"/>
    <col min="16" max="16" width="13.7109375" customWidth="1"/>
    <col min="17" max="17" width="13.140625" customWidth="1"/>
    <col min="18" max="18" width="13.85546875" customWidth="1"/>
    <col min="19" max="20" width="13.7109375" customWidth="1"/>
    <col min="21" max="21" width="15.42578125" customWidth="1"/>
    <col min="22" max="22" width="14.140625" customWidth="1"/>
    <col min="23" max="23" width="13.42578125" customWidth="1"/>
  </cols>
  <sheetData>
    <row r="1" spans="1:22" x14ac:dyDescent="0.2">
      <c r="H1" s="41" t="s">
        <v>211</v>
      </c>
      <c r="I1" s="18" t="s">
        <v>86</v>
      </c>
      <c r="J1" s="18" t="s">
        <v>87</v>
      </c>
      <c r="K1" s="18" t="s">
        <v>88</v>
      </c>
      <c r="L1" s="18" t="s">
        <v>89</v>
      </c>
      <c r="M1" s="18" t="s">
        <v>90</v>
      </c>
      <c r="N1" s="18" t="s">
        <v>91</v>
      </c>
      <c r="O1" s="18" t="s">
        <v>92</v>
      </c>
      <c r="P1" s="18" t="s">
        <v>93</v>
      </c>
      <c r="Q1" s="18" t="s">
        <v>94</v>
      </c>
      <c r="R1" s="18" t="s">
        <v>95</v>
      </c>
      <c r="S1" s="18" t="s">
        <v>96</v>
      </c>
      <c r="T1" s="18" t="s">
        <v>97</v>
      </c>
      <c r="U1" s="18" t="s">
        <v>98</v>
      </c>
      <c r="V1" s="19"/>
    </row>
    <row r="2" spans="1:22" x14ac:dyDescent="0.2">
      <c r="B2" s="18" t="s">
        <v>100</v>
      </c>
      <c r="C2" s="18" t="s">
        <v>101</v>
      </c>
      <c r="D2" s="18" t="s">
        <v>117</v>
      </c>
      <c r="E2" s="18" t="s">
        <v>114</v>
      </c>
      <c r="F2" s="18" t="s">
        <v>116</v>
      </c>
      <c r="H2" s="13" t="s">
        <v>99</v>
      </c>
      <c r="I2" s="55">
        <v>960</v>
      </c>
      <c r="J2" s="55">
        <v>968</v>
      </c>
      <c r="K2" s="55">
        <v>783</v>
      </c>
      <c r="L2" s="55">
        <v>543</v>
      </c>
      <c r="M2" s="55">
        <v>125</v>
      </c>
      <c r="N2" s="55">
        <v>103</v>
      </c>
      <c r="O2" s="55">
        <v>15</v>
      </c>
      <c r="P2" s="55">
        <v>24</v>
      </c>
      <c r="Q2" s="55">
        <v>169</v>
      </c>
      <c r="R2" s="55">
        <v>517</v>
      </c>
      <c r="S2" s="55">
        <v>836</v>
      </c>
      <c r="T2" s="55">
        <v>1021</v>
      </c>
      <c r="U2">
        <f>SUM(I2:T2)</f>
        <v>6064</v>
      </c>
    </row>
    <row r="3" spans="1:22" x14ac:dyDescent="0.2">
      <c r="B3" s="18" t="s">
        <v>102</v>
      </c>
      <c r="C3" s="18" t="s">
        <v>103</v>
      </c>
      <c r="D3" s="18" t="s">
        <v>104</v>
      </c>
      <c r="E3" s="18" t="s">
        <v>115</v>
      </c>
      <c r="F3" s="18" t="s">
        <v>104</v>
      </c>
      <c r="H3" s="13" t="s">
        <v>112</v>
      </c>
      <c r="I3" s="55">
        <v>0</v>
      </c>
      <c r="J3" s="55">
        <v>0</v>
      </c>
      <c r="K3" s="55">
        <v>0</v>
      </c>
      <c r="L3" s="55">
        <v>1</v>
      </c>
      <c r="M3" s="55">
        <v>37</v>
      </c>
      <c r="N3" s="55">
        <v>31</v>
      </c>
      <c r="O3" s="55">
        <v>280</v>
      </c>
      <c r="P3" s="55">
        <v>209</v>
      </c>
      <c r="Q3" s="55">
        <v>15</v>
      </c>
      <c r="R3" s="55">
        <v>0</v>
      </c>
      <c r="S3" s="55">
        <v>0</v>
      </c>
      <c r="T3" s="55">
        <v>0</v>
      </c>
      <c r="U3">
        <f>SUM(I3:T3)</f>
        <v>573</v>
      </c>
    </row>
    <row r="4" spans="1:22" x14ac:dyDescent="0.2">
      <c r="A4" t="s">
        <v>105</v>
      </c>
      <c r="B4" s="18" t="s">
        <v>71</v>
      </c>
      <c r="C4" s="18" t="s">
        <v>72</v>
      </c>
      <c r="D4" s="18" t="s">
        <v>73</v>
      </c>
      <c r="E4" s="18" t="s">
        <v>113</v>
      </c>
      <c r="F4" s="18" t="s">
        <v>74</v>
      </c>
    </row>
    <row r="5" spans="1:22" x14ac:dyDescent="0.2">
      <c r="A5" t="s">
        <v>75</v>
      </c>
      <c r="B5" s="16">
        <f>'Summarize Electric'!$B$38</f>
        <v>575.77009724167067</v>
      </c>
      <c r="C5" s="24">
        <f>'Summarize Electric'!$B$40</f>
        <v>0.60130637847879997</v>
      </c>
      <c r="D5" s="24">
        <f>'Summarize Electric'!$B$41</f>
        <v>0.44605965662472302</v>
      </c>
      <c r="E5" s="24"/>
      <c r="F5" s="24"/>
      <c r="H5" s="17"/>
      <c r="I5" s="17">
        <f>$C5</f>
        <v>0.60130637847879997</v>
      </c>
      <c r="J5" s="17">
        <f>$C5</f>
        <v>0.60130637847879997</v>
      </c>
      <c r="K5" s="17">
        <f>$C5</f>
        <v>0.60130637847879997</v>
      </c>
      <c r="L5" s="17">
        <f>$D5</f>
        <v>0.44605965662472302</v>
      </c>
      <c r="M5" s="17">
        <f>$D5</f>
        <v>0.44605965662472302</v>
      </c>
      <c r="N5" s="17">
        <f>$D5</f>
        <v>0.44605965662472302</v>
      </c>
      <c r="O5">
        <v>0</v>
      </c>
      <c r="P5">
        <v>0</v>
      </c>
      <c r="Q5">
        <v>0</v>
      </c>
      <c r="R5" s="17">
        <f>$D5</f>
        <v>0.44605965662472302</v>
      </c>
      <c r="S5" s="17">
        <f>$D5</f>
        <v>0.44605965662472302</v>
      </c>
      <c r="T5" s="17">
        <f>$C5</f>
        <v>0.60130637847879997</v>
      </c>
    </row>
    <row r="6" spans="1:22" x14ac:dyDescent="0.2">
      <c r="B6" s="16"/>
      <c r="C6" s="24"/>
      <c r="D6" s="24"/>
      <c r="E6" s="24">
        <f>'Summarize Electric'!$B$42</f>
        <v>1.2196964639596699</v>
      </c>
      <c r="F6" s="24">
        <f>'Summarize Electric'!$B$43</f>
        <v>1.2196964639596699</v>
      </c>
      <c r="H6" s="17"/>
      <c r="I6" s="17"/>
      <c r="J6" s="17"/>
      <c r="K6" s="17"/>
      <c r="L6" s="17">
        <f>$F6</f>
        <v>1.2196964639596699</v>
      </c>
      <c r="M6" s="17">
        <f>$F6</f>
        <v>1.2196964639596699</v>
      </c>
      <c r="N6" s="17">
        <f>$E6</f>
        <v>1.2196964639596699</v>
      </c>
      <c r="O6" s="17">
        <f>$E6</f>
        <v>1.2196964639596699</v>
      </c>
      <c r="P6" s="17">
        <f>$E6</f>
        <v>1.2196964639596699</v>
      </c>
      <c r="Q6" s="17">
        <f>$E6</f>
        <v>1.2196964639596699</v>
      </c>
      <c r="R6" s="17">
        <f>$F6</f>
        <v>1.2196964639596699</v>
      </c>
      <c r="S6" s="17">
        <f>$F6</f>
        <v>1.2196964639596699</v>
      </c>
      <c r="T6" s="17"/>
    </row>
    <row r="7" spans="1:22" x14ac:dyDescent="0.2">
      <c r="A7" t="s">
        <v>76</v>
      </c>
      <c r="B7" s="16">
        <f>'Summarize Electric'!C38</f>
        <v>358.68859979478799</v>
      </c>
      <c r="C7" s="24">
        <f>'Summarize Electric'!$C$40</f>
        <v>0.350934588715619</v>
      </c>
      <c r="D7" s="24">
        <f>'Summarize Electric'!$C$41</f>
        <v>0.27876209851510797</v>
      </c>
      <c r="E7" s="24"/>
      <c r="F7" s="24"/>
      <c r="H7" s="17"/>
      <c r="I7" s="17">
        <f>$C7</f>
        <v>0.350934588715619</v>
      </c>
      <c r="J7" s="17">
        <f>$C7</f>
        <v>0.350934588715619</v>
      </c>
      <c r="K7" s="17">
        <f>$C7</f>
        <v>0.350934588715619</v>
      </c>
      <c r="L7" s="17">
        <f>$D7</f>
        <v>0.27876209851510797</v>
      </c>
      <c r="M7" s="17">
        <f>$D7</f>
        <v>0.27876209851510797</v>
      </c>
      <c r="N7" s="17">
        <f>$D7</f>
        <v>0.27876209851510797</v>
      </c>
      <c r="O7">
        <v>0</v>
      </c>
      <c r="P7">
        <v>0</v>
      </c>
      <c r="Q7">
        <v>0</v>
      </c>
      <c r="R7" s="17">
        <f>$D7</f>
        <v>0.27876209851510797</v>
      </c>
      <c r="S7" s="17">
        <f>$D7</f>
        <v>0.27876209851510797</v>
      </c>
      <c r="T7" s="17">
        <f t="shared" ref="T7:T43" si="0">$C7</f>
        <v>0.350934588715619</v>
      </c>
    </row>
    <row r="8" spans="1:22" x14ac:dyDescent="0.2">
      <c r="B8" s="16"/>
      <c r="C8" s="24"/>
      <c r="D8" s="24"/>
      <c r="E8" s="24">
        <f>'Summarize Electric'!$C$42</f>
        <v>0.30915497314831097</v>
      </c>
      <c r="F8" s="24">
        <f>'Summarize Electric'!$C$43</f>
        <v>0.30915497314831097</v>
      </c>
      <c r="H8" s="17"/>
      <c r="I8" s="17"/>
      <c r="J8" s="17"/>
      <c r="K8" s="17"/>
      <c r="L8" s="17">
        <f>$F8</f>
        <v>0.30915497314831097</v>
      </c>
      <c r="M8" s="17">
        <f>$F8</f>
        <v>0.30915497314831097</v>
      </c>
      <c r="N8" s="17">
        <f>$E8</f>
        <v>0.30915497314831097</v>
      </c>
      <c r="O8" s="17">
        <f>$E8</f>
        <v>0.30915497314831097</v>
      </c>
      <c r="P8" s="17">
        <f>$E8</f>
        <v>0.30915497314831097</v>
      </c>
      <c r="Q8" s="17">
        <f>$E8</f>
        <v>0.30915497314831097</v>
      </c>
      <c r="R8" s="17">
        <f>$F8</f>
        <v>0.30915497314831097</v>
      </c>
      <c r="S8" s="17">
        <f>$F8</f>
        <v>0.30915497314831097</v>
      </c>
      <c r="T8" s="17"/>
    </row>
    <row r="9" spans="1:22" x14ac:dyDescent="0.2">
      <c r="A9" t="s">
        <v>78</v>
      </c>
      <c r="B9" s="16">
        <f>'Summarize Electric'!D38</f>
        <v>1892.1252646423818</v>
      </c>
      <c r="C9" s="24">
        <f>'Summarize Electric'!$D$40</f>
        <v>0.46483605379668602</v>
      </c>
      <c r="D9" s="24">
        <f>'Summarize Electric'!$D$41</f>
        <v>0.22010088523277599</v>
      </c>
      <c r="E9" s="24"/>
      <c r="F9" s="24"/>
      <c r="H9" s="17"/>
      <c r="I9" s="17">
        <f>$C9</f>
        <v>0.46483605379668602</v>
      </c>
      <c r="J9" s="17">
        <f>$C9</f>
        <v>0.46483605379668602</v>
      </c>
      <c r="K9" s="17">
        <f>$C9</f>
        <v>0.46483605379668602</v>
      </c>
      <c r="L9" s="17">
        <f>$D9</f>
        <v>0.22010088523277599</v>
      </c>
      <c r="M9" s="17">
        <f>$D9</f>
        <v>0.22010088523277599</v>
      </c>
      <c r="N9" s="17">
        <f>$D9</f>
        <v>0.22010088523277599</v>
      </c>
      <c r="O9">
        <v>0</v>
      </c>
      <c r="P9">
        <v>0</v>
      </c>
      <c r="Q9">
        <v>0</v>
      </c>
      <c r="R9" s="17">
        <f>$D9</f>
        <v>0.22010088523277599</v>
      </c>
      <c r="S9" s="17">
        <f>$D9</f>
        <v>0.22010088523277599</v>
      </c>
      <c r="T9" s="17">
        <f t="shared" si="0"/>
        <v>0.46483605379668602</v>
      </c>
    </row>
    <row r="10" spans="1:22" x14ac:dyDescent="0.2">
      <c r="B10" s="16"/>
      <c r="C10" s="24"/>
      <c r="D10" s="24"/>
      <c r="E10" s="24">
        <f>'Summarize Electric'!$D$42</f>
        <v>1.4801005890857899</v>
      </c>
      <c r="F10" s="24">
        <f>'Summarize Electric'!$D$43</f>
        <v>1.4801005890857899</v>
      </c>
      <c r="H10" s="17"/>
      <c r="I10" s="17"/>
      <c r="J10" s="17"/>
      <c r="K10" s="17"/>
      <c r="L10" s="17">
        <f>$F10</f>
        <v>1.4801005890857899</v>
      </c>
      <c r="M10" s="17">
        <f>$F10</f>
        <v>1.4801005890857899</v>
      </c>
      <c r="N10" s="17">
        <f>$E10</f>
        <v>1.4801005890857899</v>
      </c>
      <c r="O10" s="17">
        <f>$E10</f>
        <v>1.4801005890857899</v>
      </c>
      <c r="P10" s="17">
        <f>$E10</f>
        <v>1.4801005890857899</v>
      </c>
      <c r="Q10" s="17">
        <f>$E10</f>
        <v>1.4801005890857899</v>
      </c>
      <c r="R10" s="17">
        <f>$F10</f>
        <v>1.4801005890857899</v>
      </c>
      <c r="S10" s="17">
        <f>$F10</f>
        <v>1.4801005890857899</v>
      </c>
      <c r="T10" s="17"/>
    </row>
    <row r="11" spans="1:22" x14ac:dyDescent="0.2">
      <c r="A11" t="s">
        <v>120</v>
      </c>
      <c r="B11" s="16">
        <f>'Summarize Electric'!E38</f>
        <v>3488.6257077621231</v>
      </c>
      <c r="C11" s="24">
        <f>'Summarize Electric'!$E$40</f>
        <v>1.757460386174031</v>
      </c>
      <c r="D11" s="24">
        <f>'Summarize Electric'!$E$41</f>
        <v>1.05523632926079</v>
      </c>
      <c r="E11" s="24"/>
      <c r="F11" s="24"/>
      <c r="H11" s="17"/>
      <c r="I11" s="17">
        <f>$C11</f>
        <v>1.757460386174031</v>
      </c>
      <c r="J11" s="17">
        <f>$C11</f>
        <v>1.757460386174031</v>
      </c>
      <c r="K11" s="17">
        <f>$C11</f>
        <v>1.757460386174031</v>
      </c>
      <c r="L11" s="17">
        <f>$D11</f>
        <v>1.05523632926079</v>
      </c>
      <c r="M11" s="17">
        <f>$D11</f>
        <v>1.05523632926079</v>
      </c>
      <c r="N11" s="17">
        <f>$D11</f>
        <v>1.05523632926079</v>
      </c>
      <c r="O11">
        <v>0</v>
      </c>
      <c r="P11">
        <v>0</v>
      </c>
      <c r="Q11">
        <v>0</v>
      </c>
      <c r="R11" s="17">
        <f>$D11</f>
        <v>1.05523632926079</v>
      </c>
      <c r="S11" s="17">
        <f>$D11</f>
        <v>1.05523632926079</v>
      </c>
      <c r="T11" s="17">
        <f t="shared" si="0"/>
        <v>1.757460386174031</v>
      </c>
    </row>
    <row r="12" spans="1:22" x14ac:dyDescent="0.2">
      <c r="B12" s="16"/>
      <c r="C12" s="24"/>
      <c r="D12" s="24"/>
      <c r="E12" s="24">
        <f>'Summarize Electric'!$E$42</f>
        <v>1.3495325847242901</v>
      </c>
      <c r="F12" s="24">
        <f>'Summarize Electric'!$E$43</f>
        <v>1.3495325847242901</v>
      </c>
      <c r="H12" s="17"/>
      <c r="I12" s="17"/>
      <c r="J12" s="17"/>
      <c r="K12" s="17"/>
      <c r="L12" s="17">
        <f>$F12</f>
        <v>1.3495325847242901</v>
      </c>
      <c r="M12" s="17">
        <f>$F12</f>
        <v>1.3495325847242901</v>
      </c>
      <c r="N12" s="17">
        <f>$E12</f>
        <v>1.3495325847242901</v>
      </c>
      <c r="O12" s="17">
        <f>$E12</f>
        <v>1.3495325847242901</v>
      </c>
      <c r="P12" s="17">
        <f>$E12</f>
        <v>1.3495325847242901</v>
      </c>
      <c r="Q12" s="17">
        <f>$E12</f>
        <v>1.3495325847242901</v>
      </c>
      <c r="R12" s="17">
        <f>$F12</f>
        <v>1.3495325847242901</v>
      </c>
      <c r="S12" s="17">
        <f>$F12</f>
        <v>1.3495325847242901</v>
      </c>
      <c r="T12" s="17"/>
    </row>
    <row r="13" spans="1:22" x14ac:dyDescent="0.2">
      <c r="A13" t="s">
        <v>79</v>
      </c>
      <c r="B13" s="16">
        <f>'Summarize Electric'!F38</f>
        <v>1465.4669533268334</v>
      </c>
      <c r="C13" s="24">
        <f>'Summarize Electric'!$F$40</f>
        <v>0.417995119932148</v>
      </c>
      <c r="D13" s="24">
        <f>'Summarize Electric'!$F$41</f>
        <v>0.20905011965103201</v>
      </c>
      <c r="E13" s="24"/>
      <c r="F13" s="24"/>
      <c r="H13" s="17"/>
      <c r="I13" s="17">
        <f>$C13</f>
        <v>0.417995119932148</v>
      </c>
      <c r="J13" s="17">
        <f>$C13</f>
        <v>0.417995119932148</v>
      </c>
      <c r="K13" s="17">
        <f>$C13</f>
        <v>0.417995119932148</v>
      </c>
      <c r="L13" s="17">
        <f>$D13</f>
        <v>0.20905011965103201</v>
      </c>
      <c r="M13" s="17">
        <f>$D13</f>
        <v>0.20905011965103201</v>
      </c>
      <c r="N13" s="17">
        <f>$D13</f>
        <v>0.20905011965103201</v>
      </c>
      <c r="O13">
        <v>0</v>
      </c>
      <c r="P13">
        <v>0</v>
      </c>
      <c r="Q13">
        <v>0</v>
      </c>
      <c r="R13" s="17">
        <f>$D13</f>
        <v>0.20905011965103201</v>
      </c>
      <c r="S13" s="17">
        <f>$D13</f>
        <v>0.20905011965103201</v>
      </c>
      <c r="T13" s="17">
        <f t="shared" si="0"/>
        <v>0.417995119932148</v>
      </c>
    </row>
    <row r="14" spans="1:22" x14ac:dyDescent="0.2">
      <c r="B14" s="16"/>
      <c r="C14" s="24"/>
      <c r="D14" s="24"/>
      <c r="E14" s="24">
        <f>'Summarize Electric'!$F$42</f>
        <v>1.1079060246088901</v>
      </c>
      <c r="F14" s="24">
        <f>'Summarize Electric'!$F$43</f>
        <v>1.1079060246088901</v>
      </c>
      <c r="H14" s="17"/>
      <c r="I14" s="17"/>
      <c r="J14" s="17"/>
      <c r="K14" s="17"/>
      <c r="L14" s="17">
        <f>$F14</f>
        <v>1.1079060246088901</v>
      </c>
      <c r="M14" s="17">
        <f>$F14</f>
        <v>1.1079060246088901</v>
      </c>
      <c r="N14" s="17">
        <f>$E14</f>
        <v>1.1079060246088901</v>
      </c>
      <c r="O14" s="17">
        <f>$E14</f>
        <v>1.1079060246088901</v>
      </c>
      <c r="P14" s="17">
        <f>$E14</f>
        <v>1.1079060246088901</v>
      </c>
      <c r="Q14" s="17">
        <f>$E14</f>
        <v>1.1079060246088901</v>
      </c>
      <c r="R14" s="17">
        <f>$F14</f>
        <v>1.1079060246088901</v>
      </c>
      <c r="S14" s="17">
        <f>$F14</f>
        <v>1.1079060246088901</v>
      </c>
      <c r="T14" s="17"/>
    </row>
    <row r="15" spans="1:22" x14ac:dyDescent="0.2">
      <c r="A15" t="s">
        <v>80</v>
      </c>
      <c r="B15" s="16">
        <f>'Summarize Electric'!$G$38</f>
        <v>45937.860029064672</v>
      </c>
      <c r="C15" s="24">
        <f>'Summarize Electric'!$G$40</f>
        <v>27.500051095241879</v>
      </c>
      <c r="D15" s="24">
        <f>'Summarize Electric'!$G$41</f>
        <v>16.8074855382953</v>
      </c>
      <c r="E15" s="24"/>
      <c r="F15" s="24"/>
      <c r="H15" s="17"/>
      <c r="I15" s="17">
        <f>$C15</f>
        <v>27.500051095241879</v>
      </c>
      <c r="J15" s="17">
        <f>$C15</f>
        <v>27.500051095241879</v>
      </c>
      <c r="K15" s="17">
        <f>$C15</f>
        <v>27.500051095241879</v>
      </c>
      <c r="L15" s="17">
        <f>$D15</f>
        <v>16.8074855382953</v>
      </c>
      <c r="M15" s="17">
        <f>$D15</f>
        <v>16.8074855382953</v>
      </c>
      <c r="N15" s="17">
        <f>$D15</f>
        <v>16.8074855382953</v>
      </c>
      <c r="O15">
        <v>0</v>
      </c>
      <c r="P15">
        <v>0</v>
      </c>
      <c r="Q15">
        <v>0</v>
      </c>
      <c r="R15" s="17">
        <f>$D15</f>
        <v>16.8074855382953</v>
      </c>
      <c r="S15" s="17">
        <f>$D15</f>
        <v>16.8074855382953</v>
      </c>
      <c r="T15" s="17">
        <f t="shared" si="0"/>
        <v>27.500051095241879</v>
      </c>
    </row>
    <row r="16" spans="1:22" x14ac:dyDescent="0.2">
      <c r="B16" s="16"/>
      <c r="C16" s="24"/>
      <c r="D16" s="24"/>
      <c r="E16" s="24">
        <f>'Summarize Electric'!$G$42</f>
        <v>42.759453043141797</v>
      </c>
      <c r="F16" s="24">
        <f>'Summarize Electric'!$G$43</f>
        <v>42.759453043141797</v>
      </c>
      <c r="H16" s="17"/>
      <c r="I16" s="17"/>
      <c r="J16" s="17"/>
      <c r="K16" s="17"/>
      <c r="L16" s="17">
        <f>$F16</f>
        <v>42.759453043141797</v>
      </c>
      <c r="M16" s="17">
        <f>$F16</f>
        <v>42.759453043141797</v>
      </c>
      <c r="N16" s="17">
        <f>$E16</f>
        <v>42.759453043141797</v>
      </c>
      <c r="O16" s="17">
        <f>$E16</f>
        <v>42.759453043141797</v>
      </c>
      <c r="P16" s="17">
        <f>$E16</f>
        <v>42.759453043141797</v>
      </c>
      <c r="Q16" s="17">
        <f>$E16</f>
        <v>42.759453043141797</v>
      </c>
      <c r="R16" s="17">
        <f>$F16</f>
        <v>42.759453043141797</v>
      </c>
      <c r="S16" s="17">
        <f>$F16</f>
        <v>42.759453043141797</v>
      </c>
      <c r="T16" s="17"/>
    </row>
    <row r="17" spans="1:20" x14ac:dyDescent="0.2">
      <c r="A17" s="44" t="s">
        <v>122</v>
      </c>
      <c r="B17" s="16">
        <f>'Summarize Electric'!$H$38</f>
        <v>60947.806538436023</v>
      </c>
      <c r="C17" s="24">
        <f>'Summarize Electric'!$H$40</f>
        <v>3.4120057499643099</v>
      </c>
      <c r="D17" s="24">
        <f>'Summarize Electric'!$H$41</f>
        <v>0</v>
      </c>
      <c r="E17" s="24"/>
      <c r="F17" s="24">
        <f>'Summarize Electric'!$H$41</f>
        <v>0</v>
      </c>
      <c r="H17" s="17"/>
      <c r="I17" s="17">
        <f>$C17</f>
        <v>3.4120057499643099</v>
      </c>
      <c r="J17" s="17">
        <f>$C17</f>
        <v>3.4120057499643099</v>
      </c>
      <c r="K17" s="17">
        <f>$C17</f>
        <v>3.4120057499643099</v>
      </c>
      <c r="L17" s="17">
        <f>$D17</f>
        <v>0</v>
      </c>
      <c r="M17" s="17">
        <f>$D17</f>
        <v>0</v>
      </c>
      <c r="N17" s="17">
        <f>$D17</f>
        <v>0</v>
      </c>
      <c r="O17">
        <v>0</v>
      </c>
      <c r="P17">
        <v>0</v>
      </c>
      <c r="Q17">
        <v>0</v>
      </c>
      <c r="R17" s="17">
        <f>$D17</f>
        <v>0</v>
      </c>
      <c r="S17" s="17">
        <f>$D17</f>
        <v>0</v>
      </c>
      <c r="T17" s="17">
        <f t="shared" si="0"/>
        <v>3.4120057499643099</v>
      </c>
    </row>
    <row r="18" spans="1:20" x14ac:dyDescent="0.2">
      <c r="B18" s="16"/>
      <c r="C18" s="24"/>
      <c r="D18" s="24"/>
      <c r="E18" s="24">
        <f>'Summarize Electric'!$H$42</f>
        <v>22.739387225085501</v>
      </c>
      <c r="F18" s="24">
        <f>'Summarize Electric'!$H$43</f>
        <v>22.739387225085501</v>
      </c>
      <c r="H18" s="17"/>
      <c r="I18" s="17"/>
      <c r="J18" s="17"/>
      <c r="K18" s="17"/>
      <c r="L18" s="17">
        <f>$F18</f>
        <v>22.739387225085501</v>
      </c>
      <c r="M18" s="17">
        <f>$F18</f>
        <v>22.739387225085501</v>
      </c>
      <c r="N18" s="17">
        <f>$E18</f>
        <v>22.739387225085501</v>
      </c>
      <c r="O18" s="17">
        <f>$E18</f>
        <v>22.739387225085501</v>
      </c>
      <c r="P18" s="17">
        <f>$E18</f>
        <v>22.739387225085501</v>
      </c>
      <c r="Q18" s="17">
        <f>$E18</f>
        <v>22.739387225085501</v>
      </c>
      <c r="R18" s="17">
        <f>$F18</f>
        <v>22.739387225085501</v>
      </c>
      <c r="S18" s="17">
        <f>$F18</f>
        <v>22.739387225085501</v>
      </c>
      <c r="T18" s="17"/>
    </row>
    <row r="19" spans="1:20" x14ac:dyDescent="0.2">
      <c r="A19" s="44" t="s">
        <v>169</v>
      </c>
      <c r="B19" s="16">
        <f>'Summarize Electric'!$I$38</f>
        <v>109435.01721590151</v>
      </c>
      <c r="C19" s="24">
        <f>'Summarize Electric'!$I$40</f>
        <v>5.1521698804513303</v>
      </c>
      <c r="D19" s="24">
        <f>'Summarize Electric'!$I$41</f>
        <v>0</v>
      </c>
      <c r="E19" s="24"/>
      <c r="F19" s="24">
        <f>'Summarize Electric'!$H$41</f>
        <v>0</v>
      </c>
      <c r="H19" s="17"/>
      <c r="I19" s="17">
        <f>$C19</f>
        <v>5.1521698804513303</v>
      </c>
      <c r="J19" s="17">
        <f>$C19</f>
        <v>5.1521698804513303</v>
      </c>
      <c r="K19" s="17">
        <f>$C19</f>
        <v>5.1521698804513303</v>
      </c>
      <c r="L19" s="17">
        <f>$D19</f>
        <v>0</v>
      </c>
      <c r="M19" s="17">
        <f>$D19</f>
        <v>0</v>
      </c>
      <c r="N19" s="17">
        <f>$D19</f>
        <v>0</v>
      </c>
      <c r="O19">
        <v>0</v>
      </c>
      <c r="P19">
        <v>0</v>
      </c>
      <c r="Q19">
        <v>0</v>
      </c>
      <c r="R19" s="17">
        <f>$D19</f>
        <v>0</v>
      </c>
      <c r="S19" s="17">
        <f>$D19</f>
        <v>0</v>
      </c>
      <c r="T19" s="17">
        <f t="shared" si="0"/>
        <v>5.1521698804513303</v>
      </c>
    </row>
    <row r="20" spans="1:20" x14ac:dyDescent="0.2">
      <c r="B20" s="16"/>
      <c r="C20" s="24"/>
      <c r="D20" s="24"/>
      <c r="E20" s="24">
        <f>'Summarize Electric'!$I$42</f>
        <v>20.0466014154484</v>
      </c>
      <c r="F20" s="24">
        <f>'Summarize Electric'!$I$43</f>
        <v>20.0466014154484</v>
      </c>
      <c r="H20" s="17"/>
      <c r="I20" s="17"/>
      <c r="J20" s="17"/>
      <c r="K20" s="17"/>
      <c r="L20" s="17">
        <f>$F20</f>
        <v>20.0466014154484</v>
      </c>
      <c r="M20" s="17">
        <f>$F20</f>
        <v>20.0466014154484</v>
      </c>
      <c r="N20" s="17">
        <f>$E20</f>
        <v>20.0466014154484</v>
      </c>
      <c r="O20" s="17">
        <f>$E20</f>
        <v>20.0466014154484</v>
      </c>
      <c r="P20" s="17">
        <f>$E20</f>
        <v>20.0466014154484</v>
      </c>
      <c r="Q20" s="17">
        <f>$E20</f>
        <v>20.0466014154484</v>
      </c>
      <c r="R20" s="17">
        <f>$F20</f>
        <v>20.0466014154484</v>
      </c>
      <c r="S20" s="17">
        <f>$F20</f>
        <v>20.0466014154484</v>
      </c>
      <c r="T20" s="17"/>
    </row>
    <row r="21" spans="1:20" x14ac:dyDescent="0.2">
      <c r="A21" s="44" t="s">
        <v>123</v>
      </c>
      <c r="B21" s="16">
        <f>'Summarize Electric'!$J$38</f>
        <v>62392.176359767407</v>
      </c>
      <c r="C21" s="24">
        <f>'Summarize Electric'!$J$40</f>
        <v>3.6794717194166</v>
      </c>
      <c r="D21" s="24">
        <f>'Summarize Electric'!$J$41</f>
        <v>0</v>
      </c>
      <c r="E21" s="24"/>
      <c r="F21" s="24"/>
      <c r="H21" s="17"/>
      <c r="I21" s="17">
        <f>$C21</f>
        <v>3.6794717194166</v>
      </c>
      <c r="J21" s="17">
        <f>$C21</f>
        <v>3.6794717194166</v>
      </c>
      <c r="K21" s="17">
        <f>$C21</f>
        <v>3.6794717194166</v>
      </c>
      <c r="L21" s="17">
        <f>$D21</f>
        <v>0</v>
      </c>
      <c r="M21" s="17">
        <f>$D21</f>
        <v>0</v>
      </c>
      <c r="N21" s="17">
        <f>$D21</f>
        <v>0</v>
      </c>
      <c r="O21">
        <v>0</v>
      </c>
      <c r="P21">
        <v>0</v>
      </c>
      <c r="Q21">
        <v>0</v>
      </c>
      <c r="R21" s="17">
        <f>$D21</f>
        <v>0</v>
      </c>
      <c r="S21" s="17">
        <f>$D21</f>
        <v>0</v>
      </c>
      <c r="T21" s="17">
        <f t="shared" si="0"/>
        <v>3.6794717194166</v>
      </c>
    </row>
    <row r="22" spans="1:20" x14ac:dyDescent="0.2">
      <c r="B22" s="16"/>
      <c r="C22" s="24"/>
      <c r="D22" s="24"/>
      <c r="E22" s="24">
        <f>'Summarize Electric'!$J$42</f>
        <v>22.835140316050801</v>
      </c>
      <c r="F22" s="24">
        <f>'Summarize Electric'!$J$43</f>
        <v>22.835140316050801</v>
      </c>
      <c r="H22" s="17"/>
      <c r="I22" s="17"/>
      <c r="J22" s="17"/>
      <c r="K22" s="17"/>
      <c r="L22" s="17">
        <f>$F22</f>
        <v>22.835140316050801</v>
      </c>
      <c r="M22" s="17">
        <f>$F22</f>
        <v>22.835140316050801</v>
      </c>
      <c r="N22" s="17">
        <f>$E22</f>
        <v>22.835140316050801</v>
      </c>
      <c r="O22" s="17">
        <f>$E22</f>
        <v>22.835140316050801</v>
      </c>
      <c r="P22" s="17">
        <f>$E22</f>
        <v>22.835140316050801</v>
      </c>
      <c r="Q22" s="17">
        <f>$E22</f>
        <v>22.835140316050801</v>
      </c>
      <c r="R22" s="17">
        <f>$F22</f>
        <v>22.835140316050801</v>
      </c>
      <c r="S22" s="17">
        <f>$F22</f>
        <v>22.835140316050801</v>
      </c>
      <c r="T22" s="17"/>
    </row>
    <row r="23" spans="1:20" x14ac:dyDescent="0.2">
      <c r="A23" s="44" t="s">
        <v>124</v>
      </c>
      <c r="B23" s="16">
        <f>'Summarize Electric'!$K$38</f>
        <v>1692.9749999999999</v>
      </c>
      <c r="C23" s="24">
        <f>'Summarize Electric'!$K$40</f>
        <v>0</v>
      </c>
      <c r="D23" s="24">
        <f>'Summarize Electric'!$K$41</f>
        <v>0</v>
      </c>
      <c r="E23" s="24"/>
      <c r="F23" s="24"/>
      <c r="H23" s="17"/>
      <c r="I23" s="17">
        <f>$C23</f>
        <v>0</v>
      </c>
      <c r="J23" s="17">
        <f>$C23</f>
        <v>0</v>
      </c>
      <c r="K23" s="17">
        <f>$C23</f>
        <v>0</v>
      </c>
      <c r="L23" s="17">
        <f>$D23</f>
        <v>0</v>
      </c>
      <c r="M23" s="17">
        <f>$D23</f>
        <v>0</v>
      </c>
      <c r="N23" s="17">
        <f>$D23</f>
        <v>0</v>
      </c>
      <c r="O23">
        <v>0</v>
      </c>
      <c r="P23">
        <v>0</v>
      </c>
      <c r="Q23">
        <v>0</v>
      </c>
      <c r="R23" s="17">
        <f>$D23</f>
        <v>0</v>
      </c>
      <c r="S23" s="17">
        <f>$D23</f>
        <v>0</v>
      </c>
      <c r="T23" s="17">
        <f t="shared" si="0"/>
        <v>0</v>
      </c>
    </row>
    <row r="24" spans="1:20" x14ac:dyDescent="0.2">
      <c r="B24" s="16"/>
      <c r="C24" s="24"/>
      <c r="D24" s="24"/>
      <c r="E24" s="24">
        <f>'Summarize Electric'!$K$42</f>
        <v>16.209008674215401</v>
      </c>
      <c r="F24" s="24">
        <f>'Summarize Electric'!$K$43</f>
        <v>16.209008674215401</v>
      </c>
      <c r="H24" s="17"/>
      <c r="I24" s="17"/>
      <c r="J24" s="17"/>
      <c r="K24" s="17"/>
      <c r="L24" s="17">
        <f>$F24</f>
        <v>16.209008674215401</v>
      </c>
      <c r="M24" s="17">
        <f>$F24</f>
        <v>16.209008674215401</v>
      </c>
      <c r="N24" s="17">
        <f>$E24</f>
        <v>16.209008674215401</v>
      </c>
      <c r="O24" s="17">
        <f>$E24</f>
        <v>16.209008674215401</v>
      </c>
      <c r="P24" s="17">
        <f>$E24</f>
        <v>16.209008674215401</v>
      </c>
      <c r="Q24" s="17">
        <f>$E24</f>
        <v>16.209008674215401</v>
      </c>
      <c r="R24" s="17">
        <f>$F24</f>
        <v>16.209008674215401</v>
      </c>
      <c r="S24" s="17">
        <f>$F24</f>
        <v>16.209008674215401</v>
      </c>
      <c r="T24" s="17"/>
    </row>
    <row r="25" spans="1:20" x14ac:dyDescent="0.2">
      <c r="A25" t="s">
        <v>77</v>
      </c>
      <c r="B25" s="16">
        <f>'Summarize Electric'!L38</f>
        <v>562.47921911688275</v>
      </c>
      <c r="C25" s="24">
        <f>'Summarize Electric'!$L$40</f>
        <v>0.59239604362823195</v>
      </c>
      <c r="D25" s="24">
        <f>'Summarize Electric'!$L$41</f>
        <v>0.459162712993883</v>
      </c>
      <c r="E25" s="24"/>
      <c r="F25" s="24"/>
      <c r="H25" s="17"/>
      <c r="I25" s="17">
        <f>$C25</f>
        <v>0.59239604362823195</v>
      </c>
      <c r="J25" s="17">
        <f>$C25</f>
        <v>0.59239604362823195</v>
      </c>
      <c r="K25" s="17">
        <f>$C25</f>
        <v>0.59239604362823195</v>
      </c>
      <c r="L25" s="17">
        <f>$D25</f>
        <v>0.459162712993883</v>
      </c>
      <c r="M25" s="17">
        <f>$D25</f>
        <v>0.459162712993883</v>
      </c>
      <c r="N25" s="17">
        <f>$D25</f>
        <v>0.459162712993883</v>
      </c>
      <c r="O25">
        <v>0</v>
      </c>
      <c r="P25">
        <v>0</v>
      </c>
      <c r="Q25">
        <v>0</v>
      </c>
      <c r="R25" s="17">
        <f>$D25</f>
        <v>0.459162712993883</v>
      </c>
      <c r="S25" s="17">
        <f>$D25</f>
        <v>0.459162712993883</v>
      </c>
      <c r="T25" s="17">
        <f t="shared" si="0"/>
        <v>0.59239604362823195</v>
      </c>
    </row>
    <row r="26" spans="1:20" x14ac:dyDescent="0.2">
      <c r="B26" s="16"/>
      <c r="C26" s="24"/>
      <c r="D26" s="24"/>
      <c r="E26" s="24">
        <f>'Summarize Electric'!$L$42</f>
        <v>0.99754238978343301</v>
      </c>
      <c r="F26" s="24">
        <f>'Summarize Electric'!$L$43</f>
        <v>0.99754238978343301</v>
      </c>
      <c r="H26" s="17"/>
      <c r="I26" s="17"/>
      <c r="J26" s="17"/>
      <c r="K26" s="17"/>
      <c r="L26" s="17">
        <f>$F26</f>
        <v>0.99754238978343301</v>
      </c>
      <c r="M26" s="17">
        <f>$F26</f>
        <v>0.99754238978343301</v>
      </c>
      <c r="N26" s="17">
        <f>$E26</f>
        <v>0.99754238978343301</v>
      </c>
      <c r="O26" s="17">
        <f>$E26</f>
        <v>0.99754238978343301</v>
      </c>
      <c r="P26" s="17">
        <f>$E26</f>
        <v>0.99754238978343301</v>
      </c>
      <c r="Q26" s="17">
        <f>$E26</f>
        <v>0.99754238978343301</v>
      </c>
      <c r="R26" s="17">
        <f>$F26</f>
        <v>0.99754238978343301</v>
      </c>
      <c r="S26" s="17">
        <f>$F26</f>
        <v>0.99754238978343301</v>
      </c>
      <c r="T26" s="17"/>
    </row>
    <row r="27" spans="1:20" x14ac:dyDescent="0.2">
      <c r="A27" t="s">
        <v>81</v>
      </c>
      <c r="B27" s="16">
        <f>'Summarize Electric'!M38</f>
        <v>267.35281634408801</v>
      </c>
      <c r="C27" s="24">
        <f>'Summarize Electric'!$M$40</f>
        <v>0.2828478582640836</v>
      </c>
      <c r="D27" s="24">
        <f>'Summarize Electric'!$M$41</f>
        <v>0.22022975475619772</v>
      </c>
      <c r="E27" s="24"/>
      <c r="F27" s="24"/>
      <c r="H27" s="17"/>
      <c r="I27" s="17">
        <f>$C27</f>
        <v>0.2828478582640836</v>
      </c>
      <c r="J27" s="17">
        <f>$C27</f>
        <v>0.2828478582640836</v>
      </c>
      <c r="K27" s="17">
        <f>$C27</f>
        <v>0.2828478582640836</v>
      </c>
      <c r="L27" s="17">
        <f>$D27</f>
        <v>0.22022975475619772</v>
      </c>
      <c r="M27" s="17">
        <f>$D27</f>
        <v>0.22022975475619772</v>
      </c>
      <c r="N27" s="17">
        <f>$D27</f>
        <v>0.22022975475619772</v>
      </c>
      <c r="O27">
        <v>0</v>
      </c>
      <c r="P27">
        <v>0</v>
      </c>
      <c r="Q27">
        <v>0</v>
      </c>
      <c r="R27" s="17">
        <f>$D27</f>
        <v>0.22022975475619772</v>
      </c>
      <c r="S27" s="17">
        <f>$D27</f>
        <v>0.22022975475619772</v>
      </c>
      <c r="T27" s="17">
        <f t="shared" si="0"/>
        <v>0.2828478582640836</v>
      </c>
    </row>
    <row r="28" spans="1:20" x14ac:dyDescent="0.2">
      <c r="B28" s="16"/>
      <c r="C28" s="24"/>
      <c r="D28" s="24"/>
      <c r="E28" s="24">
        <f>'Summarize Electric'!$M$42</f>
        <v>0.27966535793646502</v>
      </c>
      <c r="F28" s="24">
        <f>'Summarize Electric'!$M$43</f>
        <v>0.27966535793646502</v>
      </c>
      <c r="H28" s="17"/>
      <c r="I28" s="17"/>
      <c r="J28" s="17"/>
      <c r="K28" s="17"/>
      <c r="L28" s="17">
        <f>$F28</f>
        <v>0.27966535793646502</v>
      </c>
      <c r="M28" s="17">
        <f>$F28</f>
        <v>0.27966535793646502</v>
      </c>
      <c r="N28" s="17">
        <f>$E28</f>
        <v>0.27966535793646502</v>
      </c>
      <c r="O28" s="17">
        <f>$E28</f>
        <v>0.27966535793646502</v>
      </c>
      <c r="P28" s="17">
        <f>$E28</f>
        <v>0.27966535793646502</v>
      </c>
      <c r="Q28" s="17">
        <f>$E28</f>
        <v>0.27966535793646502</v>
      </c>
      <c r="R28" s="17">
        <f>$F28</f>
        <v>0.27966535793646502</v>
      </c>
      <c r="S28" s="17">
        <f>$F28</f>
        <v>0.27966535793646502</v>
      </c>
      <c r="T28" s="17"/>
    </row>
    <row r="29" spans="1:20" x14ac:dyDescent="0.2">
      <c r="A29" t="s">
        <v>82</v>
      </c>
      <c r="B29" s="16">
        <f>'Summarize Electric'!$N$38</f>
        <v>1534.9760539061438</v>
      </c>
      <c r="C29" s="24">
        <f>'Summarize Electric'!$N$40</f>
        <v>0.48984471421887898</v>
      </c>
      <c r="D29" s="24">
        <f>'Summarize Electric'!$N$41</f>
        <v>0.23669428050732899</v>
      </c>
      <c r="E29" s="24"/>
      <c r="F29" s="24"/>
      <c r="H29" s="17"/>
      <c r="I29" s="17">
        <f>$C29</f>
        <v>0.48984471421887898</v>
      </c>
      <c r="J29" s="17">
        <f>$C29</f>
        <v>0.48984471421887898</v>
      </c>
      <c r="K29" s="17">
        <f>$C29</f>
        <v>0.48984471421887898</v>
      </c>
      <c r="L29" s="17">
        <f>$D29</f>
        <v>0.23669428050732899</v>
      </c>
      <c r="M29" s="17">
        <f>$D29</f>
        <v>0.23669428050732899</v>
      </c>
      <c r="N29" s="17">
        <f>$D29</f>
        <v>0.23669428050732899</v>
      </c>
      <c r="O29">
        <v>0</v>
      </c>
      <c r="P29">
        <v>0</v>
      </c>
      <c r="Q29">
        <v>0</v>
      </c>
      <c r="R29" s="17">
        <f>$D29</f>
        <v>0.23669428050732899</v>
      </c>
      <c r="S29" s="17">
        <f>$D29</f>
        <v>0.23669428050732899</v>
      </c>
      <c r="T29" s="17">
        <f t="shared" si="0"/>
        <v>0.48984471421887898</v>
      </c>
    </row>
    <row r="30" spans="1:20" x14ac:dyDescent="0.2">
      <c r="B30" s="16"/>
      <c r="C30" s="24"/>
      <c r="D30" s="24"/>
      <c r="E30" s="24">
        <f>'Summarize Electric'!$N$42</f>
        <v>1.4687485030474301</v>
      </c>
      <c r="F30" s="24">
        <f>'Summarize Electric'!$N$43</f>
        <v>1.4687485030474301</v>
      </c>
      <c r="H30" s="17"/>
      <c r="I30" s="17"/>
      <c r="J30" s="17"/>
      <c r="K30" s="17"/>
      <c r="L30" s="17">
        <f>$F30</f>
        <v>1.4687485030474301</v>
      </c>
      <c r="M30" s="17">
        <f>$F30</f>
        <v>1.4687485030474301</v>
      </c>
      <c r="N30" s="17">
        <f>$E30</f>
        <v>1.4687485030474301</v>
      </c>
      <c r="O30" s="17">
        <f>$E30</f>
        <v>1.4687485030474301</v>
      </c>
      <c r="P30" s="17">
        <f>$E30</f>
        <v>1.4687485030474301</v>
      </c>
      <c r="Q30" s="17">
        <f>$E30</f>
        <v>1.4687485030474301</v>
      </c>
      <c r="R30" s="17">
        <f>$F30</f>
        <v>1.4687485030474301</v>
      </c>
      <c r="S30" s="17">
        <f>$F30</f>
        <v>1.4687485030474301</v>
      </c>
      <c r="T30" s="17"/>
    </row>
    <row r="31" spans="1:20" x14ac:dyDescent="0.2">
      <c r="A31" t="s">
        <v>125</v>
      </c>
      <c r="B31" s="16">
        <f>'Summarize Electric'!$O$38</f>
        <v>2975.1184594206779</v>
      </c>
      <c r="C31" s="24">
        <f>'Summarize Electric'!$O$40</f>
        <v>0.77264423981418295</v>
      </c>
      <c r="D31" s="24">
        <f>'Summarize Electric'!$O$41</f>
        <v>0.52117828096310803</v>
      </c>
      <c r="E31" s="24"/>
      <c r="F31" s="24"/>
      <c r="H31" s="17"/>
      <c r="I31" s="17">
        <f>$C31</f>
        <v>0.77264423981418295</v>
      </c>
      <c r="J31" s="17">
        <f>$C31</f>
        <v>0.77264423981418295</v>
      </c>
      <c r="K31" s="17">
        <f>$C31</f>
        <v>0.77264423981418295</v>
      </c>
      <c r="L31" s="17">
        <f>$D31</f>
        <v>0.52117828096310803</v>
      </c>
      <c r="M31" s="17">
        <f>$D31</f>
        <v>0.52117828096310803</v>
      </c>
      <c r="N31" s="17">
        <f>$D31</f>
        <v>0.52117828096310803</v>
      </c>
      <c r="O31">
        <v>0</v>
      </c>
      <c r="P31">
        <v>0</v>
      </c>
      <c r="Q31">
        <v>0</v>
      </c>
      <c r="R31" s="17">
        <f>$D31</f>
        <v>0.52117828096310803</v>
      </c>
      <c r="S31" s="17">
        <f>$D31</f>
        <v>0.52117828096310803</v>
      </c>
      <c r="T31" s="17">
        <f t="shared" si="0"/>
        <v>0.77264423981418295</v>
      </c>
    </row>
    <row r="32" spans="1:20" x14ac:dyDescent="0.2">
      <c r="B32" s="16"/>
      <c r="C32" s="24"/>
      <c r="D32" s="24"/>
      <c r="E32" s="24">
        <f>'Summarize Electric'!$O$42</f>
        <v>1.1073604752030399</v>
      </c>
      <c r="F32" s="24">
        <f>'Summarize Electric'!$O$43</f>
        <v>1.1073604752030399</v>
      </c>
      <c r="H32" s="17"/>
      <c r="I32" s="17"/>
      <c r="J32" s="17"/>
      <c r="K32" s="17"/>
      <c r="L32" s="17">
        <f>$F32</f>
        <v>1.1073604752030399</v>
      </c>
      <c r="M32" s="17">
        <f>$F32</f>
        <v>1.1073604752030399</v>
      </c>
      <c r="N32" s="17">
        <f>$E32</f>
        <v>1.1073604752030399</v>
      </c>
      <c r="O32" s="17">
        <f>$E32</f>
        <v>1.1073604752030399</v>
      </c>
      <c r="P32" s="17">
        <f>$E32</f>
        <v>1.1073604752030399</v>
      </c>
      <c r="Q32" s="17">
        <f>$E32</f>
        <v>1.1073604752030399</v>
      </c>
      <c r="R32" s="17">
        <f>$F32</f>
        <v>1.1073604752030399</v>
      </c>
      <c r="S32" s="17">
        <f>$F32</f>
        <v>1.1073604752030399</v>
      </c>
      <c r="T32" s="17"/>
    </row>
    <row r="33" spans="1:22" x14ac:dyDescent="0.2">
      <c r="A33" t="s">
        <v>83</v>
      </c>
      <c r="B33" s="16">
        <f>'Summarize Electric'!$P$38</f>
        <v>1232.213936273246</v>
      </c>
      <c r="C33" s="24">
        <f>'Summarize Electric'!$P$40</f>
        <v>0.43523432326546901</v>
      </c>
      <c r="D33" s="24">
        <f>'Summarize Electric'!$P$41</f>
        <v>0.221574864522154</v>
      </c>
      <c r="E33" s="24"/>
      <c r="F33" s="24"/>
      <c r="H33" s="17"/>
      <c r="I33" s="17">
        <f>$C33</f>
        <v>0.43523432326546901</v>
      </c>
      <c r="J33" s="17">
        <f>$C33</f>
        <v>0.43523432326546901</v>
      </c>
      <c r="K33" s="17">
        <f>$C33</f>
        <v>0.43523432326546901</v>
      </c>
      <c r="L33" s="17">
        <f>$D33</f>
        <v>0.221574864522154</v>
      </c>
      <c r="M33" s="17">
        <f>$D33</f>
        <v>0.221574864522154</v>
      </c>
      <c r="N33" s="17">
        <f>$D33</f>
        <v>0.221574864522154</v>
      </c>
      <c r="O33">
        <v>0</v>
      </c>
      <c r="P33">
        <v>0</v>
      </c>
      <c r="Q33">
        <v>0</v>
      </c>
      <c r="R33" s="17">
        <f>$D33</f>
        <v>0.221574864522154</v>
      </c>
      <c r="S33" s="17">
        <f>$D33</f>
        <v>0.221574864522154</v>
      </c>
      <c r="T33" s="17">
        <f t="shared" si="0"/>
        <v>0.43523432326546901</v>
      </c>
    </row>
    <row r="34" spans="1:22" x14ac:dyDescent="0.2">
      <c r="B34" s="16"/>
      <c r="C34" s="24"/>
      <c r="D34" s="24"/>
      <c r="E34" s="24">
        <f>'Summarize Electric'!$P$42</f>
        <v>1.1614531883852399</v>
      </c>
      <c r="F34" s="24">
        <f>'Summarize Electric'!$P$43</f>
        <v>1.1614531883852399</v>
      </c>
      <c r="H34" s="17"/>
      <c r="I34" s="17"/>
      <c r="J34" s="17"/>
      <c r="K34" s="17"/>
      <c r="L34" s="17">
        <f>$F34</f>
        <v>1.1614531883852399</v>
      </c>
      <c r="M34" s="17">
        <f>$F34</f>
        <v>1.1614531883852399</v>
      </c>
      <c r="N34" s="17">
        <f>$E34</f>
        <v>1.1614531883852399</v>
      </c>
      <c r="O34" s="17">
        <f>$E34</f>
        <v>1.1614531883852399</v>
      </c>
      <c r="P34" s="17">
        <f>$E34</f>
        <v>1.1614531883852399</v>
      </c>
      <c r="Q34" s="17">
        <f>$E34</f>
        <v>1.1614531883852399</v>
      </c>
      <c r="R34" s="17">
        <f>$F34</f>
        <v>1.1614531883852399</v>
      </c>
      <c r="S34" s="17">
        <f>$F34</f>
        <v>1.1614531883852399</v>
      </c>
      <c r="T34" s="17"/>
    </row>
    <row r="35" spans="1:22" x14ac:dyDescent="0.2">
      <c r="A35" t="s">
        <v>126</v>
      </c>
      <c r="B35" s="16">
        <f>'Summarize Electric'!$Q$38</f>
        <v>26521.164230441296</v>
      </c>
      <c r="C35" s="24">
        <f>'Summarize Electric'!$Q$40</f>
        <v>15.475027103097</v>
      </c>
      <c r="D35" s="24">
        <f>'Summarize Electric'!$Q$41</f>
        <v>8.4553150165555504</v>
      </c>
      <c r="E35" s="24"/>
      <c r="F35" s="24"/>
      <c r="H35" s="17"/>
      <c r="I35" s="17">
        <f>$C35</f>
        <v>15.475027103097</v>
      </c>
      <c r="J35" s="17">
        <f>$C35</f>
        <v>15.475027103097</v>
      </c>
      <c r="K35" s="17">
        <f>$C35</f>
        <v>15.475027103097</v>
      </c>
      <c r="L35" s="17">
        <f>$D35</f>
        <v>8.4553150165555504</v>
      </c>
      <c r="M35" s="17">
        <f>$D35</f>
        <v>8.4553150165555504</v>
      </c>
      <c r="N35" s="17">
        <f>$D35</f>
        <v>8.4553150165555504</v>
      </c>
      <c r="O35">
        <v>0</v>
      </c>
      <c r="P35">
        <v>0</v>
      </c>
      <c r="Q35">
        <v>0</v>
      </c>
      <c r="R35" s="17">
        <f>$D35</f>
        <v>8.4553150165555504</v>
      </c>
      <c r="S35" s="17">
        <f>$D35</f>
        <v>8.4553150165555504</v>
      </c>
      <c r="T35" s="17">
        <f t="shared" si="0"/>
        <v>15.475027103097</v>
      </c>
    </row>
    <row r="36" spans="1:22" x14ac:dyDescent="0.2">
      <c r="B36" s="16"/>
      <c r="C36" s="24"/>
      <c r="D36" s="24"/>
      <c r="E36" s="24">
        <f>'Summarize Electric'!$Q$42</f>
        <v>25.8913756359084</v>
      </c>
      <c r="F36" s="24">
        <f>'Summarize Electric'!$Q$43</f>
        <v>25.8913756359084</v>
      </c>
      <c r="H36" s="17"/>
      <c r="I36" s="17"/>
      <c r="J36" s="17"/>
      <c r="K36" s="17"/>
      <c r="L36" s="17">
        <f>$F36</f>
        <v>25.8913756359084</v>
      </c>
      <c r="M36" s="17">
        <f>$F36</f>
        <v>25.8913756359084</v>
      </c>
      <c r="N36" s="17">
        <f>$E36</f>
        <v>25.8913756359084</v>
      </c>
      <c r="O36" s="17">
        <f>$E36</f>
        <v>25.8913756359084</v>
      </c>
      <c r="P36" s="17">
        <f>$E36</f>
        <v>25.8913756359084</v>
      </c>
      <c r="Q36" s="17">
        <f>$E36</f>
        <v>25.8913756359084</v>
      </c>
      <c r="R36" s="17">
        <f>$F36</f>
        <v>25.8913756359084</v>
      </c>
      <c r="S36" s="17">
        <f>$F36</f>
        <v>25.8913756359084</v>
      </c>
      <c r="T36" s="17"/>
    </row>
    <row r="37" spans="1:22" x14ac:dyDescent="0.2">
      <c r="A37" t="s">
        <v>127</v>
      </c>
      <c r="B37" s="16">
        <f>'Summarize Electric'!$R$38</f>
        <v>44874.045009505178</v>
      </c>
      <c r="C37" s="24">
        <f>'Summarize Electric'!$R$40</f>
        <v>4.2887522443569503</v>
      </c>
      <c r="D37" s="24">
        <f>'Summarize Electric'!$R$41</f>
        <v>0</v>
      </c>
      <c r="E37" s="24"/>
      <c r="F37" s="24"/>
      <c r="H37" s="17"/>
      <c r="I37" s="17">
        <f>$C37</f>
        <v>4.2887522443569503</v>
      </c>
      <c r="J37" s="17">
        <f>$C37</f>
        <v>4.2887522443569503</v>
      </c>
      <c r="K37" s="17">
        <f>$C37</f>
        <v>4.2887522443569503</v>
      </c>
      <c r="L37" s="17">
        <f>$D37</f>
        <v>0</v>
      </c>
      <c r="M37" s="17">
        <f>$D37</f>
        <v>0</v>
      </c>
      <c r="N37" s="17">
        <f>$D37</f>
        <v>0</v>
      </c>
      <c r="O37">
        <v>0</v>
      </c>
      <c r="P37">
        <v>0</v>
      </c>
      <c r="Q37">
        <v>0</v>
      </c>
      <c r="R37" s="17">
        <f>$D37</f>
        <v>0</v>
      </c>
      <c r="S37" s="17">
        <f>$D37</f>
        <v>0</v>
      </c>
      <c r="T37" s="17">
        <f t="shared" si="0"/>
        <v>4.2887522443569503</v>
      </c>
    </row>
    <row r="38" spans="1:22" x14ac:dyDescent="0.2">
      <c r="B38" s="16"/>
      <c r="C38" s="24"/>
      <c r="D38" s="24"/>
      <c r="E38" s="24">
        <f>'Summarize Electric'!$R$42</f>
        <v>18.846592263752299</v>
      </c>
      <c r="F38" s="24">
        <f>'Summarize Electric'!$R$43</f>
        <v>18.846592263752299</v>
      </c>
      <c r="H38" s="17"/>
      <c r="I38" s="17"/>
      <c r="J38" s="17"/>
      <c r="K38" s="17"/>
      <c r="L38" s="17">
        <f>$F38</f>
        <v>18.846592263752299</v>
      </c>
      <c r="M38" s="17">
        <f>$F38</f>
        <v>18.846592263752299</v>
      </c>
      <c r="N38" s="17">
        <f>$E38</f>
        <v>18.846592263752299</v>
      </c>
      <c r="O38" s="17">
        <f>$E38</f>
        <v>18.846592263752299</v>
      </c>
      <c r="P38" s="17">
        <f>$E38</f>
        <v>18.846592263752299</v>
      </c>
      <c r="Q38" s="17">
        <f>$E38</f>
        <v>18.846592263752299</v>
      </c>
      <c r="R38" s="17">
        <f>$F38</f>
        <v>18.846592263752299</v>
      </c>
      <c r="S38" s="17">
        <f>$F38</f>
        <v>18.846592263752299</v>
      </c>
      <c r="T38" s="17"/>
    </row>
    <row r="39" spans="1:22" x14ac:dyDescent="0.2">
      <c r="A39" s="44" t="s">
        <v>149</v>
      </c>
      <c r="B39" s="16">
        <f>'Summarize Electric'!$S$38</f>
        <v>108429.26360458405</v>
      </c>
      <c r="C39" s="24">
        <f>'Summarize Electric'!$S$40</f>
        <v>6.4941332111660399</v>
      </c>
      <c r="D39" s="24">
        <f>'Summarize Electric'!$S$41</f>
        <v>0</v>
      </c>
      <c r="E39" s="24"/>
      <c r="F39" s="24"/>
      <c r="H39" s="17"/>
      <c r="I39" s="17">
        <f>$C39</f>
        <v>6.4941332111660399</v>
      </c>
      <c r="J39" s="17">
        <f>$C39</f>
        <v>6.4941332111660399</v>
      </c>
      <c r="K39" s="17">
        <f>$C39</f>
        <v>6.4941332111660399</v>
      </c>
      <c r="L39" s="17">
        <f>$D39</f>
        <v>0</v>
      </c>
      <c r="M39" s="17">
        <f>$D39</f>
        <v>0</v>
      </c>
      <c r="N39" s="17">
        <f>$D39</f>
        <v>0</v>
      </c>
      <c r="O39">
        <v>0</v>
      </c>
      <c r="P39">
        <v>0</v>
      </c>
      <c r="Q39">
        <v>0</v>
      </c>
      <c r="R39" s="17">
        <f>$D39</f>
        <v>0</v>
      </c>
      <c r="S39" s="17">
        <f>$D39</f>
        <v>0</v>
      </c>
      <c r="T39" s="17">
        <f t="shared" si="0"/>
        <v>6.4941332111660399</v>
      </c>
    </row>
    <row r="40" spans="1:22" x14ac:dyDescent="0.2">
      <c r="B40" s="16"/>
      <c r="C40" s="24"/>
      <c r="D40" s="24"/>
      <c r="E40" s="24">
        <f>'Summarize Electric'!$S$42</f>
        <v>0</v>
      </c>
      <c r="F40" s="24">
        <f>'Summarize Electric'!$S$43</f>
        <v>0</v>
      </c>
      <c r="H40" s="17"/>
      <c r="I40" s="17"/>
      <c r="J40" s="17"/>
      <c r="K40" s="17"/>
      <c r="L40" s="17">
        <f>$F40</f>
        <v>0</v>
      </c>
      <c r="M40" s="17">
        <f>$F40</f>
        <v>0</v>
      </c>
      <c r="N40" s="17">
        <f>$E40</f>
        <v>0</v>
      </c>
      <c r="O40" s="17">
        <f>$E40</f>
        <v>0</v>
      </c>
      <c r="P40" s="17">
        <f>$E40</f>
        <v>0</v>
      </c>
      <c r="Q40" s="17">
        <f>$E40</f>
        <v>0</v>
      </c>
      <c r="R40" s="17">
        <f>$F40</f>
        <v>0</v>
      </c>
      <c r="S40" s="17">
        <f>$F40</f>
        <v>0</v>
      </c>
      <c r="T40" s="17"/>
    </row>
    <row r="41" spans="1:22" x14ac:dyDescent="0.2">
      <c r="A41" t="s">
        <v>128</v>
      </c>
      <c r="B41" s="16">
        <f>'Summarize Electric'!$T$38</f>
        <v>48228.402331490732</v>
      </c>
      <c r="C41" s="24">
        <f>'Summarize Electric'!$T$40</f>
        <v>4.3285849923336199</v>
      </c>
      <c r="D41" s="24">
        <f>'Summarize Electric'!$T$41</f>
        <v>0</v>
      </c>
      <c r="E41" s="24"/>
      <c r="F41" s="24"/>
      <c r="H41" s="17"/>
      <c r="I41" s="17">
        <f>$C41</f>
        <v>4.3285849923336199</v>
      </c>
      <c r="J41" s="17">
        <f>$C41</f>
        <v>4.3285849923336199</v>
      </c>
      <c r="K41" s="17">
        <f>$C41</f>
        <v>4.3285849923336199</v>
      </c>
      <c r="L41" s="17">
        <f>$D41</f>
        <v>0</v>
      </c>
      <c r="M41" s="17">
        <f>$D41</f>
        <v>0</v>
      </c>
      <c r="N41" s="17">
        <f>$D41</f>
        <v>0</v>
      </c>
      <c r="O41">
        <v>0</v>
      </c>
      <c r="P41">
        <v>0</v>
      </c>
      <c r="Q41">
        <v>0</v>
      </c>
      <c r="R41" s="17">
        <f>$D41</f>
        <v>0</v>
      </c>
      <c r="S41" s="17">
        <f>$D41</f>
        <v>0</v>
      </c>
      <c r="T41" s="17">
        <f t="shared" si="0"/>
        <v>4.3285849923336199</v>
      </c>
    </row>
    <row r="42" spans="1:22" x14ac:dyDescent="0.2">
      <c r="B42" s="16"/>
      <c r="C42" s="24"/>
      <c r="D42" s="24"/>
      <c r="E42" s="24">
        <f>'Summarize Electric'!$T$42</f>
        <v>16.9185506904942</v>
      </c>
      <c r="F42" s="24">
        <f>'Summarize Electric'!$T$43</f>
        <v>16.9185506904942</v>
      </c>
      <c r="H42" s="17"/>
      <c r="I42" s="17"/>
      <c r="J42" s="17"/>
      <c r="K42" s="17"/>
      <c r="L42" s="17">
        <f>$F42</f>
        <v>16.9185506904942</v>
      </c>
      <c r="M42" s="17">
        <f>$F42</f>
        <v>16.9185506904942</v>
      </c>
      <c r="N42" s="17">
        <f>$E42</f>
        <v>16.9185506904942</v>
      </c>
      <c r="O42" s="17">
        <f>$E42</f>
        <v>16.9185506904942</v>
      </c>
      <c r="P42" s="17">
        <f>$E42</f>
        <v>16.9185506904942</v>
      </c>
      <c r="Q42" s="17">
        <f>$E42</f>
        <v>16.9185506904942</v>
      </c>
      <c r="R42" s="17">
        <f>$F42</f>
        <v>16.9185506904942</v>
      </c>
      <c r="S42" s="17">
        <f>$F42</f>
        <v>16.9185506904942</v>
      </c>
      <c r="T42" s="17"/>
    </row>
    <row r="43" spans="1:22" x14ac:dyDescent="0.2">
      <c r="A43" t="s">
        <v>129</v>
      </c>
      <c r="B43" s="16">
        <f>'Summarize Electric'!$U$38</f>
        <v>2536.774999999996</v>
      </c>
      <c r="C43" s="24">
        <f>'Summarize Electric'!$U$40</f>
        <v>0</v>
      </c>
      <c r="D43" s="24">
        <f>'Summarize Electric'!$U$41</f>
        <v>0</v>
      </c>
      <c r="E43" s="24"/>
      <c r="F43" s="24"/>
      <c r="H43" s="17"/>
      <c r="I43" s="17">
        <f>$C43</f>
        <v>0</v>
      </c>
      <c r="J43" s="17">
        <f>$C43</f>
        <v>0</v>
      </c>
      <c r="K43" s="17">
        <f>$C43</f>
        <v>0</v>
      </c>
      <c r="L43" s="17">
        <f>$D43</f>
        <v>0</v>
      </c>
      <c r="M43" s="17">
        <f>$D43</f>
        <v>0</v>
      </c>
      <c r="N43" s="17">
        <f>$D43</f>
        <v>0</v>
      </c>
      <c r="O43">
        <v>0</v>
      </c>
      <c r="P43">
        <v>0</v>
      </c>
      <c r="Q43">
        <v>0</v>
      </c>
      <c r="R43" s="17">
        <f>$D43</f>
        <v>0</v>
      </c>
      <c r="S43" s="17">
        <f>$D43</f>
        <v>0</v>
      </c>
      <c r="T43" s="17">
        <f t="shared" si="0"/>
        <v>0</v>
      </c>
    </row>
    <row r="44" spans="1:22" x14ac:dyDescent="0.2">
      <c r="B44" s="16"/>
      <c r="C44" s="24"/>
      <c r="D44" s="24"/>
      <c r="E44" s="24">
        <f>'Summarize Electric'!$U$42</f>
        <v>8.9363275434067102</v>
      </c>
      <c r="F44" s="24">
        <f>'Summarize Electric'!$U$43</f>
        <v>8.9363275434067102</v>
      </c>
      <c r="H44" s="17"/>
      <c r="I44" s="17"/>
      <c r="J44" s="17"/>
      <c r="K44" s="17"/>
      <c r="L44" s="17">
        <f>$F44</f>
        <v>8.9363275434067102</v>
      </c>
      <c r="M44" s="17">
        <f>$F44</f>
        <v>8.9363275434067102</v>
      </c>
      <c r="N44" s="17">
        <f>$E44</f>
        <v>8.9363275434067102</v>
      </c>
      <c r="O44" s="17">
        <f>$E44</f>
        <v>8.9363275434067102</v>
      </c>
      <c r="P44" s="17">
        <f>$E44</f>
        <v>8.9363275434067102</v>
      </c>
      <c r="Q44" s="17">
        <f>$E44</f>
        <v>8.9363275434067102</v>
      </c>
      <c r="R44" s="17">
        <f>$F44</f>
        <v>8.9363275434067102</v>
      </c>
      <c r="S44" s="17">
        <f>$F44</f>
        <v>8.9363275434067102</v>
      </c>
      <c r="T44" s="17"/>
    </row>
    <row r="45" spans="1:22" x14ac:dyDescent="0.2">
      <c r="H45" s="39" t="s">
        <v>106</v>
      </c>
      <c r="V45" s="37"/>
    </row>
    <row r="46" spans="1:22" x14ac:dyDescent="0.2">
      <c r="H46" t="s">
        <v>75</v>
      </c>
      <c r="I46" s="46">
        <v>215194</v>
      </c>
      <c r="J46" s="46">
        <v>214194</v>
      </c>
      <c r="K46" s="46">
        <v>216041</v>
      </c>
      <c r="L46" s="46">
        <v>214967</v>
      </c>
      <c r="M46" s="46">
        <v>215095</v>
      </c>
      <c r="N46" s="46">
        <v>214825</v>
      </c>
      <c r="O46" s="46">
        <v>215404</v>
      </c>
      <c r="P46" s="46">
        <v>215645</v>
      </c>
      <c r="Q46" s="46">
        <v>214119</v>
      </c>
      <c r="R46" s="46">
        <v>218385</v>
      </c>
      <c r="S46" s="46">
        <v>216937</v>
      </c>
      <c r="T46" s="46">
        <v>217120</v>
      </c>
      <c r="U46" s="29"/>
      <c r="V46" s="20"/>
    </row>
    <row r="47" spans="1:22" x14ac:dyDescent="0.2">
      <c r="H47" t="s">
        <v>76</v>
      </c>
      <c r="I47" s="46">
        <v>9565</v>
      </c>
      <c r="J47" s="46">
        <v>9368</v>
      </c>
      <c r="K47" s="46">
        <v>9435</v>
      </c>
      <c r="L47" s="46">
        <v>9384</v>
      </c>
      <c r="M47" s="46">
        <v>9434</v>
      </c>
      <c r="N47" s="46">
        <v>9405</v>
      </c>
      <c r="O47" s="46">
        <v>9564</v>
      </c>
      <c r="P47" s="46">
        <v>9481</v>
      </c>
      <c r="Q47" s="46">
        <v>9397</v>
      </c>
      <c r="R47" s="46">
        <v>9671</v>
      </c>
      <c r="S47" s="46">
        <v>9572</v>
      </c>
      <c r="T47" s="46">
        <v>9599</v>
      </c>
      <c r="U47" s="29"/>
      <c r="V47" s="20"/>
    </row>
    <row r="48" spans="1:22" x14ac:dyDescent="0.2">
      <c r="H48" t="s">
        <v>78</v>
      </c>
      <c r="I48" s="46">
        <v>22716</v>
      </c>
      <c r="J48" s="46">
        <v>22534</v>
      </c>
      <c r="K48" s="46">
        <v>22571</v>
      </c>
      <c r="L48" s="46">
        <v>22377</v>
      </c>
      <c r="M48" s="46">
        <v>22556</v>
      </c>
      <c r="N48" s="46">
        <v>22549</v>
      </c>
      <c r="O48" s="46">
        <v>22537</v>
      </c>
      <c r="P48" s="46">
        <v>22684</v>
      </c>
      <c r="Q48" s="46">
        <v>21864</v>
      </c>
      <c r="R48" s="46">
        <v>23210</v>
      </c>
      <c r="S48" s="46">
        <v>22543</v>
      </c>
      <c r="T48" s="46">
        <v>22542</v>
      </c>
      <c r="U48" s="29"/>
      <c r="V48" s="20"/>
    </row>
    <row r="49" spans="8:22" x14ac:dyDescent="0.2">
      <c r="H49" t="s">
        <v>120</v>
      </c>
      <c r="I49" s="46">
        <v>127</v>
      </c>
      <c r="J49" s="46">
        <v>122</v>
      </c>
      <c r="K49" s="46">
        <v>121</v>
      </c>
      <c r="L49" s="46">
        <v>127</v>
      </c>
      <c r="M49" s="46">
        <v>126</v>
      </c>
      <c r="N49" s="46">
        <v>125</v>
      </c>
      <c r="O49" s="46">
        <v>126</v>
      </c>
      <c r="P49" s="46">
        <v>125</v>
      </c>
      <c r="Q49" s="46">
        <v>120</v>
      </c>
      <c r="R49" s="46">
        <v>133</v>
      </c>
      <c r="S49" s="46">
        <v>128</v>
      </c>
      <c r="T49" s="46">
        <v>126</v>
      </c>
      <c r="U49" s="29"/>
      <c r="V49" s="20"/>
    </row>
    <row r="50" spans="8:22" x14ac:dyDescent="0.2">
      <c r="H50" t="s">
        <v>79</v>
      </c>
      <c r="I50" s="46">
        <v>32467</v>
      </c>
      <c r="J50" s="46">
        <v>32081</v>
      </c>
      <c r="K50" s="46">
        <v>32186</v>
      </c>
      <c r="L50" s="46">
        <v>31947</v>
      </c>
      <c r="M50" s="46">
        <v>32176</v>
      </c>
      <c r="N50" s="46">
        <v>32138</v>
      </c>
      <c r="O50" s="46">
        <v>32288</v>
      </c>
      <c r="P50" s="46">
        <v>32352</v>
      </c>
      <c r="Q50" s="46">
        <v>31445</v>
      </c>
      <c r="R50" s="46">
        <v>33083</v>
      </c>
      <c r="S50" s="46">
        <v>32307</v>
      </c>
      <c r="T50" s="46">
        <v>32330</v>
      </c>
      <c r="U50" s="29"/>
      <c r="V50" s="20"/>
    </row>
    <row r="51" spans="8:22" x14ac:dyDescent="0.2">
      <c r="H51" t="s">
        <v>80</v>
      </c>
      <c r="I51" s="46">
        <v>48</v>
      </c>
      <c r="J51" s="46">
        <v>47</v>
      </c>
      <c r="K51" s="46">
        <v>47</v>
      </c>
      <c r="L51" s="46">
        <v>47</v>
      </c>
      <c r="M51" s="46">
        <v>49</v>
      </c>
      <c r="N51" s="46">
        <v>48</v>
      </c>
      <c r="O51" s="46">
        <v>47</v>
      </c>
      <c r="P51" s="46">
        <v>47</v>
      </c>
      <c r="Q51" s="46">
        <v>49</v>
      </c>
      <c r="R51" s="46">
        <v>49</v>
      </c>
      <c r="S51" s="46">
        <v>46</v>
      </c>
      <c r="T51" s="46">
        <v>44</v>
      </c>
      <c r="U51" s="29"/>
      <c r="V51" s="20"/>
    </row>
    <row r="52" spans="8:22" x14ac:dyDescent="0.2">
      <c r="H52" s="44" t="s">
        <v>122</v>
      </c>
      <c r="I52" s="46">
        <v>1770</v>
      </c>
      <c r="J52" s="46">
        <v>1765</v>
      </c>
      <c r="K52" s="46">
        <v>1775</v>
      </c>
      <c r="L52" s="46">
        <v>1754</v>
      </c>
      <c r="M52" s="46">
        <v>1764</v>
      </c>
      <c r="N52" s="46">
        <v>1764</v>
      </c>
      <c r="O52" s="46">
        <v>1752</v>
      </c>
      <c r="P52" s="46">
        <v>1766</v>
      </c>
      <c r="Q52" s="46">
        <v>1726</v>
      </c>
      <c r="R52" s="46">
        <v>1793</v>
      </c>
      <c r="S52" s="46">
        <v>1734</v>
      </c>
      <c r="T52" s="46">
        <v>1765</v>
      </c>
      <c r="U52" s="29"/>
      <c r="V52" s="20"/>
    </row>
    <row r="53" spans="8:22" x14ac:dyDescent="0.2">
      <c r="H53" s="44" t="s">
        <v>169</v>
      </c>
      <c r="I53" s="46">
        <v>83</v>
      </c>
      <c r="J53" s="46">
        <v>78</v>
      </c>
      <c r="K53" s="46">
        <v>79</v>
      </c>
      <c r="L53" s="46">
        <v>75</v>
      </c>
      <c r="M53" s="46">
        <v>79</v>
      </c>
      <c r="N53" s="46">
        <v>75</v>
      </c>
      <c r="O53" s="46">
        <v>79</v>
      </c>
      <c r="P53" s="46">
        <v>77</v>
      </c>
      <c r="Q53" s="46">
        <v>71</v>
      </c>
      <c r="R53" s="46">
        <v>81</v>
      </c>
      <c r="S53" s="46">
        <v>75</v>
      </c>
      <c r="T53" s="46">
        <v>77</v>
      </c>
      <c r="U53" s="29"/>
      <c r="V53" s="20"/>
    </row>
    <row r="54" spans="8:22" x14ac:dyDescent="0.2">
      <c r="H54" s="44" t="s">
        <v>123</v>
      </c>
      <c r="I54" s="46">
        <v>1914</v>
      </c>
      <c r="J54" s="46">
        <v>1903</v>
      </c>
      <c r="K54" s="46">
        <v>1914</v>
      </c>
      <c r="L54" s="46">
        <v>1889</v>
      </c>
      <c r="M54" s="46">
        <v>1905</v>
      </c>
      <c r="N54" s="46">
        <v>1901</v>
      </c>
      <c r="O54" s="46">
        <v>1892</v>
      </c>
      <c r="P54" s="46">
        <v>1904</v>
      </c>
      <c r="Q54" s="46">
        <v>1859</v>
      </c>
      <c r="R54" s="46">
        <v>1940</v>
      </c>
      <c r="S54" s="46">
        <v>1865</v>
      </c>
      <c r="T54" s="46">
        <v>1901</v>
      </c>
      <c r="U54" s="29"/>
      <c r="V54" s="20"/>
    </row>
    <row r="55" spans="8:22" x14ac:dyDescent="0.2">
      <c r="H55" s="44" t="s">
        <v>124</v>
      </c>
      <c r="I55" s="46">
        <v>2487</v>
      </c>
      <c r="J55" s="46">
        <v>2461</v>
      </c>
      <c r="K55" s="46">
        <v>2452</v>
      </c>
      <c r="L55" s="46">
        <v>2419</v>
      </c>
      <c r="M55" s="46">
        <v>2463</v>
      </c>
      <c r="N55" s="46">
        <v>2447</v>
      </c>
      <c r="O55" s="46">
        <v>2464</v>
      </c>
      <c r="P55" s="46">
        <v>2473</v>
      </c>
      <c r="Q55" s="46">
        <v>2414</v>
      </c>
      <c r="R55" s="46">
        <v>2505</v>
      </c>
      <c r="S55" s="46">
        <v>2441</v>
      </c>
      <c r="T55" s="46">
        <v>2420</v>
      </c>
      <c r="U55" s="29"/>
      <c r="V55" s="20"/>
    </row>
    <row r="56" spans="8:22" x14ac:dyDescent="0.2">
      <c r="H56" t="s">
        <v>77</v>
      </c>
      <c r="I56" s="46">
        <v>107440</v>
      </c>
      <c r="J56" s="46">
        <v>107390</v>
      </c>
      <c r="K56" s="46">
        <v>107494</v>
      </c>
      <c r="L56" s="46">
        <v>107457</v>
      </c>
      <c r="M56" s="46">
        <v>107490</v>
      </c>
      <c r="N56" s="46">
        <v>107437</v>
      </c>
      <c r="O56" s="46">
        <v>107736</v>
      </c>
      <c r="P56" s="46">
        <v>108009</v>
      </c>
      <c r="Q56" s="46">
        <v>108275</v>
      </c>
      <c r="R56" s="46">
        <v>108606</v>
      </c>
      <c r="S56" s="46">
        <v>108893</v>
      </c>
      <c r="T56" s="46">
        <v>108983</v>
      </c>
      <c r="U56" s="29"/>
      <c r="V56" s="20"/>
    </row>
    <row r="57" spans="8:22" x14ac:dyDescent="0.2">
      <c r="H57" t="s">
        <v>81</v>
      </c>
      <c r="I57" s="46">
        <v>5385</v>
      </c>
      <c r="J57" s="46">
        <v>5376</v>
      </c>
      <c r="K57" s="46">
        <v>5386</v>
      </c>
      <c r="L57" s="46">
        <v>5386</v>
      </c>
      <c r="M57" s="46">
        <v>5397</v>
      </c>
      <c r="N57" s="46">
        <v>5384</v>
      </c>
      <c r="O57" s="46">
        <v>5398</v>
      </c>
      <c r="P57" s="46">
        <v>5436</v>
      </c>
      <c r="Q57" s="46">
        <v>5442</v>
      </c>
      <c r="R57" s="46">
        <v>5500</v>
      </c>
      <c r="S57" s="46">
        <v>5525</v>
      </c>
      <c r="T57" s="46">
        <v>5505</v>
      </c>
      <c r="U57" s="29"/>
      <c r="V57" s="20"/>
    </row>
    <row r="58" spans="8:22" x14ac:dyDescent="0.2">
      <c r="H58" t="s">
        <v>82</v>
      </c>
      <c r="I58" s="46">
        <v>15905</v>
      </c>
      <c r="J58" s="46">
        <v>16002</v>
      </c>
      <c r="K58" s="46">
        <v>16025</v>
      </c>
      <c r="L58" s="46">
        <v>16011</v>
      </c>
      <c r="M58" s="46">
        <v>16007</v>
      </c>
      <c r="N58" s="46">
        <v>16064</v>
      </c>
      <c r="O58" s="46">
        <v>16051</v>
      </c>
      <c r="P58" s="46">
        <v>16041</v>
      </c>
      <c r="Q58" s="46">
        <v>16020</v>
      </c>
      <c r="R58" s="46">
        <v>16191</v>
      </c>
      <c r="S58" s="46">
        <v>16118</v>
      </c>
      <c r="T58" s="46">
        <v>16098</v>
      </c>
      <c r="U58" s="29"/>
      <c r="V58" s="20"/>
    </row>
    <row r="59" spans="8:22" x14ac:dyDescent="0.2">
      <c r="H59" t="s">
        <v>125</v>
      </c>
      <c r="I59" s="46">
        <v>126</v>
      </c>
      <c r="J59" s="46">
        <v>126</v>
      </c>
      <c r="K59" s="46">
        <v>122</v>
      </c>
      <c r="L59" s="46">
        <v>123</v>
      </c>
      <c r="M59" s="46">
        <v>122</v>
      </c>
      <c r="N59" s="46">
        <v>120</v>
      </c>
      <c r="O59" s="46">
        <v>121</v>
      </c>
      <c r="P59" s="46">
        <v>123</v>
      </c>
      <c r="Q59" s="46">
        <v>122</v>
      </c>
      <c r="R59" s="46">
        <v>123</v>
      </c>
      <c r="S59" s="46">
        <v>125</v>
      </c>
      <c r="T59" s="46">
        <v>122</v>
      </c>
      <c r="U59" s="29"/>
      <c r="V59" s="20"/>
    </row>
    <row r="60" spans="8:22" x14ac:dyDescent="0.2">
      <c r="H60" t="s">
        <v>83</v>
      </c>
      <c r="I60" s="46">
        <v>21458</v>
      </c>
      <c r="J60" s="46">
        <v>21545</v>
      </c>
      <c r="K60" s="46">
        <v>21573</v>
      </c>
      <c r="L60" s="46">
        <v>21560</v>
      </c>
      <c r="M60" s="46">
        <v>21566</v>
      </c>
      <c r="N60" s="46">
        <v>21608</v>
      </c>
      <c r="O60" s="46">
        <v>21610</v>
      </c>
      <c r="P60" s="46">
        <v>21640</v>
      </c>
      <c r="Q60" s="46">
        <v>21625</v>
      </c>
      <c r="R60" s="46">
        <v>21856</v>
      </c>
      <c r="S60" s="46">
        <v>21810</v>
      </c>
      <c r="T60" s="46">
        <v>21767</v>
      </c>
      <c r="U60" s="29"/>
      <c r="V60" s="20"/>
    </row>
    <row r="61" spans="8:22" x14ac:dyDescent="0.2">
      <c r="H61" t="s">
        <v>126</v>
      </c>
      <c r="I61" s="46">
        <v>16</v>
      </c>
      <c r="J61" s="46">
        <v>18</v>
      </c>
      <c r="K61" s="46">
        <v>18</v>
      </c>
      <c r="L61" s="46">
        <v>18</v>
      </c>
      <c r="M61" s="46">
        <v>18</v>
      </c>
      <c r="N61" s="46">
        <v>18</v>
      </c>
      <c r="O61" s="46">
        <v>18</v>
      </c>
      <c r="P61" s="46">
        <v>17</v>
      </c>
      <c r="Q61" s="46">
        <v>19</v>
      </c>
      <c r="R61" s="46">
        <v>17</v>
      </c>
      <c r="S61" s="46">
        <v>19</v>
      </c>
      <c r="T61" s="46">
        <v>18</v>
      </c>
      <c r="U61" s="29"/>
      <c r="V61" s="20"/>
    </row>
    <row r="62" spans="8:22" x14ac:dyDescent="0.2">
      <c r="H62" t="s">
        <v>127</v>
      </c>
      <c r="I62" s="46">
        <v>1028</v>
      </c>
      <c r="J62" s="46">
        <v>1022</v>
      </c>
      <c r="K62" s="46">
        <v>1028</v>
      </c>
      <c r="L62" s="46">
        <v>1022</v>
      </c>
      <c r="M62" s="46">
        <v>1028</v>
      </c>
      <c r="N62" s="46">
        <v>1024</v>
      </c>
      <c r="O62" s="46">
        <v>1018</v>
      </c>
      <c r="P62" s="46">
        <v>1021</v>
      </c>
      <c r="Q62" s="46">
        <v>1010</v>
      </c>
      <c r="R62" s="46">
        <v>1021</v>
      </c>
      <c r="S62" s="46">
        <v>1008</v>
      </c>
      <c r="T62" s="46">
        <v>1000</v>
      </c>
      <c r="U62" s="29"/>
      <c r="V62" s="20"/>
    </row>
    <row r="63" spans="8:22" x14ac:dyDescent="0.2">
      <c r="H63" s="44" t="s">
        <v>149</v>
      </c>
      <c r="I63" s="46">
        <v>59</v>
      </c>
      <c r="J63" s="46">
        <v>62</v>
      </c>
      <c r="K63" s="46">
        <v>57</v>
      </c>
      <c r="L63" s="46">
        <v>59</v>
      </c>
      <c r="M63" s="46">
        <v>60</v>
      </c>
      <c r="N63" s="46">
        <v>59</v>
      </c>
      <c r="O63" s="46">
        <v>59</v>
      </c>
      <c r="P63" s="46">
        <v>60</v>
      </c>
      <c r="Q63" s="46">
        <v>58</v>
      </c>
      <c r="R63" s="46">
        <v>59</v>
      </c>
      <c r="S63" s="46">
        <v>56</v>
      </c>
      <c r="T63" s="46">
        <v>55</v>
      </c>
      <c r="U63" s="29"/>
      <c r="V63" s="20"/>
    </row>
    <row r="64" spans="8:22" x14ac:dyDescent="0.2">
      <c r="H64" t="s">
        <v>128</v>
      </c>
      <c r="I64" s="46">
        <v>1107</v>
      </c>
      <c r="J64" s="46">
        <v>1106</v>
      </c>
      <c r="K64" s="46">
        <v>1107</v>
      </c>
      <c r="L64" s="46">
        <v>1103</v>
      </c>
      <c r="M64" s="46">
        <v>1110</v>
      </c>
      <c r="N64" s="46">
        <v>1105</v>
      </c>
      <c r="O64" s="46">
        <v>1099</v>
      </c>
      <c r="P64" s="46">
        <v>1102</v>
      </c>
      <c r="Q64" s="46">
        <v>1091</v>
      </c>
      <c r="R64" s="46">
        <v>1101</v>
      </c>
      <c r="S64" s="46">
        <v>1087</v>
      </c>
      <c r="T64" s="46">
        <v>1077</v>
      </c>
      <c r="U64" s="29"/>
      <c r="V64" s="20"/>
    </row>
    <row r="65" spans="8:21" x14ac:dyDescent="0.2">
      <c r="H65" t="s">
        <v>129</v>
      </c>
      <c r="I65" s="46">
        <v>1409</v>
      </c>
      <c r="J65" s="46">
        <v>1421</v>
      </c>
      <c r="K65" s="46">
        <v>1412</v>
      </c>
      <c r="L65" s="46">
        <v>1423</v>
      </c>
      <c r="M65" s="46">
        <v>1424</v>
      </c>
      <c r="N65" s="46">
        <v>1429</v>
      </c>
      <c r="O65" s="46">
        <v>1420</v>
      </c>
      <c r="P65" s="46">
        <v>1425</v>
      </c>
      <c r="Q65" s="46">
        <v>1417</v>
      </c>
      <c r="R65" s="46">
        <v>1459</v>
      </c>
      <c r="S65" s="46">
        <v>1421</v>
      </c>
      <c r="T65" s="46">
        <v>1410</v>
      </c>
      <c r="U65" s="29"/>
    </row>
    <row r="67" spans="8:21" x14ac:dyDescent="0.2">
      <c r="H67" s="39" t="s">
        <v>107</v>
      </c>
    </row>
    <row r="68" spans="8:21" x14ac:dyDescent="0.2">
      <c r="H68" t="s">
        <v>75</v>
      </c>
      <c r="I68" s="60">
        <v>290762750</v>
      </c>
      <c r="J68" s="60">
        <v>227560829</v>
      </c>
      <c r="K68" s="60">
        <v>233121778</v>
      </c>
      <c r="L68" s="60">
        <v>195814527</v>
      </c>
      <c r="M68" s="60">
        <v>159679225</v>
      </c>
      <c r="N68" s="60">
        <v>149269341</v>
      </c>
      <c r="O68" s="60">
        <v>162960287</v>
      </c>
      <c r="P68" s="60">
        <v>205104095</v>
      </c>
      <c r="Q68" s="60">
        <v>165900150</v>
      </c>
      <c r="R68" s="60">
        <v>149411937</v>
      </c>
      <c r="S68" s="60">
        <v>181210295</v>
      </c>
      <c r="T68" s="60">
        <v>245740656</v>
      </c>
      <c r="U68" s="29"/>
    </row>
    <row r="69" spans="8:21" x14ac:dyDescent="0.2">
      <c r="H69" t="s">
        <v>76</v>
      </c>
      <c r="I69" s="60">
        <v>7528199</v>
      </c>
      <c r="J69" s="60">
        <v>6143986</v>
      </c>
      <c r="K69" s="60">
        <v>6142389</v>
      </c>
      <c r="L69" s="60">
        <v>5149601</v>
      </c>
      <c r="M69" s="60">
        <v>4089528</v>
      </c>
      <c r="N69" s="60">
        <v>3668290</v>
      </c>
      <c r="O69" s="60">
        <v>3677028</v>
      </c>
      <c r="P69" s="60">
        <v>4157217</v>
      </c>
      <c r="Q69" s="60">
        <v>3958714</v>
      </c>
      <c r="R69" s="60">
        <v>3879774</v>
      </c>
      <c r="S69" s="60">
        <v>4555445</v>
      </c>
      <c r="T69" s="60">
        <v>6108206</v>
      </c>
      <c r="U69" s="29"/>
    </row>
    <row r="70" spans="8:21" x14ac:dyDescent="0.2">
      <c r="H70" t="s">
        <v>78</v>
      </c>
      <c r="I70" s="60">
        <v>56489202</v>
      </c>
      <c r="J70" s="60">
        <v>49024370</v>
      </c>
      <c r="K70" s="60">
        <v>48788620</v>
      </c>
      <c r="L70" s="60">
        <v>44806193</v>
      </c>
      <c r="M70" s="60">
        <v>42230616</v>
      </c>
      <c r="N70" s="60">
        <v>41902849</v>
      </c>
      <c r="O70" s="60">
        <v>43920888</v>
      </c>
      <c r="P70" s="60">
        <v>50433545</v>
      </c>
      <c r="Q70" s="60">
        <v>43947219</v>
      </c>
      <c r="R70" s="60">
        <v>41104023</v>
      </c>
      <c r="S70" s="60">
        <v>42509823</v>
      </c>
      <c r="T70" s="60">
        <v>50084833</v>
      </c>
      <c r="U70" s="29"/>
    </row>
    <row r="71" spans="8:21" x14ac:dyDescent="0.2">
      <c r="H71" t="s">
        <v>120</v>
      </c>
      <c r="I71" s="60">
        <v>678456</v>
      </c>
      <c r="J71" s="60">
        <v>578282</v>
      </c>
      <c r="K71" s="60">
        <v>572816</v>
      </c>
      <c r="L71" s="60">
        <v>531465</v>
      </c>
      <c r="M71" s="60">
        <v>449808</v>
      </c>
      <c r="N71" s="60">
        <v>411420</v>
      </c>
      <c r="O71" s="60">
        <v>430646</v>
      </c>
      <c r="P71" s="60">
        <v>468963</v>
      </c>
      <c r="Q71" s="60">
        <v>428318</v>
      </c>
      <c r="R71" s="60">
        <v>433871</v>
      </c>
      <c r="S71" s="60">
        <v>486883</v>
      </c>
      <c r="T71" s="60">
        <v>614012</v>
      </c>
      <c r="U71" s="29"/>
    </row>
    <row r="72" spans="8:21" x14ac:dyDescent="0.2">
      <c r="H72" t="s">
        <v>79</v>
      </c>
      <c r="I72" s="60">
        <v>64968017</v>
      </c>
      <c r="J72" s="60">
        <v>55958109</v>
      </c>
      <c r="K72" s="60">
        <v>55740106</v>
      </c>
      <c r="L72" s="60">
        <v>50692240</v>
      </c>
      <c r="M72" s="60">
        <v>46948189</v>
      </c>
      <c r="N72" s="60">
        <v>46100697</v>
      </c>
      <c r="O72" s="60">
        <v>48168344</v>
      </c>
      <c r="P72" s="60">
        <v>55210418</v>
      </c>
      <c r="Q72" s="60">
        <v>48512488</v>
      </c>
      <c r="R72" s="60">
        <v>45641901</v>
      </c>
      <c r="S72" s="60">
        <v>47727635</v>
      </c>
      <c r="T72" s="60">
        <v>57034429</v>
      </c>
      <c r="U72" s="29"/>
    </row>
    <row r="73" spans="8:21" x14ac:dyDescent="0.2">
      <c r="H73" t="s">
        <v>80</v>
      </c>
      <c r="I73" s="60">
        <v>3695225</v>
      </c>
      <c r="J73" s="60">
        <v>3069712</v>
      </c>
      <c r="K73" s="60">
        <v>3024059</v>
      </c>
      <c r="L73" s="60">
        <v>2676219</v>
      </c>
      <c r="M73" s="60">
        <v>2374370</v>
      </c>
      <c r="N73" s="60">
        <v>2216277</v>
      </c>
      <c r="O73" s="60">
        <v>2227915</v>
      </c>
      <c r="P73" s="60">
        <v>2567960</v>
      </c>
      <c r="Q73" s="60">
        <v>2479780</v>
      </c>
      <c r="R73" s="60">
        <v>2282010</v>
      </c>
      <c r="S73" s="60">
        <v>2403933</v>
      </c>
      <c r="T73" s="60">
        <v>3066998</v>
      </c>
      <c r="U73" s="29"/>
    </row>
    <row r="74" spans="8:21" x14ac:dyDescent="0.2">
      <c r="H74" s="44" t="s">
        <v>122</v>
      </c>
      <c r="I74" s="60">
        <v>113012595</v>
      </c>
      <c r="J74" s="60">
        <v>101759016</v>
      </c>
      <c r="K74" s="60">
        <v>100935643</v>
      </c>
      <c r="L74" s="60">
        <v>99912778</v>
      </c>
      <c r="M74" s="60">
        <v>101660707</v>
      </c>
      <c r="N74" s="60">
        <v>103035273</v>
      </c>
      <c r="O74" s="60">
        <v>104330094</v>
      </c>
      <c r="P74" s="60">
        <v>113376473</v>
      </c>
      <c r="Q74" s="60">
        <v>103436048</v>
      </c>
      <c r="R74" s="60">
        <v>99338320</v>
      </c>
      <c r="S74" s="60">
        <v>98394465</v>
      </c>
      <c r="T74" s="60">
        <v>107331995</v>
      </c>
      <c r="U74" s="29"/>
    </row>
    <row r="75" spans="8:21" x14ac:dyDescent="0.2">
      <c r="H75" s="44" t="s">
        <v>169</v>
      </c>
      <c r="I75" s="60">
        <v>8514832</v>
      </c>
      <c r="J75" s="60">
        <v>7913195</v>
      </c>
      <c r="K75" s="60">
        <v>7616524</v>
      </c>
      <c r="L75" s="60">
        <v>7898252</v>
      </c>
      <c r="M75" s="60">
        <v>7621647</v>
      </c>
      <c r="N75" s="60">
        <v>7547323</v>
      </c>
      <c r="O75" s="60">
        <v>7762961</v>
      </c>
      <c r="P75" s="60">
        <v>8179552</v>
      </c>
      <c r="Q75" s="60">
        <v>7167097</v>
      </c>
      <c r="R75" s="60">
        <v>8128938</v>
      </c>
      <c r="S75" s="60">
        <v>7776496</v>
      </c>
      <c r="T75" s="60">
        <v>7959762</v>
      </c>
      <c r="U75" s="29"/>
    </row>
    <row r="76" spans="8:21" x14ac:dyDescent="0.2">
      <c r="H76" s="44" t="s">
        <v>123</v>
      </c>
      <c r="I76" s="60">
        <v>125937053</v>
      </c>
      <c r="J76" s="60">
        <v>113399610</v>
      </c>
      <c r="K76" s="60">
        <v>112223930</v>
      </c>
      <c r="L76" s="60">
        <v>111090734</v>
      </c>
      <c r="M76" s="60">
        <v>112273215</v>
      </c>
      <c r="N76" s="60">
        <v>113413112</v>
      </c>
      <c r="O76" s="60">
        <v>114915540</v>
      </c>
      <c r="P76" s="60">
        <v>124759437</v>
      </c>
      <c r="Q76" s="60">
        <v>113710883</v>
      </c>
      <c r="R76" s="60">
        <v>110448176</v>
      </c>
      <c r="S76" s="60">
        <v>109051287</v>
      </c>
      <c r="T76" s="60">
        <v>119116948</v>
      </c>
      <c r="U76" s="29"/>
    </row>
    <row r="77" spans="8:21" x14ac:dyDescent="0.2">
      <c r="H77" s="44" t="s">
        <v>124</v>
      </c>
      <c r="I77" s="60">
        <v>5199806</v>
      </c>
      <c r="J77" s="60">
        <v>4295325</v>
      </c>
      <c r="K77" s="60">
        <v>4226648</v>
      </c>
      <c r="L77" s="60">
        <v>5323831</v>
      </c>
      <c r="M77" s="60">
        <v>10126136</v>
      </c>
      <c r="N77" s="60">
        <v>18516637</v>
      </c>
      <c r="O77" s="60">
        <v>23083953</v>
      </c>
      <c r="P77" s="60">
        <v>28015838</v>
      </c>
      <c r="Q77" s="60">
        <v>23798948</v>
      </c>
      <c r="R77" s="60">
        <v>12939704</v>
      </c>
      <c r="S77" s="60">
        <v>6282585</v>
      </c>
      <c r="T77" s="60">
        <v>3998283</v>
      </c>
      <c r="U77" s="29"/>
    </row>
    <row r="78" spans="8:21" x14ac:dyDescent="0.2">
      <c r="H78" t="s">
        <v>77</v>
      </c>
      <c r="I78" s="60">
        <v>138406887</v>
      </c>
      <c r="J78" s="60">
        <v>113468531</v>
      </c>
      <c r="K78" s="60">
        <v>115669846</v>
      </c>
      <c r="L78" s="60">
        <v>98274009</v>
      </c>
      <c r="M78" s="60">
        <v>76614292</v>
      </c>
      <c r="N78" s="60">
        <v>71760784</v>
      </c>
      <c r="O78" s="60">
        <v>80388748</v>
      </c>
      <c r="P78" s="60">
        <v>94284402</v>
      </c>
      <c r="Q78" s="60">
        <v>75905965</v>
      </c>
      <c r="R78" s="60">
        <v>73445759</v>
      </c>
      <c r="S78" s="60">
        <v>91581742</v>
      </c>
      <c r="T78" s="60">
        <v>125708196</v>
      </c>
      <c r="U78" s="29"/>
    </row>
    <row r="79" spans="8:21" x14ac:dyDescent="0.2">
      <c r="H79" t="s">
        <v>81</v>
      </c>
      <c r="I79" s="60">
        <v>3270282</v>
      </c>
      <c r="J79" s="60">
        <v>2764549</v>
      </c>
      <c r="K79" s="60">
        <v>2810373</v>
      </c>
      <c r="L79" s="60">
        <v>2296569</v>
      </c>
      <c r="M79" s="60">
        <v>1714607</v>
      </c>
      <c r="N79" s="60">
        <v>1545919</v>
      </c>
      <c r="O79" s="60">
        <v>1659213</v>
      </c>
      <c r="P79" s="60">
        <v>1898946</v>
      </c>
      <c r="Q79" s="60">
        <v>1760441</v>
      </c>
      <c r="R79" s="60">
        <v>1745477</v>
      </c>
      <c r="S79" s="60">
        <v>2165102</v>
      </c>
      <c r="T79" s="60">
        <v>2939319</v>
      </c>
      <c r="U79" s="29"/>
    </row>
    <row r="80" spans="8:21" x14ac:dyDescent="0.2">
      <c r="H80" t="s">
        <v>82</v>
      </c>
      <c r="I80" s="60">
        <v>34858374</v>
      </c>
      <c r="J80" s="60">
        <v>30861224</v>
      </c>
      <c r="K80" s="60">
        <v>30517131</v>
      </c>
      <c r="L80" s="60">
        <v>27668679</v>
      </c>
      <c r="M80" s="60">
        <v>25240345</v>
      </c>
      <c r="N80" s="60">
        <v>25318487</v>
      </c>
      <c r="O80" s="60">
        <v>27258963</v>
      </c>
      <c r="P80" s="60">
        <v>30333991</v>
      </c>
      <c r="Q80" s="60">
        <v>26957856</v>
      </c>
      <c r="R80" s="60">
        <v>24292726</v>
      </c>
      <c r="S80" s="60">
        <v>26166341</v>
      </c>
      <c r="T80" s="60">
        <v>32378815</v>
      </c>
      <c r="U80" s="29"/>
    </row>
    <row r="81" spans="7:23" x14ac:dyDescent="0.2">
      <c r="H81" t="s">
        <v>125</v>
      </c>
      <c r="I81" s="60">
        <v>469018</v>
      </c>
      <c r="J81" s="60">
        <v>445106</v>
      </c>
      <c r="K81" s="60">
        <v>440591</v>
      </c>
      <c r="L81" s="60">
        <v>428610</v>
      </c>
      <c r="M81" s="60">
        <v>394772</v>
      </c>
      <c r="N81" s="60">
        <v>351165</v>
      </c>
      <c r="O81" s="60">
        <v>367309</v>
      </c>
      <c r="P81" s="60">
        <v>396408</v>
      </c>
      <c r="Q81" s="60">
        <v>401037</v>
      </c>
      <c r="R81" s="60">
        <v>386014</v>
      </c>
      <c r="S81" s="60">
        <v>421252</v>
      </c>
      <c r="T81" s="60">
        <v>527321</v>
      </c>
      <c r="U81" s="29"/>
    </row>
    <row r="82" spans="7:23" x14ac:dyDescent="0.2">
      <c r="H82" t="s">
        <v>83</v>
      </c>
      <c r="I82" s="60">
        <v>38776948</v>
      </c>
      <c r="J82" s="60">
        <v>34222891</v>
      </c>
      <c r="K82" s="60">
        <v>33911944</v>
      </c>
      <c r="L82" s="60">
        <v>30519983</v>
      </c>
      <c r="M82" s="60">
        <v>27431213</v>
      </c>
      <c r="N82" s="60">
        <v>27276461</v>
      </c>
      <c r="O82" s="60">
        <v>29343591</v>
      </c>
      <c r="P82" s="60">
        <v>32692469</v>
      </c>
      <c r="Q82" s="60">
        <v>29175357</v>
      </c>
      <c r="R82" s="60">
        <v>26500588</v>
      </c>
      <c r="S82" s="60">
        <v>28874314</v>
      </c>
      <c r="T82" s="60">
        <v>36001116</v>
      </c>
      <c r="U82" s="29"/>
    </row>
    <row r="83" spans="7:23" x14ac:dyDescent="0.2">
      <c r="H83" t="s">
        <v>126</v>
      </c>
      <c r="I83" s="60">
        <v>812480</v>
      </c>
      <c r="J83" s="60">
        <v>662040</v>
      </c>
      <c r="K83" s="60">
        <v>717080</v>
      </c>
      <c r="L83" s="60">
        <v>598480</v>
      </c>
      <c r="M83" s="60">
        <v>522360</v>
      </c>
      <c r="N83" s="60">
        <v>477520</v>
      </c>
      <c r="O83" s="60">
        <v>514560</v>
      </c>
      <c r="P83" s="60">
        <v>560800</v>
      </c>
      <c r="Q83" s="60">
        <v>558760</v>
      </c>
      <c r="R83" s="60">
        <v>466920</v>
      </c>
      <c r="S83" s="60">
        <v>548400</v>
      </c>
      <c r="T83" s="60">
        <v>662400</v>
      </c>
      <c r="U83" s="29"/>
    </row>
    <row r="84" spans="7:23" x14ac:dyDescent="0.2">
      <c r="H84" t="s">
        <v>127</v>
      </c>
      <c r="I84" s="60">
        <v>50928842</v>
      </c>
      <c r="J84" s="60">
        <v>46836712</v>
      </c>
      <c r="K84" s="60">
        <v>47197375</v>
      </c>
      <c r="L84" s="60">
        <v>45021521</v>
      </c>
      <c r="M84" s="60">
        <v>43773071</v>
      </c>
      <c r="N84" s="60">
        <v>44043382</v>
      </c>
      <c r="O84" s="60">
        <v>45525831</v>
      </c>
      <c r="P84" s="60">
        <v>49124511</v>
      </c>
      <c r="Q84" s="60">
        <v>46388352</v>
      </c>
      <c r="R84" s="60">
        <v>42639039</v>
      </c>
      <c r="S84" s="60">
        <v>43594650</v>
      </c>
      <c r="T84" s="60">
        <v>48777481</v>
      </c>
      <c r="U84" s="29"/>
    </row>
    <row r="85" spans="7:23" x14ac:dyDescent="0.2">
      <c r="H85" s="44" t="s">
        <v>149</v>
      </c>
      <c r="I85" s="60">
        <v>4833096</v>
      </c>
      <c r="J85" s="60">
        <v>5805248</v>
      </c>
      <c r="K85" s="60">
        <v>4429405</v>
      </c>
      <c r="L85" s="60">
        <v>5554876</v>
      </c>
      <c r="M85" s="60">
        <v>5050057</v>
      </c>
      <c r="N85" s="60">
        <v>4992841</v>
      </c>
      <c r="O85" s="60">
        <v>4960816</v>
      </c>
      <c r="P85" s="60">
        <v>5189846</v>
      </c>
      <c r="Q85" s="60">
        <v>4854240</v>
      </c>
      <c r="R85" s="60">
        <v>5014404</v>
      </c>
      <c r="S85" s="60">
        <v>4859993</v>
      </c>
      <c r="T85" s="60">
        <v>5259161</v>
      </c>
      <c r="U85" s="29"/>
    </row>
    <row r="86" spans="7:23" x14ac:dyDescent="0.2">
      <c r="H86" t="s">
        <v>128</v>
      </c>
      <c r="I86" s="60">
        <v>56729338</v>
      </c>
      <c r="J86" s="60">
        <v>53439401</v>
      </c>
      <c r="K86" s="60">
        <v>52467140</v>
      </c>
      <c r="L86" s="60">
        <v>51275677</v>
      </c>
      <c r="M86" s="60">
        <v>49426008</v>
      </c>
      <c r="N86" s="60">
        <v>49581862</v>
      </c>
      <c r="O86" s="60">
        <v>51066128</v>
      </c>
      <c r="P86" s="60">
        <v>54943397</v>
      </c>
      <c r="Q86" s="60">
        <v>51872432</v>
      </c>
      <c r="R86" s="60">
        <v>48195762</v>
      </c>
      <c r="S86" s="60">
        <v>49098363</v>
      </c>
      <c r="T86" s="60">
        <v>54839762</v>
      </c>
      <c r="U86" s="29"/>
    </row>
    <row r="87" spans="7:23" x14ac:dyDescent="0.2">
      <c r="H87" t="s">
        <v>129</v>
      </c>
      <c r="I87" s="60">
        <v>3674819</v>
      </c>
      <c r="J87" s="60">
        <v>3557713</v>
      </c>
      <c r="K87" s="60">
        <v>3471292</v>
      </c>
      <c r="L87" s="60">
        <v>3434553</v>
      </c>
      <c r="M87" s="60">
        <v>4237336</v>
      </c>
      <c r="N87" s="60">
        <v>6509435</v>
      </c>
      <c r="O87" s="60">
        <v>8334800</v>
      </c>
      <c r="P87" s="60">
        <v>9633952</v>
      </c>
      <c r="Q87" s="60">
        <v>7676661</v>
      </c>
      <c r="R87" s="60">
        <v>5236492</v>
      </c>
      <c r="S87" s="60">
        <v>3101450</v>
      </c>
      <c r="T87" s="60">
        <v>3575745</v>
      </c>
      <c r="U87" s="29"/>
    </row>
    <row r="88" spans="7:23" x14ac:dyDescent="0.2">
      <c r="W88" s="22"/>
    </row>
    <row r="89" spans="7:23" x14ac:dyDescent="0.2">
      <c r="G89" s="42" t="s">
        <v>212</v>
      </c>
      <c r="H89" s="43" t="s">
        <v>147</v>
      </c>
      <c r="W89" s="22"/>
    </row>
    <row r="90" spans="7:23" x14ac:dyDescent="0.2">
      <c r="G90" s="45">
        <v>148880314</v>
      </c>
      <c r="H90" t="s">
        <v>75</v>
      </c>
      <c r="I90" s="45">
        <v>132072969</v>
      </c>
      <c r="J90" s="45">
        <v>120655045</v>
      </c>
      <c r="K90" s="45">
        <v>118116469</v>
      </c>
      <c r="L90" s="45">
        <v>96777259</v>
      </c>
      <c r="M90" s="45">
        <v>84894693</v>
      </c>
      <c r="N90" s="45">
        <v>78726706</v>
      </c>
      <c r="O90" s="45">
        <v>100995782</v>
      </c>
      <c r="P90" s="45">
        <v>98116077</v>
      </c>
      <c r="Q90" s="45">
        <v>71553349</v>
      </c>
      <c r="R90" s="45">
        <v>82324910</v>
      </c>
      <c r="S90" s="45">
        <v>114669993</v>
      </c>
      <c r="T90" s="45">
        <v>127363416</v>
      </c>
      <c r="W90" s="22"/>
    </row>
    <row r="91" spans="7:23" x14ac:dyDescent="0.2">
      <c r="G91" s="45">
        <v>3711265</v>
      </c>
      <c r="H91" t="s">
        <v>76</v>
      </c>
      <c r="I91" s="45">
        <v>3411721</v>
      </c>
      <c r="J91" s="45">
        <v>3266140</v>
      </c>
      <c r="K91" s="45">
        <v>3114821</v>
      </c>
      <c r="L91" s="45">
        <v>2552426</v>
      </c>
      <c r="M91" s="45">
        <v>2174229</v>
      </c>
      <c r="N91" s="45">
        <v>1934806</v>
      </c>
      <c r="O91" s="45">
        <v>2278873</v>
      </c>
      <c r="P91" s="45">
        <v>2225688</v>
      </c>
      <c r="Q91" s="45">
        <v>1707404</v>
      </c>
      <c r="R91" s="45">
        <v>2137728</v>
      </c>
      <c r="S91" s="45">
        <v>2882688</v>
      </c>
      <c r="T91" s="45">
        <v>3165785</v>
      </c>
      <c r="W91" s="22"/>
    </row>
    <row r="92" spans="7:23" x14ac:dyDescent="0.2">
      <c r="G92" s="45">
        <v>30354239</v>
      </c>
      <c r="H92" t="s">
        <v>78</v>
      </c>
      <c r="I92" s="45">
        <v>25653518</v>
      </c>
      <c r="J92" s="45">
        <v>26001034</v>
      </c>
      <c r="K92" s="45">
        <v>24702687</v>
      </c>
      <c r="L92" s="45">
        <v>22138940</v>
      </c>
      <c r="M92" s="45">
        <v>22452233</v>
      </c>
      <c r="N92" s="45">
        <v>22101280</v>
      </c>
      <c r="O92" s="45">
        <v>27220381</v>
      </c>
      <c r="P92" s="45">
        <v>24126001</v>
      </c>
      <c r="Q92" s="45">
        <v>18954558</v>
      </c>
      <c r="R92" s="45">
        <v>22648023</v>
      </c>
      <c r="S92" s="45">
        <v>26900244</v>
      </c>
      <c r="T92" s="45">
        <v>25958161</v>
      </c>
      <c r="W92" s="22"/>
    </row>
    <row r="93" spans="7:23" x14ac:dyDescent="0.2">
      <c r="G93" s="45">
        <v>351593</v>
      </c>
      <c r="H93" t="s">
        <v>120</v>
      </c>
      <c r="I93" s="45">
        <v>295245</v>
      </c>
      <c r="J93" s="45">
        <v>320210</v>
      </c>
      <c r="K93" s="45">
        <v>277558</v>
      </c>
      <c r="L93" s="45">
        <v>268676</v>
      </c>
      <c r="M93" s="45">
        <v>239144</v>
      </c>
      <c r="N93" s="45">
        <v>217000</v>
      </c>
      <c r="O93" s="45">
        <v>266897</v>
      </c>
      <c r="P93" s="45">
        <v>-12652</v>
      </c>
      <c r="Q93" s="45">
        <v>184735</v>
      </c>
      <c r="R93" s="45">
        <v>239060</v>
      </c>
      <c r="S93" s="45">
        <v>308100</v>
      </c>
      <c r="T93" s="45">
        <v>318233</v>
      </c>
      <c r="W93" s="22"/>
    </row>
    <row r="94" spans="7:23" x14ac:dyDescent="0.2">
      <c r="G94" s="45">
        <v>34417097</v>
      </c>
      <c r="H94" t="s">
        <v>79</v>
      </c>
      <c r="I94" s="45">
        <v>29360484</v>
      </c>
      <c r="J94" s="45">
        <v>29587384</v>
      </c>
      <c r="K94" s="45">
        <v>28095066</v>
      </c>
      <c r="L94" s="45">
        <v>24960042</v>
      </c>
      <c r="M94" s="45">
        <v>24865606</v>
      </c>
      <c r="N94" s="45">
        <v>24253086</v>
      </c>
      <c r="O94" s="45">
        <v>29766151</v>
      </c>
      <c r="P94" s="45">
        <v>26339037</v>
      </c>
      <c r="Q94" s="45">
        <v>20846697</v>
      </c>
      <c r="R94" s="45">
        <v>25024811</v>
      </c>
      <c r="S94" s="45">
        <v>30091032</v>
      </c>
      <c r="T94" s="45">
        <v>29442179</v>
      </c>
      <c r="W94" s="22"/>
    </row>
    <row r="95" spans="7:23" x14ac:dyDescent="0.2">
      <c r="G95" s="45">
        <v>1992363</v>
      </c>
      <c r="H95" t="s">
        <v>80</v>
      </c>
      <c r="I95" s="45">
        <v>1673055</v>
      </c>
      <c r="J95" s="45">
        <v>1633070</v>
      </c>
      <c r="K95" s="45">
        <v>1541990</v>
      </c>
      <c r="L95" s="45">
        <v>1316515</v>
      </c>
      <c r="M95" s="45">
        <v>1262352</v>
      </c>
      <c r="N95" s="45">
        <v>1168955</v>
      </c>
      <c r="O95" s="45">
        <v>1380771</v>
      </c>
      <c r="P95" s="45">
        <v>1228440</v>
      </c>
      <c r="Q95" s="45">
        <v>1069536</v>
      </c>
      <c r="R95" s="45">
        <v>1257371</v>
      </c>
      <c r="S95" s="45">
        <v>1521210</v>
      </c>
      <c r="T95" s="45">
        <v>1589576</v>
      </c>
      <c r="W95" s="22"/>
    </row>
    <row r="96" spans="7:23" x14ac:dyDescent="0.2">
      <c r="G96" s="45">
        <v>66880896</v>
      </c>
      <c r="H96" s="44" t="s">
        <v>122</v>
      </c>
      <c r="I96" s="45">
        <v>51307035</v>
      </c>
      <c r="J96" s="45">
        <v>53955348</v>
      </c>
      <c r="K96" s="45">
        <v>51101564</v>
      </c>
      <c r="L96" s="45">
        <v>49382732</v>
      </c>
      <c r="M96" s="45">
        <v>54048700</v>
      </c>
      <c r="N96" s="45">
        <v>54345026</v>
      </c>
      <c r="O96" s="45">
        <v>64659550</v>
      </c>
      <c r="P96" s="45">
        <v>54236142</v>
      </c>
      <c r="Q96" s="45">
        <v>44612257</v>
      </c>
      <c r="R96" s="45">
        <v>54734705</v>
      </c>
      <c r="S96" s="45">
        <v>62264082</v>
      </c>
      <c r="T96" s="45">
        <v>55628441</v>
      </c>
      <c r="W96" s="22"/>
    </row>
    <row r="97" spans="7:23" x14ac:dyDescent="0.2">
      <c r="G97" s="45">
        <v>5312968</v>
      </c>
      <c r="H97" s="44" t="s">
        <v>169</v>
      </c>
      <c r="I97" s="45">
        <v>3870991</v>
      </c>
      <c r="J97" s="45">
        <v>4194748</v>
      </c>
      <c r="K97" s="45">
        <v>3854976</v>
      </c>
      <c r="L97" s="45">
        <v>3895809</v>
      </c>
      <c r="M97" s="45">
        <v>4052108</v>
      </c>
      <c r="N97" s="45">
        <v>3980768</v>
      </c>
      <c r="O97" s="45">
        <v>4811167</v>
      </c>
      <c r="P97" s="45">
        <v>3912870</v>
      </c>
      <c r="Q97" s="45">
        <v>3091189</v>
      </c>
      <c r="R97" s="45">
        <v>4478987</v>
      </c>
      <c r="S97" s="45">
        <v>4920971</v>
      </c>
      <c r="T97" s="45">
        <v>4125416</v>
      </c>
      <c r="W97" s="22"/>
    </row>
    <row r="98" spans="7:23" x14ac:dyDescent="0.2">
      <c r="G98" s="45">
        <v>74186227</v>
      </c>
      <c r="H98" s="44" t="s">
        <v>123</v>
      </c>
      <c r="I98" s="45">
        <v>56851081</v>
      </c>
      <c r="J98" s="45">
        <v>59783166</v>
      </c>
      <c r="K98" s="45">
        <v>56498530</v>
      </c>
      <c r="L98" s="45">
        <v>54595056</v>
      </c>
      <c r="M98" s="45">
        <v>59363160</v>
      </c>
      <c r="N98" s="45">
        <v>59494749</v>
      </c>
      <c r="O98" s="45">
        <v>70851488</v>
      </c>
      <c r="P98" s="45">
        <v>59377452</v>
      </c>
      <c r="Q98" s="45">
        <v>48772982</v>
      </c>
      <c r="R98" s="45">
        <v>60471063</v>
      </c>
      <c r="S98" s="45">
        <v>68706263</v>
      </c>
      <c r="T98" s="45">
        <v>61343433</v>
      </c>
      <c r="W98" s="22"/>
    </row>
    <row r="99" spans="7:23" x14ac:dyDescent="0.2">
      <c r="G99" s="45">
        <v>1836099</v>
      </c>
      <c r="H99" s="44" t="s">
        <v>124</v>
      </c>
      <c r="I99" s="45">
        <v>2165131</v>
      </c>
      <c r="J99" s="45">
        <v>2049343</v>
      </c>
      <c r="K99" s="45">
        <v>1912068</v>
      </c>
      <c r="L99" s="45">
        <v>1934470</v>
      </c>
      <c r="M99" s="45">
        <v>2864696</v>
      </c>
      <c r="N99" s="45">
        <v>5082569</v>
      </c>
      <c r="O99" s="45">
        <v>7115657</v>
      </c>
      <c r="P99" s="45">
        <v>7842553</v>
      </c>
      <c r="Q99" s="45">
        <v>6312116</v>
      </c>
      <c r="R99" s="45">
        <v>4520064</v>
      </c>
      <c r="S99" s="45">
        <v>3209792</v>
      </c>
      <c r="T99" s="45">
        <v>1850924</v>
      </c>
      <c r="W99" s="22"/>
    </row>
    <row r="100" spans="7:23" x14ac:dyDescent="0.2">
      <c r="G100" s="45">
        <v>74576888</v>
      </c>
      <c r="H100" t="s">
        <v>77</v>
      </c>
      <c r="I100" s="45">
        <v>62854399</v>
      </c>
      <c r="J100" s="45">
        <v>60135397</v>
      </c>
      <c r="K100" s="45">
        <v>58564798</v>
      </c>
      <c r="L100" s="45">
        <v>48549835</v>
      </c>
      <c r="M100" s="45">
        <v>40725481</v>
      </c>
      <c r="N100" s="45">
        <v>37845065</v>
      </c>
      <c r="O100" s="45">
        <v>49817130</v>
      </c>
      <c r="P100" s="45">
        <v>45099352</v>
      </c>
      <c r="Q100" s="45">
        <v>32734186</v>
      </c>
      <c r="R100" s="45">
        <v>40460787</v>
      </c>
      <c r="S100" s="45">
        <v>57938646</v>
      </c>
      <c r="T100" s="45">
        <v>65141271</v>
      </c>
      <c r="W100" s="22"/>
    </row>
    <row r="101" spans="7:23" x14ac:dyDescent="0.2">
      <c r="G101" s="45">
        <v>1718902</v>
      </c>
      <c r="H101" t="s">
        <v>81</v>
      </c>
      <c r="I101" s="45">
        <v>1476225</v>
      </c>
      <c r="J101" s="45">
        <v>1472965</v>
      </c>
      <c r="K101" s="45">
        <v>1418631</v>
      </c>
      <c r="L101" s="45">
        <v>1128441</v>
      </c>
      <c r="M101" s="45">
        <v>911584</v>
      </c>
      <c r="N101" s="45">
        <v>815381</v>
      </c>
      <c r="O101" s="45">
        <v>1028313</v>
      </c>
      <c r="P101" s="45">
        <v>908403</v>
      </c>
      <c r="Q101" s="45">
        <v>759283</v>
      </c>
      <c r="R101" s="45">
        <v>961745</v>
      </c>
      <c r="S101" s="45">
        <v>1370078</v>
      </c>
      <c r="T101" s="45">
        <v>1523402</v>
      </c>
      <c r="W101" s="22"/>
    </row>
    <row r="102" spans="7:23" x14ac:dyDescent="0.2">
      <c r="G102" s="45">
        <v>19259510</v>
      </c>
      <c r="H102" t="s">
        <v>82</v>
      </c>
      <c r="I102" s="45">
        <v>15812015</v>
      </c>
      <c r="J102" s="45">
        <v>16330699</v>
      </c>
      <c r="K102" s="45">
        <v>15419905</v>
      </c>
      <c r="L102" s="45">
        <v>13648764</v>
      </c>
      <c r="M102" s="45">
        <v>13405263</v>
      </c>
      <c r="N102" s="45">
        <v>13343603</v>
      </c>
      <c r="O102" s="45">
        <v>16885171</v>
      </c>
      <c r="P102" s="45">
        <v>14504910</v>
      </c>
      <c r="Q102" s="45">
        <v>11622424</v>
      </c>
      <c r="R102" s="45">
        <v>13378571</v>
      </c>
      <c r="S102" s="45">
        <v>16543605</v>
      </c>
      <c r="T102" s="45">
        <v>16763446</v>
      </c>
      <c r="W102" s="22"/>
    </row>
    <row r="103" spans="7:23" x14ac:dyDescent="0.2">
      <c r="G103" s="45">
        <v>273462</v>
      </c>
      <c r="H103" t="s">
        <v>125</v>
      </c>
      <c r="I103" s="45">
        <v>196830</v>
      </c>
      <c r="J103" s="45">
        <v>224147</v>
      </c>
      <c r="K103" s="45">
        <v>215879</v>
      </c>
      <c r="L103" s="45">
        <v>214941</v>
      </c>
      <c r="M103" s="45">
        <v>209883</v>
      </c>
      <c r="N103" s="45">
        <v>185219</v>
      </c>
      <c r="O103" s="45">
        <v>227643</v>
      </c>
      <c r="P103" s="45">
        <v>189631</v>
      </c>
      <c r="Q103" s="45">
        <v>172968</v>
      </c>
      <c r="R103" s="45">
        <v>212691</v>
      </c>
      <c r="S103" s="45">
        <v>266569</v>
      </c>
      <c r="T103" s="45">
        <v>273302</v>
      </c>
      <c r="W103" s="22"/>
    </row>
    <row r="104" spans="7:23" x14ac:dyDescent="0.2">
      <c r="G104" s="45">
        <v>21251874</v>
      </c>
      <c r="H104" t="s">
        <v>83</v>
      </c>
      <c r="I104" s="45">
        <v>17485070</v>
      </c>
      <c r="J104" s="45">
        <v>18027811</v>
      </c>
      <c r="K104" s="45">
        <v>17054415</v>
      </c>
      <c r="L104" s="45">
        <v>14992146</v>
      </c>
      <c r="M104" s="45">
        <v>14526730</v>
      </c>
      <c r="N104" s="45">
        <v>14344203</v>
      </c>
      <c r="O104" s="45">
        <v>18141127</v>
      </c>
      <c r="P104" s="45">
        <v>15602944</v>
      </c>
      <c r="Q104" s="45">
        <v>12554675</v>
      </c>
      <c r="R104" s="45">
        <v>14553007</v>
      </c>
      <c r="S104" s="45">
        <v>18180252</v>
      </c>
      <c r="T104" s="45">
        <v>18560150</v>
      </c>
      <c r="W104" s="22"/>
    </row>
    <row r="105" spans="7:23" x14ac:dyDescent="0.2">
      <c r="G105" s="45">
        <v>429725</v>
      </c>
      <c r="H105" t="s">
        <v>126</v>
      </c>
      <c r="I105" s="45">
        <v>360855</v>
      </c>
      <c r="J105" s="45">
        <v>352231</v>
      </c>
      <c r="K105" s="45">
        <v>370078</v>
      </c>
      <c r="L105" s="45">
        <v>295544</v>
      </c>
      <c r="M105" s="45">
        <v>277717</v>
      </c>
      <c r="N105" s="45">
        <v>251864</v>
      </c>
      <c r="O105" s="45">
        <v>318903</v>
      </c>
      <c r="P105" s="45">
        <v>268271</v>
      </c>
      <c r="Q105" s="45">
        <v>240995</v>
      </c>
      <c r="R105" s="45">
        <v>257270</v>
      </c>
      <c r="S105" s="45">
        <v>347028</v>
      </c>
      <c r="T105" s="45">
        <v>343311</v>
      </c>
      <c r="W105" s="22"/>
    </row>
    <row r="106" spans="7:23" x14ac:dyDescent="0.2">
      <c r="G106" s="45">
        <v>29533854</v>
      </c>
      <c r="H106" t="s">
        <v>127</v>
      </c>
      <c r="I106" s="45">
        <v>23127532</v>
      </c>
      <c r="J106" s="45">
        <v>24848279</v>
      </c>
      <c r="K106" s="45">
        <v>23900852</v>
      </c>
      <c r="L106" s="45">
        <v>22246410</v>
      </c>
      <c r="M106" s="45">
        <v>23272291</v>
      </c>
      <c r="N106" s="45">
        <v>23230285</v>
      </c>
      <c r="O106" s="45">
        <v>28215059</v>
      </c>
      <c r="P106" s="45">
        <v>23499796</v>
      </c>
      <c r="Q106" s="45">
        <v>20007426</v>
      </c>
      <c r="R106" s="45">
        <v>23493806</v>
      </c>
      <c r="S106" s="45">
        <v>27586723</v>
      </c>
      <c r="T106" s="45">
        <v>25280581</v>
      </c>
      <c r="W106" s="22"/>
    </row>
    <row r="107" spans="7:23" x14ac:dyDescent="0.2">
      <c r="G107" s="45">
        <v>3594067</v>
      </c>
      <c r="H107" s="44" t="s">
        <v>149</v>
      </c>
      <c r="I107" s="45">
        <v>2197936</v>
      </c>
      <c r="J107" s="45">
        <v>3074014</v>
      </c>
      <c r="K107" s="45">
        <v>2251306</v>
      </c>
      <c r="L107" s="45">
        <v>2740500</v>
      </c>
      <c r="M107" s="45">
        <v>2684902</v>
      </c>
      <c r="N107" s="45">
        <v>2633429</v>
      </c>
      <c r="O107" s="45">
        <v>3074512</v>
      </c>
      <c r="P107" s="45">
        <v>2482677</v>
      </c>
      <c r="Q107" s="45">
        <v>2093647</v>
      </c>
      <c r="R107" s="45">
        <v>2762901</v>
      </c>
      <c r="S107" s="45">
        <v>3075407</v>
      </c>
      <c r="T107" s="45">
        <v>2725738</v>
      </c>
    </row>
    <row r="108" spans="7:23" x14ac:dyDescent="0.2">
      <c r="G108" s="45">
        <v>33557646</v>
      </c>
      <c r="H108" t="s">
        <v>128</v>
      </c>
      <c r="I108" s="45">
        <v>25686323</v>
      </c>
      <c r="J108" s="45">
        <v>28274524</v>
      </c>
      <c r="K108" s="45">
        <v>26522236</v>
      </c>
      <c r="L108" s="45">
        <v>25282454</v>
      </c>
      <c r="M108" s="45">
        <v>26234910</v>
      </c>
      <c r="N108" s="45">
        <v>26115578</v>
      </c>
      <c r="O108" s="45">
        <v>31608474</v>
      </c>
      <c r="P108" s="45">
        <v>26250744</v>
      </c>
      <c r="Q108" s="45">
        <v>22342068</v>
      </c>
      <c r="R108" s="45">
        <v>26513977</v>
      </c>
      <c r="S108" s="45">
        <v>31009158</v>
      </c>
      <c r="T108" s="45">
        <v>28349630</v>
      </c>
    </row>
    <row r="109" spans="7:23" x14ac:dyDescent="0.2">
      <c r="G109" s="45">
        <v>1953297</v>
      </c>
      <c r="H109" t="s">
        <v>129</v>
      </c>
      <c r="I109" s="45">
        <v>1574640</v>
      </c>
      <c r="J109" s="45">
        <v>1697112</v>
      </c>
      <c r="K109" s="45">
        <v>1634510</v>
      </c>
      <c r="L109" s="45">
        <v>1585191</v>
      </c>
      <c r="M109" s="45">
        <v>1921933</v>
      </c>
      <c r="N109" s="45">
        <v>2789752</v>
      </c>
      <c r="O109" s="45">
        <v>4112642</v>
      </c>
      <c r="P109" s="45">
        <v>3730198</v>
      </c>
      <c r="Q109" s="45">
        <v>2924385</v>
      </c>
      <c r="R109" s="45">
        <v>2667356</v>
      </c>
      <c r="S109" s="45">
        <v>1817306</v>
      </c>
      <c r="T109" s="45">
        <v>1707845</v>
      </c>
    </row>
    <row r="110" spans="7:23" x14ac:dyDescent="0.2">
      <c r="V110" s="45"/>
    </row>
    <row r="111" spans="7:23" x14ac:dyDescent="0.2">
      <c r="H111" s="39" t="s">
        <v>108</v>
      </c>
    </row>
    <row r="112" spans="7:23" x14ac:dyDescent="0.2">
      <c r="H112" t="s">
        <v>75</v>
      </c>
      <c r="I112" s="22">
        <f t="shared" ref="I112:I131" si="1">I68+I90-G90</f>
        <v>273955405</v>
      </c>
      <c r="J112" s="21">
        <f t="shared" ref="J112:T112" si="2">J68+J90-I90</f>
        <v>216142905</v>
      </c>
      <c r="K112" s="21">
        <f t="shared" si="2"/>
        <v>230583202</v>
      </c>
      <c r="L112" s="21">
        <f t="shared" si="2"/>
        <v>174475317</v>
      </c>
      <c r="M112" s="21">
        <f t="shared" si="2"/>
        <v>147796659</v>
      </c>
      <c r="N112" s="21">
        <f t="shared" si="2"/>
        <v>143101354</v>
      </c>
      <c r="O112" s="21">
        <f t="shared" si="2"/>
        <v>185229363</v>
      </c>
      <c r="P112" s="21">
        <f t="shared" si="2"/>
        <v>202224390</v>
      </c>
      <c r="Q112" s="21">
        <f t="shared" si="2"/>
        <v>139337422</v>
      </c>
      <c r="R112" s="21">
        <f t="shared" si="2"/>
        <v>160183498</v>
      </c>
      <c r="S112" s="21">
        <f t="shared" si="2"/>
        <v>213555378</v>
      </c>
      <c r="T112" s="21">
        <f t="shared" si="2"/>
        <v>258434079</v>
      </c>
      <c r="U112" s="21">
        <f>SUM(I112:T112)</f>
        <v>2345018972</v>
      </c>
    </row>
    <row r="113" spans="8:21" x14ac:dyDescent="0.2">
      <c r="H113" t="s">
        <v>76</v>
      </c>
      <c r="I113" s="22">
        <f t="shared" si="1"/>
        <v>7228655</v>
      </c>
      <c r="J113" s="21">
        <f t="shared" ref="J113:T113" si="3">J69+J91-I91</f>
        <v>5998405</v>
      </c>
      <c r="K113" s="21">
        <f t="shared" si="3"/>
        <v>5991070</v>
      </c>
      <c r="L113" s="21">
        <f t="shared" si="3"/>
        <v>4587206</v>
      </c>
      <c r="M113" s="21">
        <f t="shared" si="3"/>
        <v>3711331</v>
      </c>
      <c r="N113" s="21">
        <f t="shared" si="3"/>
        <v>3428867</v>
      </c>
      <c r="O113" s="21">
        <f t="shared" si="3"/>
        <v>4021095</v>
      </c>
      <c r="P113" s="21">
        <f t="shared" si="3"/>
        <v>4104032</v>
      </c>
      <c r="Q113" s="21">
        <f t="shared" si="3"/>
        <v>3440430</v>
      </c>
      <c r="R113" s="21">
        <f t="shared" si="3"/>
        <v>4310098</v>
      </c>
      <c r="S113" s="21">
        <f t="shared" si="3"/>
        <v>5300405</v>
      </c>
      <c r="T113" s="21">
        <f t="shared" si="3"/>
        <v>6391303</v>
      </c>
      <c r="U113" s="21">
        <f t="shared" ref="U113:U131" si="4">SUM(I113:T113)</f>
        <v>58512897</v>
      </c>
    </row>
    <row r="114" spans="8:21" x14ac:dyDescent="0.2">
      <c r="H114" t="s">
        <v>78</v>
      </c>
      <c r="I114" s="22">
        <f t="shared" si="1"/>
        <v>51788481</v>
      </c>
      <c r="J114" s="21">
        <f t="shared" ref="J114:T114" si="5">J70+J92-I92</f>
        <v>49371886</v>
      </c>
      <c r="K114" s="21">
        <f t="shared" si="5"/>
        <v>47490273</v>
      </c>
      <c r="L114" s="21">
        <f t="shared" si="5"/>
        <v>42242446</v>
      </c>
      <c r="M114" s="21">
        <f t="shared" si="5"/>
        <v>42543909</v>
      </c>
      <c r="N114" s="21">
        <f t="shared" si="5"/>
        <v>41551896</v>
      </c>
      <c r="O114" s="21">
        <f t="shared" si="5"/>
        <v>49039989</v>
      </c>
      <c r="P114" s="21">
        <f t="shared" si="5"/>
        <v>47339165</v>
      </c>
      <c r="Q114" s="21">
        <f t="shared" si="5"/>
        <v>38775776</v>
      </c>
      <c r="R114" s="21">
        <f t="shared" si="5"/>
        <v>44797488</v>
      </c>
      <c r="S114" s="21">
        <f t="shared" si="5"/>
        <v>46762044</v>
      </c>
      <c r="T114" s="21">
        <f t="shared" si="5"/>
        <v>49142750</v>
      </c>
      <c r="U114" s="21">
        <f t="shared" si="4"/>
        <v>550846103</v>
      </c>
    </row>
    <row r="115" spans="8:21" x14ac:dyDescent="0.2">
      <c r="H115" t="s">
        <v>120</v>
      </c>
      <c r="I115" s="22">
        <f t="shared" si="1"/>
        <v>622108</v>
      </c>
      <c r="J115" s="21">
        <f t="shared" ref="J115:T115" si="6">J71+J93-I93</f>
        <v>603247</v>
      </c>
      <c r="K115" s="21">
        <f t="shared" si="6"/>
        <v>530164</v>
      </c>
      <c r="L115" s="21">
        <f t="shared" si="6"/>
        <v>522583</v>
      </c>
      <c r="M115" s="21">
        <f t="shared" si="6"/>
        <v>420276</v>
      </c>
      <c r="N115" s="21">
        <f t="shared" si="6"/>
        <v>389276</v>
      </c>
      <c r="O115" s="21">
        <f t="shared" si="6"/>
        <v>480543</v>
      </c>
      <c r="P115" s="21">
        <f t="shared" si="6"/>
        <v>189414</v>
      </c>
      <c r="Q115" s="21">
        <f t="shared" si="6"/>
        <v>625705</v>
      </c>
      <c r="R115" s="21">
        <f t="shared" si="6"/>
        <v>488196</v>
      </c>
      <c r="S115" s="21">
        <f t="shared" si="6"/>
        <v>555923</v>
      </c>
      <c r="T115" s="21">
        <f t="shared" si="6"/>
        <v>624145</v>
      </c>
      <c r="U115" s="21">
        <f t="shared" si="4"/>
        <v>6051580</v>
      </c>
    </row>
    <row r="116" spans="8:21" x14ac:dyDescent="0.2">
      <c r="H116" t="s">
        <v>79</v>
      </c>
      <c r="I116" s="22">
        <f t="shared" si="1"/>
        <v>59911404</v>
      </c>
      <c r="J116" s="21">
        <f t="shared" ref="J116:T116" si="7">J72+J94-I94</f>
        <v>56185009</v>
      </c>
      <c r="K116" s="21">
        <f t="shared" si="7"/>
        <v>54247788</v>
      </c>
      <c r="L116" s="21">
        <f t="shared" si="7"/>
        <v>47557216</v>
      </c>
      <c r="M116" s="21">
        <f t="shared" si="7"/>
        <v>46853753</v>
      </c>
      <c r="N116" s="21">
        <f t="shared" si="7"/>
        <v>45488177</v>
      </c>
      <c r="O116" s="21">
        <f t="shared" si="7"/>
        <v>53681409</v>
      </c>
      <c r="P116" s="21">
        <f t="shared" si="7"/>
        <v>51783304</v>
      </c>
      <c r="Q116" s="21">
        <f t="shared" si="7"/>
        <v>43020148</v>
      </c>
      <c r="R116" s="21">
        <f t="shared" si="7"/>
        <v>49820015</v>
      </c>
      <c r="S116" s="21">
        <f t="shared" si="7"/>
        <v>52793856</v>
      </c>
      <c r="T116" s="21">
        <f t="shared" si="7"/>
        <v>56385576</v>
      </c>
      <c r="U116" s="21">
        <f t="shared" si="4"/>
        <v>617727655</v>
      </c>
    </row>
    <row r="117" spans="8:21" x14ac:dyDescent="0.2">
      <c r="H117" t="s">
        <v>80</v>
      </c>
      <c r="I117" s="22">
        <f t="shared" si="1"/>
        <v>3375917</v>
      </c>
      <c r="J117" s="21">
        <f t="shared" ref="J117:T117" si="8">J73+J95-I95</f>
        <v>3029727</v>
      </c>
      <c r="K117" s="21">
        <f t="shared" si="8"/>
        <v>2932979</v>
      </c>
      <c r="L117" s="21">
        <f t="shared" si="8"/>
        <v>2450744</v>
      </c>
      <c r="M117" s="21">
        <f t="shared" si="8"/>
        <v>2320207</v>
      </c>
      <c r="N117" s="21">
        <f t="shared" si="8"/>
        <v>2122880</v>
      </c>
      <c r="O117" s="21">
        <f t="shared" si="8"/>
        <v>2439731</v>
      </c>
      <c r="P117" s="21">
        <f t="shared" si="8"/>
        <v>2415629</v>
      </c>
      <c r="Q117" s="21">
        <f t="shared" si="8"/>
        <v>2320876</v>
      </c>
      <c r="R117" s="21">
        <f t="shared" si="8"/>
        <v>2469845</v>
      </c>
      <c r="S117" s="21">
        <f t="shared" si="8"/>
        <v>2667772</v>
      </c>
      <c r="T117" s="21">
        <f t="shared" si="8"/>
        <v>3135364</v>
      </c>
      <c r="U117" s="21">
        <f t="shared" si="4"/>
        <v>31681671</v>
      </c>
    </row>
    <row r="118" spans="8:21" x14ac:dyDescent="0.2">
      <c r="H118" s="44" t="s">
        <v>122</v>
      </c>
      <c r="I118" s="22">
        <f t="shared" si="1"/>
        <v>97438734</v>
      </c>
      <c r="J118" s="21">
        <f t="shared" ref="J118:T119" si="9">J74+J96-I96</f>
        <v>104407329</v>
      </c>
      <c r="K118" s="21">
        <f t="shared" si="9"/>
        <v>98081859</v>
      </c>
      <c r="L118" s="21">
        <f t="shared" si="9"/>
        <v>98193946</v>
      </c>
      <c r="M118" s="21">
        <f t="shared" si="9"/>
        <v>106326675</v>
      </c>
      <c r="N118" s="21">
        <f t="shared" si="9"/>
        <v>103331599</v>
      </c>
      <c r="O118" s="21">
        <f t="shared" si="9"/>
        <v>114644618</v>
      </c>
      <c r="P118" s="21">
        <f t="shared" si="9"/>
        <v>102953065</v>
      </c>
      <c r="Q118" s="21">
        <f t="shared" si="9"/>
        <v>93812163</v>
      </c>
      <c r="R118" s="21">
        <f t="shared" si="9"/>
        <v>109460768</v>
      </c>
      <c r="S118" s="21">
        <f t="shared" si="9"/>
        <v>105923842</v>
      </c>
      <c r="T118" s="21">
        <f t="shared" si="9"/>
        <v>100696354</v>
      </c>
      <c r="U118" s="21">
        <f t="shared" ref="U118:U121" si="10">SUM(I118:T118)</f>
        <v>1235270952</v>
      </c>
    </row>
    <row r="119" spans="8:21" x14ac:dyDescent="0.2">
      <c r="H119" s="44" t="s">
        <v>169</v>
      </c>
      <c r="I119" s="22">
        <f t="shared" si="1"/>
        <v>7072855</v>
      </c>
      <c r="J119" s="21">
        <f t="shared" si="9"/>
        <v>8236952</v>
      </c>
      <c r="K119" s="21">
        <f t="shared" ref="K119" si="11">K75+K97-J97</f>
        <v>7276752</v>
      </c>
      <c r="L119" s="21">
        <f t="shared" ref="L119" si="12">L75+L97-K97</f>
        <v>7939085</v>
      </c>
      <c r="M119" s="21">
        <f t="shared" ref="M119" si="13">M75+M97-L97</f>
        <v>7777946</v>
      </c>
      <c r="N119" s="21">
        <f t="shared" ref="N119" si="14">N75+N97-M97</f>
        <v>7475983</v>
      </c>
      <c r="O119" s="21">
        <f t="shared" ref="O119" si="15">O75+O97-N97</f>
        <v>8593360</v>
      </c>
      <c r="P119" s="21">
        <f t="shared" ref="P119" si="16">P75+P97-O97</f>
        <v>7281255</v>
      </c>
      <c r="Q119" s="21">
        <f t="shared" ref="Q119" si="17">Q75+Q97-P97</f>
        <v>6345416</v>
      </c>
      <c r="R119" s="21">
        <f t="shared" ref="R119" si="18">R75+R97-Q97</f>
        <v>9516736</v>
      </c>
      <c r="S119" s="21">
        <f t="shared" ref="S119" si="19">S75+S97-R97</f>
        <v>8218480</v>
      </c>
      <c r="T119" s="21">
        <f t="shared" ref="T119" si="20">T75+T97-S97</f>
        <v>7164207</v>
      </c>
      <c r="U119" s="21">
        <f t="shared" si="10"/>
        <v>92899027</v>
      </c>
    </row>
    <row r="120" spans="8:21" x14ac:dyDescent="0.2">
      <c r="H120" s="44" t="s">
        <v>123</v>
      </c>
      <c r="I120" s="22">
        <f t="shared" si="1"/>
        <v>108601907</v>
      </c>
      <c r="J120" s="21">
        <f t="shared" ref="J120:T120" si="21">J76+J98-I98</f>
        <v>116331695</v>
      </c>
      <c r="K120" s="21">
        <f t="shared" si="21"/>
        <v>108939294</v>
      </c>
      <c r="L120" s="21">
        <f t="shared" si="21"/>
        <v>109187260</v>
      </c>
      <c r="M120" s="21">
        <f t="shared" si="21"/>
        <v>117041319</v>
      </c>
      <c r="N120" s="21">
        <f t="shared" si="21"/>
        <v>113544701</v>
      </c>
      <c r="O120" s="21">
        <f t="shared" si="21"/>
        <v>126272279</v>
      </c>
      <c r="P120" s="21">
        <f t="shared" si="21"/>
        <v>113285401</v>
      </c>
      <c r="Q120" s="21">
        <f t="shared" si="21"/>
        <v>103106413</v>
      </c>
      <c r="R120" s="21">
        <f t="shared" si="21"/>
        <v>122146257</v>
      </c>
      <c r="S120" s="21">
        <f t="shared" si="21"/>
        <v>117286487</v>
      </c>
      <c r="T120" s="21">
        <f t="shared" si="21"/>
        <v>111754118</v>
      </c>
      <c r="U120" s="21">
        <f t="shared" si="10"/>
        <v>1367497131</v>
      </c>
    </row>
    <row r="121" spans="8:21" x14ac:dyDescent="0.2">
      <c r="H121" s="44" t="s">
        <v>124</v>
      </c>
      <c r="I121" s="22">
        <f t="shared" si="1"/>
        <v>5528838</v>
      </c>
      <c r="J121" s="21">
        <f t="shared" ref="J121:T121" si="22">J77+J99-I99</f>
        <v>4179537</v>
      </c>
      <c r="K121" s="21">
        <f t="shared" si="22"/>
        <v>4089373</v>
      </c>
      <c r="L121" s="21">
        <f t="shared" si="22"/>
        <v>5346233</v>
      </c>
      <c r="M121" s="21">
        <f t="shared" si="22"/>
        <v>11056362</v>
      </c>
      <c r="N121" s="21">
        <f t="shared" si="22"/>
        <v>20734510</v>
      </c>
      <c r="O121" s="21">
        <f t="shared" si="22"/>
        <v>25117041</v>
      </c>
      <c r="P121" s="21">
        <f t="shared" si="22"/>
        <v>28742734</v>
      </c>
      <c r="Q121" s="21">
        <f t="shared" si="22"/>
        <v>22268511</v>
      </c>
      <c r="R121" s="21">
        <f t="shared" si="22"/>
        <v>11147652</v>
      </c>
      <c r="S121" s="21">
        <f t="shared" si="22"/>
        <v>4972313</v>
      </c>
      <c r="T121" s="21">
        <f t="shared" si="22"/>
        <v>2639415</v>
      </c>
      <c r="U121" s="21">
        <f t="shared" si="10"/>
        <v>145822519</v>
      </c>
    </row>
    <row r="122" spans="8:21" x14ac:dyDescent="0.2">
      <c r="H122" t="s">
        <v>77</v>
      </c>
      <c r="I122" s="22">
        <f t="shared" si="1"/>
        <v>126684398</v>
      </c>
      <c r="J122" s="21">
        <f t="shared" ref="J122:T122" si="23">J78+J100-I100</f>
        <v>110749529</v>
      </c>
      <c r="K122" s="21">
        <f t="shared" si="23"/>
        <v>114099247</v>
      </c>
      <c r="L122" s="21">
        <f t="shared" si="23"/>
        <v>88259046</v>
      </c>
      <c r="M122" s="21">
        <f t="shared" si="23"/>
        <v>68789938</v>
      </c>
      <c r="N122" s="21">
        <f t="shared" si="23"/>
        <v>68880368</v>
      </c>
      <c r="O122" s="21">
        <f t="shared" si="23"/>
        <v>92360813</v>
      </c>
      <c r="P122" s="21">
        <f t="shared" si="23"/>
        <v>89566624</v>
      </c>
      <c r="Q122" s="21">
        <f t="shared" si="23"/>
        <v>63540799</v>
      </c>
      <c r="R122" s="21">
        <f t="shared" si="23"/>
        <v>81172360</v>
      </c>
      <c r="S122" s="21">
        <f t="shared" si="23"/>
        <v>109059601</v>
      </c>
      <c r="T122" s="21">
        <f t="shared" si="23"/>
        <v>132910821</v>
      </c>
      <c r="U122" s="21">
        <f t="shared" si="4"/>
        <v>1146073544</v>
      </c>
    </row>
    <row r="123" spans="8:21" x14ac:dyDescent="0.2">
      <c r="H123" t="s">
        <v>81</v>
      </c>
      <c r="I123" s="22">
        <f t="shared" si="1"/>
        <v>3027605</v>
      </c>
      <c r="J123" s="21">
        <f t="shared" ref="J123:T123" si="24">J79+J101-I101</f>
        <v>2761289</v>
      </c>
      <c r="K123" s="21">
        <f t="shared" si="24"/>
        <v>2756039</v>
      </c>
      <c r="L123" s="21">
        <f t="shared" si="24"/>
        <v>2006379</v>
      </c>
      <c r="M123" s="21">
        <f t="shared" si="24"/>
        <v>1497750</v>
      </c>
      <c r="N123" s="21">
        <f t="shared" si="24"/>
        <v>1449716</v>
      </c>
      <c r="O123" s="21">
        <f t="shared" si="24"/>
        <v>1872145</v>
      </c>
      <c r="P123" s="21">
        <f t="shared" si="24"/>
        <v>1779036</v>
      </c>
      <c r="Q123" s="21">
        <f t="shared" si="24"/>
        <v>1611321</v>
      </c>
      <c r="R123" s="21">
        <f t="shared" si="24"/>
        <v>1947939</v>
      </c>
      <c r="S123" s="21">
        <f t="shared" si="24"/>
        <v>2573435</v>
      </c>
      <c r="T123" s="21">
        <f t="shared" si="24"/>
        <v>3092643</v>
      </c>
      <c r="U123" s="21">
        <f t="shared" si="4"/>
        <v>26375297</v>
      </c>
    </row>
    <row r="124" spans="8:21" x14ac:dyDescent="0.2">
      <c r="H124" t="s">
        <v>82</v>
      </c>
      <c r="I124" s="22">
        <f t="shared" si="1"/>
        <v>31410879</v>
      </c>
      <c r="J124" s="21">
        <f t="shared" ref="J124:T124" si="25">J80+J102-I102</f>
        <v>31379908</v>
      </c>
      <c r="K124" s="21">
        <f t="shared" si="25"/>
        <v>29606337</v>
      </c>
      <c r="L124" s="21">
        <f t="shared" si="25"/>
        <v>25897538</v>
      </c>
      <c r="M124" s="21">
        <f t="shared" si="25"/>
        <v>24996844</v>
      </c>
      <c r="N124" s="21">
        <f t="shared" si="25"/>
        <v>25256827</v>
      </c>
      <c r="O124" s="21">
        <f t="shared" si="25"/>
        <v>30800531</v>
      </c>
      <c r="P124" s="21">
        <f t="shared" si="25"/>
        <v>27953730</v>
      </c>
      <c r="Q124" s="21">
        <f t="shared" si="25"/>
        <v>24075370</v>
      </c>
      <c r="R124" s="21">
        <f t="shared" si="25"/>
        <v>26048873</v>
      </c>
      <c r="S124" s="21">
        <f t="shared" si="25"/>
        <v>29331375</v>
      </c>
      <c r="T124" s="21">
        <f t="shared" si="25"/>
        <v>32598656</v>
      </c>
      <c r="U124" s="21">
        <f t="shared" si="4"/>
        <v>339356868</v>
      </c>
    </row>
    <row r="125" spans="8:21" x14ac:dyDescent="0.2">
      <c r="H125" t="s">
        <v>125</v>
      </c>
      <c r="I125" s="22">
        <f t="shared" si="1"/>
        <v>392386</v>
      </c>
      <c r="J125" s="21">
        <f t="shared" ref="J125:T125" si="26">J81+J103-I103</f>
        <v>472423</v>
      </c>
      <c r="K125" s="21">
        <f t="shared" si="26"/>
        <v>432323</v>
      </c>
      <c r="L125" s="21">
        <f t="shared" si="26"/>
        <v>427672</v>
      </c>
      <c r="M125" s="21">
        <f t="shared" si="26"/>
        <v>389714</v>
      </c>
      <c r="N125" s="21">
        <f t="shared" si="26"/>
        <v>326501</v>
      </c>
      <c r="O125" s="21">
        <f t="shared" si="26"/>
        <v>409733</v>
      </c>
      <c r="P125" s="21">
        <f t="shared" si="26"/>
        <v>358396</v>
      </c>
      <c r="Q125" s="21">
        <f t="shared" si="26"/>
        <v>384374</v>
      </c>
      <c r="R125" s="21">
        <f t="shared" si="26"/>
        <v>425737</v>
      </c>
      <c r="S125" s="21">
        <f t="shared" si="26"/>
        <v>475130</v>
      </c>
      <c r="T125" s="21">
        <f t="shared" si="26"/>
        <v>534054</v>
      </c>
      <c r="U125" s="21">
        <f t="shared" si="4"/>
        <v>5028443</v>
      </c>
    </row>
    <row r="126" spans="8:21" x14ac:dyDescent="0.2">
      <c r="H126" t="s">
        <v>83</v>
      </c>
      <c r="I126" s="22">
        <f t="shared" si="1"/>
        <v>35010144</v>
      </c>
      <c r="J126" s="21">
        <f t="shared" ref="J126:T126" si="27">J82+J104-I104</f>
        <v>34765632</v>
      </c>
      <c r="K126" s="21">
        <f t="shared" si="27"/>
        <v>32938548</v>
      </c>
      <c r="L126" s="21">
        <f t="shared" si="27"/>
        <v>28457714</v>
      </c>
      <c r="M126" s="21">
        <f t="shared" si="27"/>
        <v>26965797</v>
      </c>
      <c r="N126" s="21">
        <f t="shared" si="27"/>
        <v>27093934</v>
      </c>
      <c r="O126" s="21">
        <f t="shared" si="27"/>
        <v>33140515</v>
      </c>
      <c r="P126" s="21">
        <f t="shared" si="27"/>
        <v>30154286</v>
      </c>
      <c r="Q126" s="21">
        <f t="shared" si="27"/>
        <v>26127088</v>
      </c>
      <c r="R126" s="21">
        <f t="shared" si="27"/>
        <v>28498920</v>
      </c>
      <c r="S126" s="21">
        <f t="shared" si="27"/>
        <v>32501559</v>
      </c>
      <c r="T126" s="21">
        <f t="shared" si="27"/>
        <v>36381014</v>
      </c>
      <c r="U126" s="21">
        <f t="shared" si="4"/>
        <v>372035151</v>
      </c>
    </row>
    <row r="127" spans="8:21" x14ac:dyDescent="0.2">
      <c r="H127" t="s">
        <v>126</v>
      </c>
      <c r="I127" s="22">
        <f t="shared" si="1"/>
        <v>743610</v>
      </c>
      <c r="J127" s="21">
        <f t="shared" ref="J127:T127" si="28">J83+J105-I105</f>
        <v>653416</v>
      </c>
      <c r="K127" s="21">
        <f t="shared" si="28"/>
        <v>734927</v>
      </c>
      <c r="L127" s="21">
        <f t="shared" si="28"/>
        <v>523946</v>
      </c>
      <c r="M127" s="21">
        <f t="shared" si="28"/>
        <v>504533</v>
      </c>
      <c r="N127" s="21">
        <f t="shared" si="28"/>
        <v>451667</v>
      </c>
      <c r="O127" s="21">
        <f t="shared" si="28"/>
        <v>581599</v>
      </c>
      <c r="P127" s="21">
        <f t="shared" si="28"/>
        <v>510168</v>
      </c>
      <c r="Q127" s="21">
        <f t="shared" si="28"/>
        <v>531484</v>
      </c>
      <c r="R127" s="21">
        <f t="shared" si="28"/>
        <v>483195</v>
      </c>
      <c r="S127" s="21">
        <f t="shared" si="28"/>
        <v>638158</v>
      </c>
      <c r="T127" s="21">
        <f t="shared" si="28"/>
        <v>658683</v>
      </c>
      <c r="U127" s="21">
        <f t="shared" si="4"/>
        <v>7015386</v>
      </c>
    </row>
    <row r="128" spans="8:21" x14ac:dyDescent="0.2">
      <c r="H128" t="s">
        <v>127</v>
      </c>
      <c r="I128" s="22">
        <f t="shared" si="1"/>
        <v>44522520</v>
      </c>
      <c r="J128" s="21">
        <f t="shared" ref="J128:T128" si="29">J84+J106-I106</f>
        <v>48557459</v>
      </c>
      <c r="K128" s="21">
        <f t="shared" si="29"/>
        <v>46249948</v>
      </c>
      <c r="L128" s="21">
        <f t="shared" si="29"/>
        <v>43367079</v>
      </c>
      <c r="M128" s="21">
        <f t="shared" si="29"/>
        <v>44798952</v>
      </c>
      <c r="N128" s="21">
        <f t="shared" si="29"/>
        <v>44001376</v>
      </c>
      <c r="O128" s="21">
        <f t="shared" si="29"/>
        <v>50510605</v>
      </c>
      <c r="P128" s="21">
        <f t="shared" si="29"/>
        <v>44409248</v>
      </c>
      <c r="Q128" s="21">
        <f t="shared" si="29"/>
        <v>42895982</v>
      </c>
      <c r="R128" s="21">
        <f t="shared" si="29"/>
        <v>46125419</v>
      </c>
      <c r="S128" s="21">
        <f t="shared" si="29"/>
        <v>47687567</v>
      </c>
      <c r="T128" s="21">
        <f t="shared" si="29"/>
        <v>46471339</v>
      </c>
      <c r="U128" s="21">
        <f>SUM(I128:T128)</f>
        <v>549597494</v>
      </c>
    </row>
    <row r="129" spans="8:21" x14ac:dyDescent="0.2">
      <c r="H129" s="44" t="s">
        <v>149</v>
      </c>
      <c r="I129" s="22">
        <f t="shared" si="1"/>
        <v>3436965</v>
      </c>
      <c r="J129" s="21">
        <f>J85+J107-I107</f>
        <v>6681326</v>
      </c>
      <c r="K129" s="21">
        <f t="shared" ref="K129:T129" si="30">K85+K107-J107</f>
        <v>3606697</v>
      </c>
      <c r="L129" s="21">
        <f t="shared" si="30"/>
        <v>6044070</v>
      </c>
      <c r="M129" s="21">
        <f t="shared" si="30"/>
        <v>4994459</v>
      </c>
      <c r="N129" s="21">
        <f t="shared" si="30"/>
        <v>4941368</v>
      </c>
      <c r="O129" s="21">
        <f t="shared" si="30"/>
        <v>5401899</v>
      </c>
      <c r="P129" s="21">
        <f t="shared" si="30"/>
        <v>4598011</v>
      </c>
      <c r="Q129" s="21">
        <f t="shared" si="30"/>
        <v>4465210</v>
      </c>
      <c r="R129" s="21">
        <f t="shared" si="30"/>
        <v>5683658</v>
      </c>
      <c r="S129" s="21">
        <f t="shared" si="30"/>
        <v>5172499</v>
      </c>
      <c r="T129" s="21">
        <f t="shared" si="30"/>
        <v>4909492</v>
      </c>
      <c r="U129" s="21">
        <f>SUM(I129:T129)</f>
        <v>59935654</v>
      </c>
    </row>
    <row r="130" spans="8:21" x14ac:dyDescent="0.2">
      <c r="H130" t="s">
        <v>128</v>
      </c>
      <c r="I130" s="22">
        <f t="shared" si="1"/>
        <v>48858015</v>
      </c>
      <c r="J130" s="21">
        <f t="shared" ref="J130:T130" si="31">J86+J108-I108</f>
        <v>56027602</v>
      </c>
      <c r="K130" s="21">
        <f t="shared" si="31"/>
        <v>50714852</v>
      </c>
      <c r="L130" s="21">
        <f t="shared" si="31"/>
        <v>50035895</v>
      </c>
      <c r="M130" s="21">
        <f t="shared" si="31"/>
        <v>50378464</v>
      </c>
      <c r="N130" s="21">
        <f t="shared" si="31"/>
        <v>49462530</v>
      </c>
      <c r="O130" s="21">
        <f t="shared" si="31"/>
        <v>56559024</v>
      </c>
      <c r="P130" s="21">
        <f t="shared" si="31"/>
        <v>49585667</v>
      </c>
      <c r="Q130" s="21">
        <f t="shared" si="31"/>
        <v>47963756</v>
      </c>
      <c r="R130" s="21">
        <f t="shared" si="31"/>
        <v>52367671</v>
      </c>
      <c r="S130" s="21">
        <f t="shared" si="31"/>
        <v>53593544</v>
      </c>
      <c r="T130" s="21">
        <f t="shared" si="31"/>
        <v>52180234</v>
      </c>
      <c r="U130" s="21">
        <f t="shared" si="4"/>
        <v>617727254</v>
      </c>
    </row>
    <row r="131" spans="8:21" x14ac:dyDescent="0.2">
      <c r="H131" t="s">
        <v>129</v>
      </c>
      <c r="I131" s="22">
        <f t="shared" si="1"/>
        <v>3296162</v>
      </c>
      <c r="J131" s="21">
        <f t="shared" ref="J131:T131" si="32">J87+J109-I109</f>
        <v>3680185</v>
      </c>
      <c r="K131" s="21">
        <f t="shared" si="32"/>
        <v>3408690</v>
      </c>
      <c r="L131" s="21">
        <f t="shared" si="32"/>
        <v>3385234</v>
      </c>
      <c r="M131" s="21">
        <f t="shared" si="32"/>
        <v>4574078</v>
      </c>
      <c r="N131" s="21">
        <f t="shared" si="32"/>
        <v>7377254</v>
      </c>
      <c r="O131" s="21">
        <f t="shared" si="32"/>
        <v>9657690</v>
      </c>
      <c r="P131" s="21">
        <f t="shared" si="32"/>
        <v>9251508</v>
      </c>
      <c r="Q131" s="21">
        <f t="shared" si="32"/>
        <v>6870848</v>
      </c>
      <c r="R131" s="21">
        <f t="shared" si="32"/>
        <v>4979463</v>
      </c>
      <c r="S131" s="21">
        <f t="shared" si="32"/>
        <v>2251400</v>
      </c>
      <c r="T131" s="21">
        <f t="shared" si="32"/>
        <v>3466284</v>
      </c>
      <c r="U131" s="21">
        <f t="shared" si="4"/>
        <v>62198796</v>
      </c>
    </row>
    <row r="133" spans="8:21" x14ac:dyDescent="0.2">
      <c r="H133" s="39" t="s">
        <v>109</v>
      </c>
    </row>
    <row r="134" spans="8:21" x14ac:dyDescent="0.2">
      <c r="H134" t="s">
        <v>75</v>
      </c>
      <c r="I134" s="22">
        <f>(I$2*I5+I$3*I6+$B5)*I46</f>
        <v>248123894.12377632</v>
      </c>
      <c r="J134" s="22">
        <f t="shared" ref="J134:T134" si="33">(J$2*J5+J$3*J6+$B5)*J46</f>
        <v>248001239.65065008</v>
      </c>
      <c r="K134" s="22">
        <f t="shared" si="33"/>
        <v>226106996.49621856</v>
      </c>
      <c r="L134" s="22">
        <f t="shared" si="33"/>
        <v>176101006.65318447</v>
      </c>
      <c r="M134" s="22">
        <f t="shared" si="33"/>
        <v>145545391.90027899</v>
      </c>
      <c r="N134" s="22">
        <f t="shared" si="33"/>
        <v>141682422.08955994</v>
      </c>
      <c r="O134" s="22">
        <f t="shared" si="33"/>
        <v>197586881.2206201</v>
      </c>
      <c r="P134" s="22">
        <f t="shared" si="33"/>
        <v>179133424.40953192</v>
      </c>
      <c r="Q134" s="22">
        <f t="shared" si="33"/>
        <v>127200720.25878797</v>
      </c>
      <c r="R134" s="22">
        <f t="shared" si="33"/>
        <v>176101938.29002115</v>
      </c>
      <c r="S134" s="22">
        <f t="shared" si="33"/>
        <v>205802918.94292545</v>
      </c>
      <c r="T134" s="22">
        <f t="shared" si="33"/>
        <v>258308512.86723021</v>
      </c>
      <c r="U134" s="21">
        <f>SUM(I134:T134)</f>
        <v>2329695346.9027853</v>
      </c>
    </row>
    <row r="135" spans="8:21" x14ac:dyDescent="0.2">
      <c r="H135" t="s">
        <v>76</v>
      </c>
      <c r="I135" s="22">
        <f>(I$2*I7+I$3*I8+$B7)*I47</f>
        <v>6653278.2244594479</v>
      </c>
      <c r="J135" s="22">
        <f t="shared" ref="J135:T135" si="34">(J$2*J7+J$3*J8+$B7)*J47</f>
        <v>6542548.2626986783</v>
      </c>
      <c r="K135" s="22">
        <f t="shared" si="34"/>
        <v>5976793.0613322752</v>
      </c>
      <c r="L135" s="22">
        <f t="shared" si="34"/>
        <v>4789270.5488712294</v>
      </c>
      <c r="M135" s="22">
        <f t="shared" si="34"/>
        <v>3820511.471755174</v>
      </c>
      <c r="N135" s="22">
        <f t="shared" si="34"/>
        <v>3733642.9855292998</v>
      </c>
      <c r="O135" s="22">
        <f t="shared" si="34"/>
        <v>4258390.0541306771</v>
      </c>
      <c r="P135" s="22">
        <f t="shared" si="34"/>
        <v>4013326.1594419843</v>
      </c>
      <c r="Q135" s="22">
        <f t="shared" si="34"/>
        <v>3414173.7115117433</v>
      </c>
      <c r="R135" s="22">
        <f t="shared" si="34"/>
        <v>4862662.0163157722</v>
      </c>
      <c r="S135" s="22">
        <f t="shared" si="34"/>
        <v>5664075.1118765203</v>
      </c>
      <c r="T135" s="22">
        <f t="shared" si="34"/>
        <v>6882414.0299701029</v>
      </c>
      <c r="U135" s="21">
        <f t="shared" ref="U135:U153" si="35">SUM(I135:T135)</f>
        <v>60611085.637892902</v>
      </c>
    </row>
    <row r="136" spans="8:21" x14ac:dyDescent="0.2">
      <c r="H136" t="s">
        <v>78</v>
      </c>
      <c r="I136" s="22">
        <f>(I$2*I9+I$3*I10+$B9)*I48</f>
        <v>53118364.677740045</v>
      </c>
      <c r="J136" s="22">
        <f t="shared" ref="J136:T136" si="36">(J$2*J9+J$3*J10+$B9)*J48</f>
        <v>52776578.649345808</v>
      </c>
      <c r="K136" s="22">
        <f t="shared" si="36"/>
        <v>50922250.156745039</v>
      </c>
      <c r="L136" s="22">
        <f t="shared" si="36"/>
        <v>45047589.505092181</v>
      </c>
      <c r="M136" s="22">
        <f t="shared" si="36"/>
        <v>44534602.424021877</v>
      </c>
      <c r="N136" s="22">
        <f t="shared" si="36"/>
        <v>44211345.676797956</v>
      </c>
      <c r="O136" s="22">
        <f t="shared" si="36"/>
        <v>51982794.642588764</v>
      </c>
      <c r="P136" s="22">
        <f t="shared" si="36"/>
        <v>49938061.271577597</v>
      </c>
      <c r="Q136" s="22">
        <f t="shared" si="36"/>
        <v>41854840.575337611</v>
      </c>
      <c r="R136" s="22">
        <f t="shared" si="36"/>
        <v>46557343.371762343</v>
      </c>
      <c r="S136" s="22">
        <f t="shared" si="36"/>
        <v>46802189.678684071</v>
      </c>
      <c r="T136" s="22">
        <f t="shared" si="36"/>
        <v>53350667.06107185</v>
      </c>
      <c r="U136" s="21">
        <f t="shared" si="35"/>
        <v>581096627.69076502</v>
      </c>
    </row>
    <row r="137" spans="8:21" x14ac:dyDescent="0.2">
      <c r="H137" t="s">
        <v>120</v>
      </c>
      <c r="I137" s="22">
        <f>(I$2*I11+I$3*I12+$B11)*I49</f>
        <v>657325.03516812739</v>
      </c>
      <c r="J137" s="22">
        <f t="shared" ref="J137:T137" si="37">(J$2*J11+J$3*J12+$B11)*J49</f>
        <v>633161.37811258738</v>
      </c>
      <c r="K137" s="22">
        <f t="shared" si="37"/>
        <v>588630.7800065031</v>
      </c>
      <c r="L137" s="22">
        <f t="shared" si="37"/>
        <v>515997.00802620297</v>
      </c>
      <c r="M137" s="22">
        <f t="shared" si="37"/>
        <v>462478.33227386954</v>
      </c>
      <c r="N137" s="22">
        <f t="shared" si="37"/>
        <v>454893.81997530465</v>
      </c>
      <c r="O137" s="22">
        <f t="shared" si="37"/>
        <v>487178.34876710048</v>
      </c>
      <c r="P137" s="22">
        <f t="shared" si="37"/>
        <v>471334.75224618748</v>
      </c>
      <c r="Q137" s="22">
        <f t="shared" si="37"/>
        <v>421064.24358395848</v>
      </c>
      <c r="R137" s="22">
        <f t="shared" si="37"/>
        <v>536546.3243686636</v>
      </c>
      <c r="S137" s="22">
        <f t="shared" si="37"/>
        <v>559462.81971509033</v>
      </c>
      <c r="T137" s="22">
        <f t="shared" si="37"/>
        <v>665657.08801777184</v>
      </c>
      <c r="U137" s="21">
        <f t="shared" si="35"/>
        <v>6453729.930261367</v>
      </c>
    </row>
    <row r="138" spans="8:21" x14ac:dyDescent="0.2">
      <c r="H138" t="s">
        <v>79</v>
      </c>
      <c r="I138" s="22">
        <f>(I$2*I13+I$3*I14+$B13)*I50</f>
        <v>60607521.230145864</v>
      </c>
      <c r="J138" s="22">
        <f t="shared" ref="J138:T138" si="38">(J$2*J13+J$3*J14+$B13)*J50</f>
        <v>59994236.326059997</v>
      </c>
      <c r="K138" s="22">
        <f t="shared" si="38"/>
        <v>57701681.058074042</v>
      </c>
      <c r="L138" s="22">
        <f t="shared" si="38"/>
        <v>50479105.657363422</v>
      </c>
      <c r="M138" s="22">
        <f t="shared" si="38"/>
        <v>49312639.688649818</v>
      </c>
      <c r="N138" s="22">
        <f t="shared" si="38"/>
        <v>48892959.977173589</v>
      </c>
      <c r="O138" s="22">
        <f t="shared" si="38"/>
        <v>57333176.511336915</v>
      </c>
      <c r="P138" s="22">
        <f t="shared" si="38"/>
        <v>54901968.797032394</v>
      </c>
      <c r="Q138" s="22">
        <f t="shared" si="38"/>
        <v>46604179.921519674</v>
      </c>
      <c r="R138" s="22">
        <f t="shared" si="38"/>
        <v>52057617.857962228</v>
      </c>
      <c r="S138" s="22">
        <f t="shared" si="38"/>
        <v>52991002.793343097</v>
      </c>
      <c r="T138" s="22">
        <f t="shared" si="38"/>
        <v>61176118.255238399</v>
      </c>
      <c r="U138" s="21">
        <f t="shared" si="35"/>
        <v>652052208.07389951</v>
      </c>
    </row>
    <row r="139" spans="8:21" x14ac:dyDescent="0.2">
      <c r="H139" t="s">
        <v>80</v>
      </c>
      <c r="I139" s="22">
        <f>(I$2*I15+I$3*I16+$B15)*I51</f>
        <v>3472219.6358638499</v>
      </c>
      <c r="J139" s="22">
        <f t="shared" ref="J139:T139" si="39">(J$2*J15+J$3*J16+$B15)*J51</f>
        <v>3410221.7459951639</v>
      </c>
      <c r="K139" s="22">
        <f t="shared" si="39"/>
        <v>3171108.8017220362</v>
      </c>
      <c r="L139" s="22">
        <f t="shared" si="39"/>
        <v>2590032.9540819013</v>
      </c>
      <c r="M139" s="22">
        <f t="shared" si="39"/>
        <v>2431423.8787134439</v>
      </c>
      <c r="N139" s="22">
        <f t="shared" si="39"/>
        <v>2351739.5560246315</v>
      </c>
      <c r="O139" s="22">
        <f t="shared" si="39"/>
        <v>2721793.8234137855</v>
      </c>
      <c r="P139" s="22">
        <f t="shared" si="39"/>
        <v>2579105.5286088213</v>
      </c>
      <c r="Q139" s="22">
        <f t="shared" si="39"/>
        <v>2282383.3394108783</v>
      </c>
      <c r="R139" s="22">
        <f t="shared" si="39"/>
        <v>2676739.1725658039</v>
      </c>
      <c r="S139" s="22">
        <f t="shared" si="39"/>
        <v>2759490.2251976589</v>
      </c>
      <c r="T139" s="22">
        <f t="shared" si="39"/>
        <v>3256678.136681492</v>
      </c>
      <c r="U139" s="21">
        <f t="shared" si="35"/>
        <v>33702936.798279464</v>
      </c>
    </row>
    <row r="140" spans="8:21" x14ac:dyDescent="0.2">
      <c r="H140" s="44" t="s">
        <v>122</v>
      </c>
      <c r="I140" s="22">
        <f>(I$2*I17+I$3*I18+$B17)*I52</f>
        <v>113675297.74337113</v>
      </c>
      <c r="J140" s="22">
        <f t="shared" ref="J140:T140" si="40">(J$2*J17+J$3*J18+$B17)*J52</f>
        <v>113402358.60426861</v>
      </c>
      <c r="K140" s="22">
        <f t="shared" si="40"/>
        <v>112924447.49716809</v>
      </c>
      <c r="L140" s="22">
        <f t="shared" si="40"/>
        <v>106942337.55360958</v>
      </c>
      <c r="M140" s="22">
        <f t="shared" si="40"/>
        <v>108996085.05920804</v>
      </c>
      <c r="N140" s="22">
        <f t="shared" si="40"/>
        <v>108755411.38481772</v>
      </c>
      <c r="O140" s="22">
        <f t="shared" si="40"/>
        <v>117935590.85247785</v>
      </c>
      <c r="P140" s="22">
        <f t="shared" si="40"/>
        <v>116026797.73533373</v>
      </c>
      <c r="Q140" s="22">
        <f t="shared" si="40"/>
        <v>105784636.82059804</v>
      </c>
      <c r="R140" s="22">
        <f t="shared" si="40"/>
        <v>109279417.12341578</v>
      </c>
      <c r="S140" s="22">
        <f t="shared" si="40"/>
        <v>105683496.53764807</v>
      </c>
      <c r="T140" s="22">
        <f t="shared" si="40"/>
        <v>113721534.68214902</v>
      </c>
      <c r="U140" s="21">
        <f t="shared" ref="U140:U142" si="41">SUM(I140:T140)</f>
        <v>1333127411.5940654</v>
      </c>
    </row>
    <row r="141" spans="8:21" x14ac:dyDescent="0.2">
      <c r="H141" s="44" t="s">
        <v>169</v>
      </c>
      <c r="I141" s="22">
        <f>(I$2*I19+I$3*I20+$B19)*I53</f>
        <v>9493631.3249941859</v>
      </c>
      <c r="J141" s="22">
        <f t="shared" ref="J141:T141" si="42">(J$2*J19+J$3*J20+$B19)*J53</f>
        <v>8924940.7774939146</v>
      </c>
      <c r="K141" s="22">
        <f t="shared" si="42"/>
        <v>8964064.132351296</v>
      </c>
      <c r="L141" s="22">
        <f t="shared" si="42"/>
        <v>8209129.7862987714</v>
      </c>
      <c r="M141" s="22">
        <f t="shared" si="42"/>
        <v>8703962.5759935752</v>
      </c>
      <c r="N141" s="22">
        <f t="shared" si="42"/>
        <v>8254234.639483531</v>
      </c>
      <c r="O141" s="22">
        <f t="shared" si="42"/>
        <v>9088797.1833659373</v>
      </c>
      <c r="P141" s="22">
        <f t="shared" si="42"/>
        <v>8749106.2822032273</v>
      </c>
      <c r="Q141" s="22">
        <f t="shared" si="42"/>
        <v>7791235.8528364599</v>
      </c>
      <c r="R141" s="22">
        <f t="shared" si="42"/>
        <v>8864236.3944880217</v>
      </c>
      <c r="S141" s="22">
        <f t="shared" si="42"/>
        <v>8207626.2911926126</v>
      </c>
      <c r="T141" s="22">
        <f t="shared" si="42"/>
        <v>8831544.4651158582</v>
      </c>
      <c r="U141" s="21">
        <f t="shared" si="41"/>
        <v>104082509.70581739</v>
      </c>
    </row>
    <row r="142" spans="8:21" x14ac:dyDescent="0.2">
      <c r="H142" s="44" t="s">
        <v>123</v>
      </c>
      <c r="I142" s="22">
        <f>(I$2*I21+I$3*I22+$B21)*I54</f>
        <v>126179434.06871967</v>
      </c>
      <c r="J142" s="22">
        <f t="shared" ref="J142:T142" si="43">(J$2*J21+J$3*J22+$B21)*J54</f>
        <v>125510281.18486156</v>
      </c>
      <c r="K142" s="22">
        <f t="shared" si="43"/>
        <v>124932909.99855913</v>
      </c>
      <c r="L142" s="22">
        <f t="shared" si="43"/>
        <v>117901956.72365765</v>
      </c>
      <c r="M142" s="22">
        <f t="shared" si="43"/>
        <v>120466630.83053376</v>
      </c>
      <c r="N142" s="22">
        <f t="shared" si="43"/>
        <v>119953224.91388303</v>
      </c>
      <c r="O142" s="22">
        <f t="shared" si="43"/>
        <v>130143141.606511</v>
      </c>
      <c r="P142" s="22">
        <f t="shared" si="43"/>
        <v>127881628.18580514</v>
      </c>
      <c r="Q142" s="22">
        <f t="shared" si="43"/>
        <v>116623813.74052069</v>
      </c>
      <c r="R142" s="22">
        <f t="shared" si="43"/>
        <v>121040822.13794877</v>
      </c>
      <c r="S142" s="22">
        <f t="shared" si="43"/>
        <v>116361408.91096622</v>
      </c>
      <c r="T142" s="22">
        <f t="shared" si="43"/>
        <v>125749091.18903963</v>
      </c>
      <c r="U142" s="21">
        <f t="shared" si="41"/>
        <v>1472744343.4910064</v>
      </c>
    </row>
    <row r="143" spans="8:21" x14ac:dyDescent="0.2">
      <c r="H143" s="44" t="s">
        <v>124</v>
      </c>
      <c r="I143" s="63">
        <f>(I$2*I23+I$3*I24+'Summarize Electric'!$K$38)*I55</f>
        <v>4210428.8250000002</v>
      </c>
      <c r="J143" s="63">
        <f>(J$2*J23+J$3*J24+'Summarize Electric'!$K$38)*J55</f>
        <v>4166411.4749999996</v>
      </c>
      <c r="K143" s="63">
        <f>(K$2*K23+K$3*K24+'Summarize Electric'!$K$38)*K55</f>
        <v>4151174.6999999997</v>
      </c>
      <c r="L143" s="63">
        <f>(L$2*L23+L$3*L24+'Summarize Electric'!$K$37)*L55</f>
        <v>9435070.6244100612</v>
      </c>
      <c r="M143" s="63">
        <f>(M$2*M23+M$3*M24+'Summarize Electric'!$K$37)*M55</f>
        <v>11043908.6605474</v>
      </c>
      <c r="N143" s="63">
        <f>(N$2*N23+N$3*N24+'Summarize Electric'!$K$37)*N55</f>
        <v>10734185.186191853</v>
      </c>
      <c r="O143" s="63">
        <f>(O$2*O23+O$3*O24+'Summarize Electric'!$K$39)*O55</f>
        <v>27360007.949365914</v>
      </c>
      <c r="P143" s="63">
        <f>(P$2*P23+P$3*P24+'Summarize Electric'!$K$39)*P55</f>
        <v>24613916.673292048</v>
      </c>
      <c r="Q143" s="63">
        <f>(Q$2*Q23+Q$3*Q24+'Summarize Electric'!$K$39)*Q55</f>
        <v>16435748.043878589</v>
      </c>
      <c r="R143" s="63">
        <f>(R$2*R23+R$3*R24+'Summarize Electric'!$K$37)*R55</f>
        <v>9729901.5652046185</v>
      </c>
      <c r="S143" s="63">
        <f>(S$2*S23+S$3*S24+'Summarize Electric'!$K$37)*S55</f>
        <v>9481313.261742305</v>
      </c>
      <c r="T143" s="63">
        <f>(T$2*T23+T$3*T24+'Summarize Electric'!$K$38)*T55</f>
        <v>4096999.5</v>
      </c>
      <c r="U143" s="21">
        <f>SUM(I143:T143)</f>
        <v>135459066.46463281</v>
      </c>
    </row>
    <row r="144" spans="8:21" x14ac:dyDescent="0.2">
      <c r="H144" t="s">
        <v>77</v>
      </c>
      <c r="I144" s="22">
        <f>(I$2*I25+I$3*I26+$B25)*I56</f>
        <v>121533916.99223842</v>
      </c>
      <c r="J144" s="22">
        <f t="shared" ref="J144:T144" si="44">(J$2*J25+J$3*J26+$B25)*J56</f>
        <v>121986297.31019032</v>
      </c>
      <c r="K144" s="22">
        <f t="shared" si="44"/>
        <v>110323814.08543459</v>
      </c>
      <c r="L144" s="22">
        <f t="shared" si="44"/>
        <v>87341276.835271567</v>
      </c>
      <c r="M144" s="22">
        <f t="shared" si="44"/>
        <v>70597672.030017167</v>
      </c>
      <c r="N144" s="22">
        <f t="shared" si="44"/>
        <v>68834541.310706735</v>
      </c>
      <c r="O144" s="22">
        <f t="shared" si="44"/>
        <v>90691204.68437469</v>
      </c>
      <c r="P144" s="22">
        <f t="shared" si="44"/>
        <v>83271221.177022219</v>
      </c>
      <c r="Q144" s="22">
        <f t="shared" si="44"/>
        <v>62522570.983687498</v>
      </c>
      <c r="R144" s="22">
        <f t="shared" si="44"/>
        <v>86870283.910441026</v>
      </c>
      <c r="S144" s="22">
        <f t="shared" si="44"/>
        <v>103049719.64314659</v>
      </c>
      <c r="T144" s="22">
        <f t="shared" si="44"/>
        <v>127217553.81822827</v>
      </c>
      <c r="U144" s="21">
        <f t="shared" si="35"/>
        <v>1134240072.7807591</v>
      </c>
    </row>
    <row r="145" spans="8:23" x14ac:dyDescent="0.2">
      <c r="H145" t="s">
        <v>81</v>
      </c>
      <c r="I145" s="22">
        <f>(I$2*I27+I$3*I28+$B27)*I57</f>
        <v>2901905.2040949208</v>
      </c>
      <c r="J145" s="22">
        <f t="shared" ref="J145:T145" si="45">(J$2*J27+J$3*J28+$B27)*J57</f>
        <v>2909219.9439406432</v>
      </c>
      <c r="K145" s="22">
        <f t="shared" si="45"/>
        <v>2632799.0049191653</v>
      </c>
      <c r="L145" s="22">
        <f t="shared" si="45"/>
        <v>2085552.0467475702</v>
      </c>
      <c r="M145" s="22">
        <f t="shared" si="45"/>
        <v>1647321.7437724175</v>
      </c>
      <c r="N145" s="22">
        <f t="shared" si="45"/>
        <v>1608233.6810571565</v>
      </c>
      <c r="O145" s="22">
        <f t="shared" si="45"/>
        <v>1865867.9112248777</v>
      </c>
      <c r="P145" s="22">
        <f t="shared" si="45"/>
        <v>1771064.4347666707</v>
      </c>
      <c r="Q145" s="22">
        <f t="shared" si="45"/>
        <v>1477763.1097128806</v>
      </c>
      <c r="R145" s="22">
        <f t="shared" si="45"/>
        <v>2096663.7975417322</v>
      </c>
      <c r="S145" s="22">
        <f t="shared" si="45"/>
        <v>2494343.5245444882</v>
      </c>
      <c r="T145" s="22">
        <f t="shared" si="45"/>
        <v>3061553.3403726043</v>
      </c>
      <c r="U145" s="21">
        <f t="shared" si="35"/>
        <v>26552287.74269513</v>
      </c>
    </row>
    <row r="146" spans="8:23" x14ac:dyDescent="0.2">
      <c r="H146" t="s">
        <v>82</v>
      </c>
      <c r="I146" s="22">
        <f>(I$2*I29+I$3*I30+$B29)*I58</f>
        <v>31893135.109842435</v>
      </c>
      <c r="J146" s="22">
        <f t="shared" ref="J146:T146" si="46">(J$2*J29+J$3*J30+$B29)*J58</f>
        <v>32150350.087794837</v>
      </c>
      <c r="K146" s="22">
        <f t="shared" si="46"/>
        <v>30744354.553860903</v>
      </c>
      <c r="L146" s="22">
        <f t="shared" si="46"/>
        <v>26657831.415358707</v>
      </c>
      <c r="M146" s="22">
        <f t="shared" si="46"/>
        <v>25913836.883052111</v>
      </c>
      <c r="N146" s="22">
        <f t="shared" si="46"/>
        <v>25780901.047463048</v>
      </c>
      <c r="O146" s="22">
        <f t="shared" si="46"/>
        <v>31238867.663523518</v>
      </c>
      <c r="P146" s="22">
        <f t="shared" si="46"/>
        <v>29546631.580821671</v>
      </c>
      <c r="Q146" s="22">
        <f t="shared" si="46"/>
        <v>24943256.648858722</v>
      </c>
      <c r="R146" s="22">
        <f t="shared" si="46"/>
        <v>26834105.227268256</v>
      </c>
      <c r="S146" s="22">
        <f t="shared" si="46"/>
        <v>27930116.150308747</v>
      </c>
      <c r="T146" s="22">
        <f t="shared" si="46"/>
        <v>32761160.649676021</v>
      </c>
      <c r="U146" s="21">
        <f t="shared" si="35"/>
        <v>346394547.017829</v>
      </c>
    </row>
    <row r="147" spans="8:23" x14ac:dyDescent="0.2">
      <c r="H147" t="s">
        <v>125</v>
      </c>
      <c r="I147" s="22">
        <f>(I$2*I31+I$3*I32+$B31)*I59</f>
        <v>468323.97313492902</v>
      </c>
      <c r="J147" s="22">
        <f t="shared" ref="J147:T147" si="47">(J$2*J31+J$3*J32+$B31)*J59</f>
        <v>469102.79852866172</v>
      </c>
      <c r="K147" s="22">
        <f t="shared" si="47"/>
        <v>436772.06570181233</v>
      </c>
      <c r="L147" s="22">
        <f t="shared" si="47"/>
        <v>400884.7520544384</v>
      </c>
      <c r="M147" s="22">
        <f t="shared" si="47"/>
        <v>375911.0460190766</v>
      </c>
      <c r="N147" s="22">
        <f t="shared" si="47"/>
        <v>367575.35965094069</v>
      </c>
      <c r="O147" s="22">
        <f t="shared" si="47"/>
        <v>397506.70648978103</v>
      </c>
      <c r="P147" s="22">
        <f t="shared" si="47"/>
        <v>394406.48624478793</v>
      </c>
      <c r="Q147" s="22">
        <f t="shared" si="47"/>
        <v>364990.92171894427</v>
      </c>
      <c r="R147" s="22">
        <f t="shared" si="47"/>
        <v>399081.81857346842</v>
      </c>
      <c r="S147" s="22">
        <f t="shared" si="47"/>
        <v>426352.93778822955</v>
      </c>
      <c r="T147" s="22">
        <f t="shared" si="47"/>
        <v>459206.56384905695</v>
      </c>
      <c r="U147" s="21">
        <f t="shared" si="35"/>
        <v>4960115.4297541268</v>
      </c>
    </row>
    <row r="148" spans="8:23" x14ac:dyDescent="0.2">
      <c r="H148" t="s">
        <v>83</v>
      </c>
      <c r="I148" s="22">
        <f>(I$2*I33+I$3*I34+$B33)*I60</f>
        <v>35406534.428836524</v>
      </c>
      <c r="J148" s="22">
        <f t="shared" ref="J148:T148" si="48">(J$2*J33+J$3*J34+$B33)*J60</f>
        <v>35625104.79992947</v>
      </c>
      <c r="K148" s="22">
        <f t="shared" si="48"/>
        <v>33934381.020918801</v>
      </c>
      <c r="L148" s="22">
        <f t="shared" si="48"/>
        <v>29185568.06174279</v>
      </c>
      <c r="M148" s="22">
        <f t="shared" si="48"/>
        <v>28098008.470750913</v>
      </c>
      <c r="N148" s="22">
        <f t="shared" si="48"/>
        <v>27896818.166603029</v>
      </c>
      <c r="O148" s="22">
        <f t="shared" si="48"/>
        <v>33655864.115146257</v>
      </c>
      <c r="P148" s="22">
        <f t="shared" si="48"/>
        <v>31918083.60325427</v>
      </c>
      <c r="Q148" s="22">
        <f t="shared" si="48"/>
        <v>27023372.749891408</v>
      </c>
      <c r="R148" s="22">
        <f t="shared" si="48"/>
        <v>29434964.494749095</v>
      </c>
      <c r="S148" s="22">
        <f t="shared" si="48"/>
        <v>30914595.906930253</v>
      </c>
      <c r="T148" s="22">
        <f t="shared" si="48"/>
        <v>36494294.921184115</v>
      </c>
      <c r="U148" s="21">
        <f t="shared" si="35"/>
        <v>379587590.73993695</v>
      </c>
    </row>
    <row r="149" spans="8:23" x14ac:dyDescent="0.2">
      <c r="H149" t="s">
        <v>126</v>
      </c>
      <c r="I149" s="22">
        <f>(I$2*I35+I$3*I36+$B35)*I61</f>
        <v>662035.04399063066</v>
      </c>
      <c r="J149" s="22">
        <f t="shared" ref="J149:T149" si="49">(J$2*J35+J$3*J36+$B35)*J61</f>
        <v>747017.82839230541</v>
      </c>
      <c r="K149" s="22">
        <f t="shared" si="49"/>
        <v>695485.98813899246</v>
      </c>
      <c r="L149" s="22">
        <f t="shared" si="49"/>
        <v>560489.24988120364</v>
      </c>
      <c r="M149" s="22">
        <f t="shared" si="49"/>
        <v>513649.07110870827</v>
      </c>
      <c r="N149" s="22">
        <f t="shared" si="49"/>
        <v>507504.49779347423</v>
      </c>
      <c r="O149" s="22">
        <f t="shared" si="49"/>
        <v>607873.48935292172</v>
      </c>
      <c r="P149" s="22">
        <f t="shared" si="49"/>
        <v>542851.84955188457</v>
      </c>
      <c r="Q149" s="22">
        <f t="shared" si="49"/>
        <v>511281.16243461857</v>
      </c>
      <c r="R149" s="22">
        <f t="shared" si="49"/>
        <v>525173.5555980088</v>
      </c>
      <c r="S149" s="22">
        <f t="shared" si="49"/>
        <v>638206.34410135297</v>
      </c>
      <c r="T149" s="22">
        <f t="shared" si="49"/>
        <v>761781.00424866006</v>
      </c>
      <c r="U149" s="21">
        <f t="shared" si="35"/>
        <v>7273349.0845927605</v>
      </c>
    </row>
    <row r="150" spans="8:23" x14ac:dyDescent="0.2">
      <c r="H150" t="s">
        <v>127</v>
      </c>
      <c r="I150" s="22">
        <f>(I$2*I37+I$3*I38+$B37)*I62</f>
        <v>50363002.084682308</v>
      </c>
      <c r="J150" s="22">
        <f t="shared" ref="J150:T150" si="50">(J$2*J37+J$3*J38+$B37)*J62</f>
        <v>50104119.440047644</v>
      </c>
      <c r="K150" s="22">
        <f t="shared" si="50"/>
        <v>49582637.881308101</v>
      </c>
      <c r="L150" s="22">
        <f t="shared" si="50"/>
        <v>45880535.217007853</v>
      </c>
      <c r="M150" s="22">
        <f t="shared" si="50"/>
        <v>46847367.253115401</v>
      </c>
      <c r="N150" s="22">
        <f t="shared" si="50"/>
        <v>46549288.314553857</v>
      </c>
      <c r="O150" s="22">
        <f t="shared" si="50"/>
        <v>51053810.478536226</v>
      </c>
      <c r="P150" s="22">
        <f t="shared" si="50"/>
        <v>49838055.43127463</v>
      </c>
      <c r="Q150" s="22">
        <f t="shared" si="50"/>
        <v>45608311.332396075</v>
      </c>
      <c r="R150" s="22">
        <f t="shared" si="50"/>
        <v>45816399.954704784</v>
      </c>
      <c r="S150" s="22">
        <f t="shared" si="50"/>
        <v>45233037.369581223</v>
      </c>
      <c r="T150" s="22">
        <f t="shared" si="50"/>
        <v>49252861.050993629</v>
      </c>
      <c r="U150" s="21">
        <f>SUM(I150:T150)</f>
        <v>576129425.80820179</v>
      </c>
    </row>
    <row r="151" spans="8:23" x14ac:dyDescent="0.2">
      <c r="H151" s="44" t="s">
        <v>149</v>
      </c>
      <c r="I151" s="22">
        <f>(I$2*I39+I$3*I40+$B39)*I63</f>
        <v>6765154.2577509033</v>
      </c>
      <c r="J151" s="22">
        <f t="shared" ref="J151:T151" si="51">(J$2*J39+J$3*J40+$B39)*J63</f>
        <v>7112366.2422855524</v>
      </c>
      <c r="K151" s="22">
        <f t="shared" si="51"/>
        <v>6470307.6848088419</v>
      </c>
      <c r="L151" s="22">
        <f t="shared" si="51"/>
        <v>6397326.5526704593</v>
      </c>
      <c r="M151" s="22">
        <f t="shared" si="51"/>
        <v>6505755.8162750425</v>
      </c>
      <c r="N151" s="22">
        <f t="shared" si="51"/>
        <v>6397326.5526704593</v>
      </c>
      <c r="O151" s="22">
        <f t="shared" si="51"/>
        <v>6397326.5526704593</v>
      </c>
      <c r="P151" s="22">
        <f t="shared" si="51"/>
        <v>6505755.8162750425</v>
      </c>
      <c r="Q151" s="22">
        <f t="shared" si="51"/>
        <v>6288897.2890658751</v>
      </c>
      <c r="R151" s="22">
        <f t="shared" si="51"/>
        <v>6397326.5526704593</v>
      </c>
      <c r="S151" s="22">
        <f t="shared" si="51"/>
        <v>6072038.7618567068</v>
      </c>
      <c r="T151" s="22">
        <f t="shared" si="51"/>
        <v>6328287.5487251515</v>
      </c>
      <c r="U151" s="21">
        <f>SUM(I151:T151)</f>
        <v>77637869.62772496</v>
      </c>
    </row>
    <row r="152" spans="8:23" x14ac:dyDescent="0.2">
      <c r="H152" t="s">
        <v>128</v>
      </c>
      <c r="I152" s="22">
        <f t="shared" ref="I152:T152" si="52">(I$2*I41+I$3*I42+$B41)*I64</f>
        <v>57988915.224013023</v>
      </c>
      <c r="J152" s="22">
        <f t="shared" si="52"/>
        <v>57974830.700101063</v>
      </c>
      <c r="K152" s="22">
        <f t="shared" si="52"/>
        <v>57140776.609200165</v>
      </c>
      <c r="L152" s="22">
        <f t="shared" si="52"/>
        <v>53214588.933045894</v>
      </c>
      <c r="M152" s="22">
        <f t="shared" si="52"/>
        <v>54228371.464813314</v>
      </c>
      <c r="N152" s="22">
        <f t="shared" si="52"/>
        <v>53871929.530200139</v>
      </c>
      <c r="O152" s="22">
        <f t="shared" si="52"/>
        <v>58209190.580787189</v>
      </c>
      <c r="P152" s="22">
        <f t="shared" si="52"/>
        <v>57044346.127236031</v>
      </c>
      <c r="Q152" s="22">
        <f t="shared" si="52"/>
        <v>52894059.025706328</v>
      </c>
      <c r="R152" s="22">
        <f t="shared" si="52"/>
        <v>53099470.966971293</v>
      </c>
      <c r="S152" s="22">
        <f t="shared" si="52"/>
        <v>52424273.334330425</v>
      </c>
      <c r="T152" s="22">
        <f t="shared" si="52"/>
        <v>56701774.954530433</v>
      </c>
      <c r="U152" s="21">
        <f t="shared" si="35"/>
        <v>664792527.45093536</v>
      </c>
    </row>
    <row r="153" spans="8:23" x14ac:dyDescent="0.2">
      <c r="H153" t="s">
        <v>129</v>
      </c>
      <c r="I153" s="63">
        <f>(I$2*I43+I$3*I44+'Summarize Electric'!$U$38)*I65</f>
        <v>3574315.9749999945</v>
      </c>
      <c r="J153" s="63">
        <f>(J$2*J43+J$3*J44+'Summarize Electric'!$U$38)*J65</f>
        <v>3604757.2749999943</v>
      </c>
      <c r="K153" s="63">
        <f>(K$2*K43+K$3*K44+'Summarize Electric'!$U$38)*K65</f>
        <v>3581926.2999999942</v>
      </c>
      <c r="L153" s="63">
        <f>(L$2*L43+L$3*L44+'Summarize Electric'!$U$37)*L65</f>
        <v>4256065.2808825672</v>
      </c>
      <c r="M153" s="63">
        <f>(M$2*M43+M$3*M44+'Summarize Electric'!$U$37)*M65</f>
        <v>4717168.0863143476</v>
      </c>
      <c r="N153" s="63">
        <f>(N$2*N43+N$3*N44+'Summarize Electric'!$U$37)*N65</f>
        <v>4657111.1041478897</v>
      </c>
      <c r="O153" s="63">
        <f>(O$2*O43+O$3*O44+'Summarize Electric'!$U$39)*O65</f>
        <v>9503789.2711163573</v>
      </c>
      <c r="P153" s="63">
        <f>(P$2*P43+P$3*P44+'Summarize Electric'!$U$39)*P65</f>
        <v>8633120.3786414657</v>
      </c>
      <c r="Q153" s="63">
        <f>(Q$2*Q43+Q$3*Q44+'Summarize Electric'!$U$39)*Q65</f>
        <v>6128075.1688918499</v>
      </c>
      <c r="R153" s="63">
        <f>(R$2*R43+R$3*R44+'Summarize Electric'!$U$37)*R65</f>
        <v>4350699.947873597</v>
      </c>
      <c r="S153" s="63">
        <f>(S$2*S43+S$3*S44+'Summarize Electric'!$U$37)*S65</f>
        <v>4237384.9389502276</v>
      </c>
      <c r="T153" s="63">
        <f>(T$2*T43+T$3*T44+'Summarize Electric'!$U$38)*T65</f>
        <v>3576852.7499999944</v>
      </c>
      <c r="U153" s="21">
        <f t="shared" si="35"/>
        <v>60821266.476818271</v>
      </c>
      <c r="W153" s="21"/>
    </row>
    <row r="154" spans="8:23" x14ac:dyDescent="0.2">
      <c r="W154" s="21"/>
    </row>
    <row r="155" spans="8:23" ht="12" customHeight="1" x14ac:dyDescent="0.2">
      <c r="H155" s="39" t="s">
        <v>110</v>
      </c>
      <c r="W155" s="21"/>
    </row>
    <row r="156" spans="8:23" ht="12" customHeight="1" x14ac:dyDescent="0.2">
      <c r="H156" t="s">
        <v>75</v>
      </c>
      <c r="I156" s="25">
        <f t="shared" ref="I156:U156" si="53">I134-I112</f>
        <v>-25831510.876223683</v>
      </c>
      <c r="J156" s="25">
        <f t="shared" si="53"/>
        <v>31858334.650650084</v>
      </c>
      <c r="K156" s="25">
        <f t="shared" si="53"/>
        <v>-4476205.5037814379</v>
      </c>
      <c r="L156" s="25">
        <f t="shared" si="53"/>
        <v>1625689.6531844735</v>
      </c>
      <c r="M156" s="25">
        <f t="shared" si="53"/>
        <v>-2251267.0997210145</v>
      </c>
      <c r="N156" s="25">
        <f t="shared" si="53"/>
        <v>-1418931.9104400575</v>
      </c>
      <c r="O156" s="25">
        <f t="shared" si="53"/>
        <v>12357518.220620096</v>
      </c>
      <c r="P156" s="25">
        <f t="shared" si="53"/>
        <v>-23090965.590468079</v>
      </c>
      <c r="Q156" s="25">
        <f t="shared" si="53"/>
        <v>-12136701.741212025</v>
      </c>
      <c r="R156" s="25">
        <f t="shared" si="53"/>
        <v>15918440.290021151</v>
      </c>
      <c r="S156" s="25">
        <f t="shared" si="53"/>
        <v>-7752459.0570745468</v>
      </c>
      <c r="T156" s="25">
        <f t="shared" si="53"/>
        <v>-125566.13276979327</v>
      </c>
      <c r="U156" s="25">
        <f t="shared" si="53"/>
        <v>-15323625.097214699</v>
      </c>
      <c r="W156" s="21"/>
    </row>
    <row r="157" spans="8:23" x14ac:dyDescent="0.2">
      <c r="H157" t="s">
        <v>76</v>
      </c>
      <c r="I157" s="25">
        <f t="shared" ref="I157:U157" si="54">I135-I113</f>
        <v>-575376.7755405521</v>
      </c>
      <c r="J157" s="25">
        <f t="shared" si="54"/>
        <v>544143.2626986783</v>
      </c>
      <c r="K157" s="25">
        <f t="shared" si="54"/>
        <v>-14276.93866772484</v>
      </c>
      <c r="L157" s="25">
        <f t="shared" si="54"/>
        <v>202064.5488712294</v>
      </c>
      <c r="M157" s="25">
        <f t="shared" si="54"/>
        <v>109180.47175517399</v>
      </c>
      <c r="N157" s="25">
        <f t="shared" si="54"/>
        <v>304775.98552929983</v>
      </c>
      <c r="O157" s="25">
        <f t="shared" si="54"/>
        <v>237295.05413067713</v>
      </c>
      <c r="P157" s="25">
        <f t="shared" si="54"/>
        <v>-90705.840558015741</v>
      </c>
      <c r="Q157" s="25">
        <f t="shared" si="54"/>
        <v>-26256.288488256745</v>
      </c>
      <c r="R157" s="25">
        <f t="shared" si="54"/>
        <v>552564.0163157722</v>
      </c>
      <c r="S157" s="25">
        <f t="shared" si="54"/>
        <v>363670.11187652033</v>
      </c>
      <c r="T157" s="25">
        <f t="shared" si="54"/>
        <v>491111.02997010294</v>
      </c>
      <c r="U157" s="25">
        <f t="shared" si="54"/>
        <v>2098188.6378929019</v>
      </c>
      <c r="V157" s="25"/>
      <c r="W157" s="21"/>
    </row>
    <row r="158" spans="8:23" x14ac:dyDescent="0.2">
      <c r="H158" t="s">
        <v>78</v>
      </c>
      <c r="I158" s="25">
        <f t="shared" ref="I158:U158" si="55">I136-I114</f>
        <v>1329883.6777400449</v>
      </c>
      <c r="J158" s="25">
        <f t="shared" si="55"/>
        <v>3404692.6493458077</v>
      </c>
      <c r="K158" s="25">
        <f t="shared" si="55"/>
        <v>3431977.1567450389</v>
      </c>
      <c r="L158" s="25">
        <f t="shared" si="55"/>
        <v>2805143.5050921813</v>
      </c>
      <c r="M158" s="25">
        <f t="shared" si="55"/>
        <v>1990693.4240218773</v>
      </c>
      <c r="N158" s="25">
        <f t="shared" si="55"/>
        <v>2659449.6767979562</v>
      </c>
      <c r="O158" s="25">
        <f t="shared" si="55"/>
        <v>2942805.6425887644</v>
      </c>
      <c r="P158" s="25">
        <f t="shared" si="55"/>
        <v>2598896.2715775967</v>
      </c>
      <c r="Q158" s="25">
        <f t="shared" si="55"/>
        <v>3079064.5753376111</v>
      </c>
      <c r="R158" s="25">
        <f t="shared" si="55"/>
        <v>1759855.3717623428</v>
      </c>
      <c r="S158" s="25">
        <f t="shared" si="55"/>
        <v>40145.678684070706</v>
      </c>
      <c r="T158" s="25">
        <f t="shared" si="55"/>
        <v>4207917.0610718504</v>
      </c>
      <c r="U158" s="25">
        <f t="shared" si="55"/>
        <v>30250524.690765023</v>
      </c>
      <c r="V158" s="25"/>
      <c r="W158" s="21"/>
    </row>
    <row r="159" spans="8:23" x14ac:dyDescent="0.2">
      <c r="H159" t="s">
        <v>120</v>
      </c>
      <c r="I159" s="25">
        <f t="shared" ref="I159:U159" si="56">I137-I115</f>
        <v>35217.03516812739</v>
      </c>
      <c r="J159" s="25">
        <f t="shared" si="56"/>
        <v>29914.378112587379</v>
      </c>
      <c r="K159" s="25">
        <f t="shared" si="56"/>
        <v>58466.780006503104</v>
      </c>
      <c r="L159" s="25">
        <f t="shared" si="56"/>
        <v>-6585.991973797034</v>
      </c>
      <c r="M159" s="25">
        <f t="shared" si="56"/>
        <v>42202.332273869542</v>
      </c>
      <c r="N159" s="25">
        <f t="shared" si="56"/>
        <v>65617.81997530465</v>
      </c>
      <c r="O159" s="25">
        <f t="shared" si="56"/>
        <v>6635.3487671004841</v>
      </c>
      <c r="P159" s="25">
        <f t="shared" si="56"/>
        <v>281920.75224618748</v>
      </c>
      <c r="Q159" s="25">
        <f t="shared" si="56"/>
        <v>-204640.75641604152</v>
      </c>
      <c r="R159" s="25">
        <f t="shared" si="56"/>
        <v>48350.324368663598</v>
      </c>
      <c r="S159" s="25">
        <f t="shared" si="56"/>
        <v>3539.8197150903288</v>
      </c>
      <c r="T159" s="25">
        <f t="shared" si="56"/>
        <v>41512.088017771835</v>
      </c>
      <c r="U159" s="25">
        <f t="shared" si="56"/>
        <v>402149.930261367</v>
      </c>
      <c r="V159" s="25"/>
      <c r="W159" s="21"/>
    </row>
    <row r="160" spans="8:23" x14ac:dyDescent="0.2">
      <c r="H160" t="s">
        <v>79</v>
      </c>
      <c r="I160" s="25">
        <f t="shared" ref="I160:U160" si="57">I138-I116</f>
        <v>696117.23014586419</v>
      </c>
      <c r="J160" s="25">
        <f t="shared" si="57"/>
        <v>3809227.3260599971</v>
      </c>
      <c r="K160" s="25">
        <f t="shared" si="57"/>
        <v>3453893.0580740422</v>
      </c>
      <c r="L160" s="25">
        <f t="shared" si="57"/>
        <v>2921889.6573634222</v>
      </c>
      <c r="M160" s="25">
        <f t="shared" si="57"/>
        <v>2458886.6886498183</v>
      </c>
      <c r="N160" s="25">
        <f t="shared" si="57"/>
        <v>3404782.9771735892</v>
      </c>
      <c r="O160" s="25">
        <f t="shared" si="57"/>
        <v>3651767.5113369152</v>
      </c>
      <c r="P160" s="25">
        <f t="shared" si="57"/>
        <v>3118664.7970323935</v>
      </c>
      <c r="Q160" s="25">
        <f t="shared" si="57"/>
        <v>3584031.9215196744</v>
      </c>
      <c r="R160" s="25">
        <f t="shared" si="57"/>
        <v>2237602.8579622284</v>
      </c>
      <c r="S160" s="25">
        <f t="shared" si="57"/>
        <v>197146.79334309697</v>
      </c>
      <c r="T160" s="25">
        <f t="shared" si="57"/>
        <v>4790542.2552383989</v>
      </c>
      <c r="U160" s="25">
        <f t="shared" si="57"/>
        <v>34324553.073899508</v>
      </c>
      <c r="V160" s="25"/>
      <c r="W160" s="21"/>
    </row>
    <row r="161" spans="8:23" x14ac:dyDescent="0.2">
      <c r="H161" t="s">
        <v>80</v>
      </c>
      <c r="I161" s="25">
        <f t="shared" ref="I161:U161" si="58">I139-I117</f>
        <v>96302.635863849893</v>
      </c>
      <c r="J161" s="25">
        <f t="shared" si="58"/>
        <v>380494.74599516392</v>
      </c>
      <c r="K161" s="25">
        <f t="shared" si="58"/>
        <v>238129.80172203621</v>
      </c>
      <c r="L161" s="25">
        <f t="shared" si="58"/>
        <v>139288.95408190135</v>
      </c>
      <c r="M161" s="25">
        <f t="shared" si="58"/>
        <v>111216.87871344388</v>
      </c>
      <c r="N161" s="25">
        <f t="shared" si="58"/>
        <v>228859.55602463149</v>
      </c>
      <c r="O161" s="25">
        <f t="shared" si="58"/>
        <v>282062.82341378555</v>
      </c>
      <c r="P161" s="25">
        <f t="shared" si="58"/>
        <v>163476.52860882133</v>
      </c>
      <c r="Q161" s="25">
        <f t="shared" si="58"/>
        <v>-38492.660589121748</v>
      </c>
      <c r="R161" s="25">
        <f t="shared" si="58"/>
        <v>206894.17256580386</v>
      </c>
      <c r="S161" s="25">
        <f t="shared" si="58"/>
        <v>91718.225197658874</v>
      </c>
      <c r="T161" s="25">
        <f t="shared" si="58"/>
        <v>121314.13668149197</v>
      </c>
      <c r="U161" s="25">
        <f t="shared" si="58"/>
        <v>2021265.7982794642</v>
      </c>
      <c r="V161" s="25"/>
      <c r="W161" s="21"/>
    </row>
    <row r="162" spans="8:23" x14ac:dyDescent="0.2">
      <c r="H162" s="44" t="s">
        <v>122</v>
      </c>
      <c r="I162" s="25">
        <f t="shared" ref="I162:U163" si="59">I140-I118</f>
        <v>16236563.743371129</v>
      </c>
      <c r="J162" s="25">
        <f t="shared" si="59"/>
        <v>8995029.6042686105</v>
      </c>
      <c r="K162" s="25">
        <f t="shared" si="59"/>
        <v>14842588.497168094</v>
      </c>
      <c r="L162" s="25">
        <f t="shared" si="59"/>
        <v>8748391.5536095798</v>
      </c>
      <c r="M162" s="25">
        <f t="shared" si="59"/>
        <v>2669410.0592080355</v>
      </c>
      <c r="N162" s="25">
        <f t="shared" si="59"/>
        <v>5423812.3848177195</v>
      </c>
      <c r="O162" s="25">
        <f t="shared" si="59"/>
        <v>3290972.8524778485</v>
      </c>
      <c r="P162" s="25">
        <f t="shared" si="59"/>
        <v>13073732.735333726</v>
      </c>
      <c r="Q162" s="25">
        <f t="shared" si="59"/>
        <v>11972473.820598036</v>
      </c>
      <c r="R162" s="25">
        <f t="shared" si="59"/>
        <v>-181350.87658421695</v>
      </c>
      <c r="S162" s="25">
        <f t="shared" si="59"/>
        <v>-240345.46235193312</v>
      </c>
      <c r="T162" s="25">
        <f t="shared" si="59"/>
        <v>13025180.682149023</v>
      </c>
      <c r="U162" s="25">
        <f t="shared" si="59"/>
        <v>97856459.594065428</v>
      </c>
      <c r="V162" s="25"/>
      <c r="W162" s="21"/>
    </row>
    <row r="163" spans="8:23" x14ac:dyDescent="0.2">
      <c r="H163" s="44" t="s">
        <v>169</v>
      </c>
      <c r="I163" s="25">
        <f t="shared" si="59"/>
        <v>2420776.3249941859</v>
      </c>
      <c r="J163" s="25">
        <f t="shared" si="59"/>
        <v>687988.77749391459</v>
      </c>
      <c r="K163" s="25">
        <f t="shared" si="59"/>
        <v>1687312.132351296</v>
      </c>
      <c r="L163" s="25">
        <f t="shared" si="59"/>
        <v>270044.78629877139</v>
      </c>
      <c r="M163" s="25">
        <f t="shared" si="59"/>
        <v>926016.57599357516</v>
      </c>
      <c r="N163" s="25">
        <f t="shared" si="59"/>
        <v>778251.63948353101</v>
      </c>
      <c r="O163" s="25">
        <f t="shared" si="59"/>
        <v>495437.18336593732</v>
      </c>
      <c r="P163" s="25">
        <f t="shared" si="59"/>
        <v>1467851.2822032273</v>
      </c>
      <c r="Q163" s="25">
        <f t="shared" si="59"/>
        <v>1445819.8528364599</v>
      </c>
      <c r="R163" s="25">
        <f t="shared" si="59"/>
        <v>-652499.60551197827</v>
      </c>
      <c r="S163" s="25">
        <f t="shared" si="59"/>
        <v>-10853.708807387389</v>
      </c>
      <c r="T163" s="25">
        <f t="shared" si="59"/>
        <v>1667337.4651158582</v>
      </c>
      <c r="U163" s="25">
        <f t="shared" si="59"/>
        <v>11183482.705817387</v>
      </c>
      <c r="V163" s="25"/>
      <c r="W163" s="21"/>
    </row>
    <row r="164" spans="8:23" x14ac:dyDescent="0.2">
      <c r="H164" s="44" t="s">
        <v>123</v>
      </c>
      <c r="I164" s="25">
        <f t="shared" ref="I164:U164" si="60">I142-I120</f>
        <v>17577527.06871967</v>
      </c>
      <c r="J164" s="25">
        <f t="shared" si="60"/>
        <v>9178586.1848615557</v>
      </c>
      <c r="K164" s="25">
        <f t="shared" si="60"/>
        <v>15993615.998559132</v>
      </c>
      <c r="L164" s="25">
        <f t="shared" si="60"/>
        <v>8714696.7236576527</v>
      </c>
      <c r="M164" s="25">
        <f t="shared" si="60"/>
        <v>3425311.8305337578</v>
      </c>
      <c r="N164" s="25">
        <f t="shared" si="60"/>
        <v>6408523.9138830304</v>
      </c>
      <c r="O164" s="25">
        <f t="shared" si="60"/>
        <v>3870862.6065109968</v>
      </c>
      <c r="P164" s="25">
        <f t="shared" si="60"/>
        <v>14596227.185805142</v>
      </c>
      <c r="Q164" s="25">
        <f t="shared" si="60"/>
        <v>13517400.740520686</v>
      </c>
      <c r="R164" s="25">
        <f t="shared" si="60"/>
        <v>-1105434.8620512336</v>
      </c>
      <c r="S164" s="25">
        <f t="shared" si="60"/>
        <v>-925078.08903378248</v>
      </c>
      <c r="T164" s="25">
        <f t="shared" si="60"/>
        <v>13994973.189039633</v>
      </c>
      <c r="U164" s="25">
        <f t="shared" si="60"/>
        <v>105247212.49100637</v>
      </c>
      <c r="V164" s="25"/>
      <c r="W164" s="21"/>
    </row>
    <row r="165" spans="8:23" x14ac:dyDescent="0.2">
      <c r="H165" s="44" t="s">
        <v>124</v>
      </c>
      <c r="I165" s="25">
        <f t="shared" ref="I165:U165" si="61">I143-I121</f>
        <v>-1318409.1749999998</v>
      </c>
      <c r="J165" s="25">
        <f t="shared" si="61"/>
        <v>-13125.525000000373</v>
      </c>
      <c r="K165" s="25">
        <f t="shared" si="61"/>
        <v>61801.699999999721</v>
      </c>
      <c r="L165" s="25">
        <f t="shared" si="61"/>
        <v>4088837.6244100612</v>
      </c>
      <c r="M165" s="25">
        <f t="shared" si="61"/>
        <v>-12453.339452600107</v>
      </c>
      <c r="N165" s="25">
        <f t="shared" si="61"/>
        <v>-10000324.813808147</v>
      </c>
      <c r="O165" s="25">
        <f t="shared" si="61"/>
        <v>2242966.9493659139</v>
      </c>
      <c r="P165" s="25">
        <f t="shared" si="61"/>
        <v>-4128817.3267079517</v>
      </c>
      <c r="Q165" s="25">
        <f t="shared" si="61"/>
        <v>-5832762.9561214112</v>
      </c>
      <c r="R165" s="25">
        <f t="shared" si="61"/>
        <v>-1417750.4347953815</v>
      </c>
      <c r="S165" s="25">
        <f t="shared" si="61"/>
        <v>4509000.261742305</v>
      </c>
      <c r="T165" s="25">
        <f t="shared" si="61"/>
        <v>1457584.5</v>
      </c>
      <c r="U165" s="25">
        <f t="shared" si="61"/>
        <v>-10363452.535367191</v>
      </c>
      <c r="V165" s="25"/>
      <c r="W165" s="21"/>
    </row>
    <row r="166" spans="8:23" x14ac:dyDescent="0.2">
      <c r="H166" t="s">
        <v>77</v>
      </c>
      <c r="I166" s="25">
        <f t="shared" ref="I166:U166" si="62">I144-I122</f>
        <v>-5150481.0077615827</v>
      </c>
      <c r="J166" s="25">
        <f t="shared" si="62"/>
        <v>11236768.31019032</v>
      </c>
      <c r="K166" s="25">
        <f t="shared" si="62"/>
        <v>-3775432.9145654142</v>
      </c>
      <c r="L166" s="25">
        <f t="shared" si="62"/>
        <v>-917769.16472843289</v>
      </c>
      <c r="M166" s="25">
        <f t="shared" si="62"/>
        <v>1807734.0300171673</v>
      </c>
      <c r="N166" s="25">
        <f t="shared" si="62"/>
        <v>-45826.689293265343</v>
      </c>
      <c r="O166" s="25">
        <f t="shared" si="62"/>
        <v>-1669608.3156253099</v>
      </c>
      <c r="P166" s="25">
        <f t="shared" si="62"/>
        <v>-6295402.8229777813</v>
      </c>
      <c r="Q166" s="25">
        <f t="shared" si="62"/>
        <v>-1018228.0163125023</v>
      </c>
      <c r="R166" s="25">
        <f t="shared" si="62"/>
        <v>5697923.9104410261</v>
      </c>
      <c r="S166" s="25">
        <f t="shared" si="62"/>
        <v>-6009881.3568534106</v>
      </c>
      <c r="T166" s="25">
        <f t="shared" si="62"/>
        <v>-5693267.1817717254</v>
      </c>
      <c r="U166" s="25">
        <f t="shared" si="62"/>
        <v>-11833471.219240904</v>
      </c>
      <c r="V166" s="25"/>
      <c r="W166" s="21"/>
    </row>
    <row r="167" spans="8:23" x14ac:dyDescent="0.2">
      <c r="H167" t="s">
        <v>81</v>
      </c>
      <c r="I167" s="25">
        <f t="shared" ref="I167:U167" si="63">I145-I123</f>
        <v>-125699.79590507923</v>
      </c>
      <c r="J167" s="25">
        <f t="shared" si="63"/>
        <v>147930.94394064322</v>
      </c>
      <c r="K167" s="25">
        <f t="shared" si="63"/>
        <v>-123239.99508083472</v>
      </c>
      <c r="L167" s="25">
        <f t="shared" si="63"/>
        <v>79173.046747570159</v>
      </c>
      <c r="M167" s="25">
        <f t="shared" si="63"/>
        <v>149571.74377241754</v>
      </c>
      <c r="N167" s="25">
        <f t="shared" si="63"/>
        <v>158517.68105715653</v>
      </c>
      <c r="O167" s="25">
        <f t="shared" si="63"/>
        <v>-6277.0887751223054</v>
      </c>
      <c r="P167" s="25">
        <f t="shared" si="63"/>
        <v>-7971.565233329311</v>
      </c>
      <c r="Q167" s="25">
        <f t="shared" si="63"/>
        <v>-133557.89028711943</v>
      </c>
      <c r="R167" s="25">
        <f t="shared" si="63"/>
        <v>148724.7975417322</v>
      </c>
      <c r="S167" s="25">
        <f t="shared" si="63"/>
        <v>-79091.475455511827</v>
      </c>
      <c r="T167" s="25">
        <f t="shared" si="63"/>
        <v>-31089.659627395682</v>
      </c>
      <c r="U167" s="25">
        <f t="shared" si="63"/>
        <v>176990.74269513041</v>
      </c>
      <c r="V167" s="25"/>
      <c r="W167" s="21"/>
    </row>
    <row r="168" spans="8:23" x14ac:dyDescent="0.2">
      <c r="H168" t="s">
        <v>82</v>
      </c>
      <c r="I168" s="25">
        <f t="shared" ref="I168:U168" si="64">I146-I124</f>
        <v>482256.10984243453</v>
      </c>
      <c r="J168" s="25">
        <f t="shared" si="64"/>
        <v>770442.08779483661</v>
      </c>
      <c r="K168" s="25">
        <f t="shared" si="64"/>
        <v>1138017.5538609028</v>
      </c>
      <c r="L168" s="25">
        <f t="shared" si="64"/>
        <v>760293.41535870731</v>
      </c>
      <c r="M168" s="25">
        <f t="shared" si="64"/>
        <v>916992.88305211067</v>
      </c>
      <c r="N168" s="25">
        <f t="shared" si="64"/>
        <v>524074.04746304825</v>
      </c>
      <c r="O168" s="25">
        <f t="shared" si="64"/>
        <v>438336.66352351755</v>
      </c>
      <c r="P168" s="25">
        <f t="shared" si="64"/>
        <v>1592901.5808216706</v>
      </c>
      <c r="Q168" s="25">
        <f t="shared" si="64"/>
        <v>867886.6488587223</v>
      </c>
      <c r="R168" s="25">
        <f t="shared" si="64"/>
        <v>785232.22726825625</v>
      </c>
      <c r="S168" s="25">
        <f t="shared" si="64"/>
        <v>-1401258.8496912532</v>
      </c>
      <c r="T168" s="25">
        <f t="shared" si="64"/>
        <v>162504.64967602119</v>
      </c>
      <c r="U168" s="25">
        <f t="shared" si="64"/>
        <v>7037679.0178290009</v>
      </c>
      <c r="V168" s="25"/>
      <c r="W168" s="21"/>
    </row>
    <row r="169" spans="8:23" x14ac:dyDescent="0.2">
      <c r="H169" t="s">
        <v>125</v>
      </c>
      <c r="I169" s="25">
        <f t="shared" ref="I169:U169" si="65">I147-I125</f>
        <v>75937.973134929023</v>
      </c>
      <c r="J169" s="25">
        <f t="shared" si="65"/>
        <v>-3320.2014713382814</v>
      </c>
      <c r="K169" s="25">
        <f t="shared" si="65"/>
        <v>4449.0657018123311</v>
      </c>
      <c r="L169" s="25">
        <f t="shared" si="65"/>
        <v>-26787.247945561598</v>
      </c>
      <c r="M169" s="25">
        <f t="shared" si="65"/>
        <v>-13802.953980923397</v>
      </c>
      <c r="N169" s="25">
        <f t="shared" si="65"/>
        <v>41074.359650940693</v>
      </c>
      <c r="O169" s="25">
        <f t="shared" si="65"/>
        <v>-12226.293510218966</v>
      </c>
      <c r="P169" s="25">
        <f t="shared" si="65"/>
        <v>36010.486244787928</v>
      </c>
      <c r="Q169" s="25">
        <f t="shared" si="65"/>
        <v>-19383.078281055728</v>
      </c>
      <c r="R169" s="25">
        <f t="shared" si="65"/>
        <v>-26655.181426531577</v>
      </c>
      <c r="S169" s="25">
        <f t="shared" si="65"/>
        <v>-48777.062211770448</v>
      </c>
      <c r="T169" s="25">
        <f t="shared" si="65"/>
        <v>-74847.436150943046</v>
      </c>
      <c r="U169" s="25">
        <f t="shared" si="65"/>
        <v>-68327.570245873183</v>
      </c>
      <c r="V169" s="25"/>
      <c r="W169" s="21"/>
    </row>
    <row r="170" spans="8:23" x14ac:dyDescent="0.2">
      <c r="H170" t="s">
        <v>83</v>
      </c>
      <c r="I170" s="25">
        <f t="shared" ref="I170:U170" si="66">I148-I126</f>
        <v>396390.42883652449</v>
      </c>
      <c r="J170" s="25">
        <f t="shared" si="66"/>
        <v>859472.79992946982</v>
      </c>
      <c r="K170" s="25">
        <f t="shared" si="66"/>
        <v>995833.02091880143</v>
      </c>
      <c r="L170" s="25">
        <f t="shared" si="66"/>
        <v>727854.06174279004</v>
      </c>
      <c r="M170" s="25">
        <f t="shared" si="66"/>
        <v>1132211.470750913</v>
      </c>
      <c r="N170" s="25">
        <f t="shared" si="66"/>
        <v>802884.16660302877</v>
      </c>
      <c r="O170" s="25">
        <f t="shared" si="66"/>
        <v>515349.11514625698</v>
      </c>
      <c r="P170" s="25">
        <f t="shared" si="66"/>
        <v>1763797.6032542698</v>
      </c>
      <c r="Q170" s="25">
        <f t="shared" si="66"/>
        <v>896284.74989140779</v>
      </c>
      <c r="R170" s="25">
        <f t="shared" si="66"/>
        <v>936044.49474909529</v>
      </c>
      <c r="S170" s="25">
        <f t="shared" si="66"/>
        <v>-1586963.0930697471</v>
      </c>
      <c r="T170" s="25">
        <f t="shared" si="66"/>
        <v>113280.92118411511</v>
      </c>
      <c r="U170" s="25">
        <f t="shared" si="66"/>
        <v>7552439.7399369478</v>
      </c>
      <c r="V170" s="25"/>
      <c r="W170" s="21"/>
    </row>
    <row r="171" spans="8:23" x14ac:dyDescent="0.2">
      <c r="H171" t="s">
        <v>126</v>
      </c>
      <c r="I171" s="25">
        <f t="shared" ref="I171:U171" si="67">I149-I127</f>
        <v>-81574.956009369344</v>
      </c>
      <c r="J171" s="25">
        <f t="shared" si="67"/>
        <v>93601.828392305411</v>
      </c>
      <c r="K171" s="25">
        <f t="shared" si="67"/>
        <v>-39441.011861007544</v>
      </c>
      <c r="L171" s="25">
        <f t="shared" si="67"/>
        <v>36543.249881203636</v>
      </c>
      <c r="M171" s="25">
        <f t="shared" si="67"/>
        <v>9116.0711087082746</v>
      </c>
      <c r="N171" s="25">
        <f t="shared" si="67"/>
        <v>55837.497793474235</v>
      </c>
      <c r="O171" s="25">
        <f t="shared" si="67"/>
        <v>26274.489352921722</v>
      </c>
      <c r="P171" s="25">
        <f t="shared" si="67"/>
        <v>32683.849551884574</v>
      </c>
      <c r="Q171" s="25">
        <f t="shared" si="67"/>
        <v>-20202.837565381429</v>
      </c>
      <c r="R171" s="25">
        <f t="shared" si="67"/>
        <v>41978.555598008796</v>
      </c>
      <c r="S171" s="25">
        <f t="shared" si="67"/>
        <v>48.344101352966391</v>
      </c>
      <c r="T171" s="25">
        <f t="shared" si="67"/>
        <v>103098.00424866006</v>
      </c>
      <c r="U171" s="25">
        <f t="shared" si="67"/>
        <v>257963.08459276054</v>
      </c>
      <c r="V171" s="25"/>
      <c r="W171" s="21"/>
    </row>
    <row r="172" spans="8:23" x14ac:dyDescent="0.2">
      <c r="H172" t="s">
        <v>127</v>
      </c>
      <c r="I172" s="25">
        <f t="shared" ref="I172:U172" si="68">I150-I128</f>
        <v>5840482.0846823081</v>
      </c>
      <c r="J172" s="25">
        <f t="shared" si="68"/>
        <v>1546660.4400476441</v>
      </c>
      <c r="K172" s="25">
        <f t="shared" si="68"/>
        <v>3332689.8813081011</v>
      </c>
      <c r="L172" s="25">
        <f t="shared" si="68"/>
        <v>2513456.2170078531</v>
      </c>
      <c r="M172" s="25">
        <f t="shared" si="68"/>
        <v>2048415.2531154007</v>
      </c>
      <c r="N172" s="25">
        <f t="shared" si="68"/>
        <v>2547912.3145538568</v>
      </c>
      <c r="O172" s="25">
        <f t="shared" si="68"/>
        <v>543205.47853622586</v>
      </c>
      <c r="P172" s="25">
        <f t="shared" si="68"/>
        <v>5428807.4312746301</v>
      </c>
      <c r="Q172" s="25">
        <f t="shared" si="68"/>
        <v>2712329.3323960751</v>
      </c>
      <c r="R172" s="25">
        <f t="shared" si="68"/>
        <v>-309019.04529521614</v>
      </c>
      <c r="S172" s="25">
        <f t="shared" si="68"/>
        <v>-2454529.6304187775</v>
      </c>
      <c r="T172" s="25">
        <f t="shared" si="68"/>
        <v>2781522.0509936288</v>
      </c>
      <c r="U172" s="25">
        <f t="shared" si="68"/>
        <v>26531931.80820179</v>
      </c>
      <c r="V172" s="25"/>
    </row>
    <row r="173" spans="8:23" x14ac:dyDescent="0.2">
      <c r="H173" s="44" t="s">
        <v>149</v>
      </c>
      <c r="I173" s="25">
        <f t="shared" ref="I173:U173" si="69">I151-I129</f>
        <v>3328189.2577509033</v>
      </c>
      <c r="J173" s="25">
        <f t="shared" si="69"/>
        <v>431040.24228555243</v>
      </c>
      <c r="K173" s="25">
        <f t="shared" si="69"/>
        <v>2863610.6848088419</v>
      </c>
      <c r="L173" s="25">
        <f t="shared" si="69"/>
        <v>353256.55267045926</v>
      </c>
      <c r="M173" s="25">
        <f t="shared" si="69"/>
        <v>1511296.8162750425</v>
      </c>
      <c r="N173" s="25">
        <f t="shared" si="69"/>
        <v>1455958.5526704593</v>
      </c>
      <c r="O173" s="25">
        <f t="shared" si="69"/>
        <v>995427.55267045926</v>
      </c>
      <c r="P173" s="25">
        <f t="shared" si="69"/>
        <v>1907744.8162750425</v>
      </c>
      <c r="Q173" s="25">
        <f t="shared" si="69"/>
        <v>1823687.2890658751</v>
      </c>
      <c r="R173" s="25">
        <f t="shared" si="69"/>
        <v>713668.55267045926</v>
      </c>
      <c r="S173" s="25">
        <f t="shared" si="69"/>
        <v>899539.76185670681</v>
      </c>
      <c r="T173" s="25">
        <f t="shared" si="69"/>
        <v>1418795.5487251515</v>
      </c>
      <c r="U173" s="25">
        <f t="shared" si="69"/>
        <v>17702215.62772496</v>
      </c>
      <c r="V173" s="25"/>
    </row>
    <row r="174" spans="8:23" x14ac:dyDescent="0.2">
      <c r="H174" t="s">
        <v>128</v>
      </c>
      <c r="I174" s="25">
        <f t="shared" ref="I174:U174" si="70">I152-I130</f>
        <v>9130900.2240130231</v>
      </c>
      <c r="J174" s="25">
        <f t="shared" si="70"/>
        <v>1947228.7001010627</v>
      </c>
      <c r="K174" s="25">
        <f t="shared" si="70"/>
        <v>6425924.6092001647</v>
      </c>
      <c r="L174" s="25">
        <f t="shared" si="70"/>
        <v>3178693.9330458939</v>
      </c>
      <c r="M174" s="25">
        <f t="shared" si="70"/>
        <v>3849907.4648133144</v>
      </c>
      <c r="N174" s="25">
        <f t="shared" si="70"/>
        <v>4409399.5302001387</v>
      </c>
      <c r="O174" s="25">
        <f t="shared" si="70"/>
        <v>1650166.5807871893</v>
      </c>
      <c r="P174" s="25">
        <f t="shared" si="70"/>
        <v>7458679.127236031</v>
      </c>
      <c r="Q174" s="25">
        <f t="shared" si="70"/>
        <v>4930303.0257063285</v>
      </c>
      <c r="R174" s="25">
        <f t="shared" si="70"/>
        <v>731799.96697129309</v>
      </c>
      <c r="S174" s="25">
        <f t="shared" si="70"/>
        <v>-1169270.6656695753</v>
      </c>
      <c r="T174" s="25">
        <f t="shared" si="70"/>
        <v>4521540.9545304328</v>
      </c>
      <c r="U174" s="25">
        <f t="shared" si="70"/>
        <v>47065273.450935364</v>
      </c>
      <c r="V174" s="25"/>
    </row>
    <row r="175" spans="8:23" x14ac:dyDescent="0.2">
      <c r="H175" t="s">
        <v>129</v>
      </c>
      <c r="I175" s="25">
        <f t="shared" ref="I175:U175" si="71">I153-I131</f>
        <v>278153.97499999451</v>
      </c>
      <c r="J175" s="25">
        <f t="shared" si="71"/>
        <v>-75427.725000005681</v>
      </c>
      <c r="K175" s="25">
        <f t="shared" si="71"/>
        <v>173236.29999999423</v>
      </c>
      <c r="L175" s="25">
        <f t="shared" si="71"/>
        <v>870831.28088256717</v>
      </c>
      <c r="M175" s="25">
        <f t="shared" si="71"/>
        <v>143090.08631434757</v>
      </c>
      <c r="N175" s="25">
        <f t="shared" si="71"/>
        <v>-2720142.8958521103</v>
      </c>
      <c r="O175" s="25">
        <f t="shared" si="71"/>
        <v>-153900.7288836427</v>
      </c>
      <c r="P175" s="25">
        <f t="shared" si="71"/>
        <v>-618387.62135853432</v>
      </c>
      <c r="Q175" s="25">
        <f t="shared" si="71"/>
        <v>-742772.83110815007</v>
      </c>
      <c r="R175" s="25">
        <f t="shared" si="71"/>
        <v>-628763.05212640297</v>
      </c>
      <c r="S175" s="25">
        <f t="shared" si="71"/>
        <v>1985984.9389502276</v>
      </c>
      <c r="T175" s="25">
        <f t="shared" si="71"/>
        <v>110568.74999999441</v>
      </c>
      <c r="U175" s="25">
        <f t="shared" si="71"/>
        <v>-1377529.523181729</v>
      </c>
      <c r="V175" s="25"/>
    </row>
    <row r="176" spans="8:23" x14ac:dyDescent="0.2"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5"/>
    </row>
    <row r="177" spans="1:22" x14ac:dyDescent="0.2">
      <c r="H177" s="39" t="s">
        <v>111</v>
      </c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</row>
    <row r="178" spans="1:22" x14ac:dyDescent="0.2">
      <c r="H178" t="s">
        <v>75</v>
      </c>
      <c r="I178" s="38">
        <f t="shared" ref="I178:U178" si="72">I156/I112</f>
        <v>-9.4290933505121688E-2</v>
      </c>
      <c r="J178" s="38">
        <f t="shared" si="72"/>
        <v>0.14739477407620705</v>
      </c>
      <c r="K178" s="38">
        <f t="shared" si="72"/>
        <v>-1.9412539443274094E-2</v>
      </c>
      <c r="L178" s="38">
        <f t="shared" si="72"/>
        <v>9.3175910560716942E-3</v>
      </c>
      <c r="M178" s="38">
        <f t="shared" si="72"/>
        <v>-1.5232192087109455E-2</v>
      </c>
      <c r="N178" s="38">
        <f t="shared" si="72"/>
        <v>-9.9155729193174339E-3</v>
      </c>
      <c r="O178" s="38">
        <f t="shared" si="72"/>
        <v>6.6714682923247406E-2</v>
      </c>
      <c r="P178" s="38">
        <f t="shared" si="72"/>
        <v>-0.11418486954253183</v>
      </c>
      <c r="Q178" s="38">
        <f t="shared" si="72"/>
        <v>-8.7102958896512567E-2</v>
      </c>
      <c r="R178" s="38">
        <f t="shared" si="72"/>
        <v>9.9376280882698356E-2</v>
      </c>
      <c r="S178" s="38">
        <f t="shared" si="72"/>
        <v>-3.630186759836386E-2</v>
      </c>
      <c r="T178" s="38">
        <f t="shared" si="72"/>
        <v>-4.8587296712440648E-4</v>
      </c>
      <c r="U178" s="23">
        <f t="shared" si="72"/>
        <v>-6.5345420570928747E-3</v>
      </c>
    </row>
    <row r="179" spans="1:22" x14ac:dyDescent="0.2">
      <c r="H179" t="s">
        <v>76</v>
      </c>
      <c r="I179" s="38">
        <f t="shared" ref="I179:U179" si="73">I157/I113</f>
        <v>-7.9596657405914664E-2</v>
      </c>
      <c r="J179" s="38">
        <f t="shared" si="73"/>
        <v>9.0714658763234271E-2</v>
      </c>
      <c r="K179" s="38">
        <f t="shared" si="73"/>
        <v>-2.3830365306572684E-3</v>
      </c>
      <c r="L179" s="38">
        <f t="shared" si="73"/>
        <v>4.4049591160987625E-2</v>
      </c>
      <c r="M179" s="38">
        <f t="shared" si="73"/>
        <v>2.9418144529597061E-2</v>
      </c>
      <c r="N179" s="38">
        <f t="shared" si="73"/>
        <v>8.8885333122952812E-2</v>
      </c>
      <c r="O179" s="38">
        <f t="shared" si="73"/>
        <v>5.9012546117581687E-2</v>
      </c>
      <c r="P179" s="38">
        <f t="shared" si="73"/>
        <v>-2.2101640668984974E-2</v>
      </c>
      <c r="Q179" s="38">
        <f t="shared" si="73"/>
        <v>-7.6316880413950421E-3</v>
      </c>
      <c r="R179" s="38">
        <f t="shared" si="73"/>
        <v>0.12820219315564801</v>
      </c>
      <c r="S179" s="38">
        <f t="shared" si="73"/>
        <v>6.8611759266795719E-2</v>
      </c>
      <c r="T179" s="38">
        <f t="shared" si="73"/>
        <v>7.6840517492302113E-2</v>
      </c>
      <c r="U179" s="23">
        <f t="shared" si="73"/>
        <v>3.5858567007764151E-2</v>
      </c>
    </row>
    <row r="180" spans="1:22" x14ac:dyDescent="0.2">
      <c r="H180" t="s">
        <v>78</v>
      </c>
      <c r="I180" s="38">
        <f t="shared" ref="I180:U180" si="74">I158/I114</f>
        <v>2.5679140458667728E-2</v>
      </c>
      <c r="J180" s="38">
        <f t="shared" si="74"/>
        <v>6.8960149696242271E-2</v>
      </c>
      <c r="K180" s="38">
        <f t="shared" si="74"/>
        <v>7.2266949418147985E-2</v>
      </c>
      <c r="L180" s="38">
        <f t="shared" si="74"/>
        <v>6.6405802000485042E-2</v>
      </c>
      <c r="M180" s="38">
        <f t="shared" si="74"/>
        <v>4.6791502492680617E-2</v>
      </c>
      <c r="N180" s="38">
        <f t="shared" si="74"/>
        <v>6.4003088494396412E-2</v>
      </c>
      <c r="O180" s="38">
        <f t="shared" si="74"/>
        <v>6.0008285128056706E-2</v>
      </c>
      <c r="P180" s="38">
        <f t="shared" si="74"/>
        <v>5.4899495408877549E-2</v>
      </c>
      <c r="Q180" s="38">
        <f t="shared" si="74"/>
        <v>7.94069105241791E-2</v>
      </c>
      <c r="R180" s="38">
        <f t="shared" si="74"/>
        <v>3.9284688725455826E-2</v>
      </c>
      <c r="S180" s="38">
        <f t="shared" si="74"/>
        <v>8.5850992065425338E-4</v>
      </c>
      <c r="T180" s="38">
        <f t="shared" si="74"/>
        <v>8.562640595147504E-2</v>
      </c>
      <c r="U180" s="23">
        <f t="shared" si="74"/>
        <v>5.4916472179825919E-2</v>
      </c>
    </row>
    <row r="181" spans="1:22" x14ac:dyDescent="0.2">
      <c r="H181" s="29" t="s">
        <v>120</v>
      </c>
      <c r="I181" s="38">
        <f t="shared" ref="I181:U181" si="75">I159/I115</f>
        <v>5.6609198351616423E-2</v>
      </c>
      <c r="J181" s="38">
        <f t="shared" si="75"/>
        <v>4.9588938051225086E-2</v>
      </c>
      <c r="K181" s="38">
        <f t="shared" si="75"/>
        <v>0.11028055470854888</v>
      </c>
      <c r="L181" s="38">
        <f t="shared" si="75"/>
        <v>-1.2602767357141418E-2</v>
      </c>
      <c r="M181" s="38">
        <f t="shared" si="75"/>
        <v>0.10041575601240504</v>
      </c>
      <c r="N181" s="38">
        <f t="shared" si="75"/>
        <v>0.1685637439125573</v>
      </c>
      <c r="O181" s="38">
        <f t="shared" si="75"/>
        <v>1.3808022938843109E-2</v>
      </c>
      <c r="P181" s="38">
        <f t="shared" si="75"/>
        <v>1.4883839222348267</v>
      </c>
      <c r="Q181" s="38">
        <f t="shared" si="75"/>
        <v>-0.32705629076967824</v>
      </c>
      <c r="R181" s="38">
        <f t="shared" si="75"/>
        <v>9.9038755681454982E-2</v>
      </c>
      <c r="S181" s="38">
        <f t="shared" si="75"/>
        <v>6.3674640464422751E-3</v>
      </c>
      <c r="T181" s="38">
        <f t="shared" si="75"/>
        <v>6.6510326955710353E-2</v>
      </c>
      <c r="U181" s="40">
        <f t="shared" si="75"/>
        <v>6.6453708000450626E-2</v>
      </c>
    </row>
    <row r="182" spans="1:22" x14ac:dyDescent="0.2">
      <c r="H182" t="s">
        <v>79</v>
      </c>
      <c r="I182" s="38">
        <f t="shared" ref="I182:U182" si="76">I160/I116</f>
        <v>1.1619110614497771E-2</v>
      </c>
      <c r="J182" s="38">
        <f t="shared" si="76"/>
        <v>6.7797930335118342E-2</v>
      </c>
      <c r="K182" s="38">
        <f t="shared" si="76"/>
        <v>6.3668827530332525E-2</v>
      </c>
      <c r="L182" s="38">
        <f t="shared" si="76"/>
        <v>6.1439459731272371E-2</v>
      </c>
      <c r="M182" s="38">
        <f t="shared" si="76"/>
        <v>5.2480036949224075E-2</v>
      </c>
      <c r="N182" s="38">
        <f t="shared" si="76"/>
        <v>7.4849844546937744E-2</v>
      </c>
      <c r="O182" s="38">
        <f t="shared" si="76"/>
        <v>6.8026670301014544E-2</v>
      </c>
      <c r="P182" s="38">
        <f t="shared" si="76"/>
        <v>6.0225295725286156E-2</v>
      </c>
      <c r="Q182" s="38">
        <f t="shared" si="76"/>
        <v>8.3310543736848014E-2</v>
      </c>
      <c r="R182" s="38">
        <f t="shared" si="76"/>
        <v>4.4913733124372371E-2</v>
      </c>
      <c r="S182" s="38">
        <f t="shared" si="76"/>
        <v>3.7342753168682539E-3</v>
      </c>
      <c r="T182" s="38">
        <f t="shared" si="76"/>
        <v>8.4960420644428616E-2</v>
      </c>
      <c r="U182" s="40">
        <f t="shared" si="76"/>
        <v>5.5565835196255714E-2</v>
      </c>
    </row>
    <row r="183" spans="1:22" s="48" customFormat="1" x14ac:dyDescent="0.2">
      <c r="A183" s="29"/>
      <c r="B183" s="29"/>
      <c r="C183" s="29"/>
      <c r="D183" s="29"/>
      <c r="E183" s="29"/>
      <c r="F183" s="29"/>
      <c r="G183" s="29"/>
      <c r="H183" s="29" t="s">
        <v>80</v>
      </c>
      <c r="I183" s="38">
        <f t="shared" ref="I183:U183" si="77">I161/I117</f>
        <v>2.8526363611383186E-2</v>
      </c>
      <c r="J183" s="38">
        <f t="shared" si="77"/>
        <v>0.12558713903766378</v>
      </c>
      <c r="K183" s="38">
        <f t="shared" si="77"/>
        <v>8.1190421657310261E-2</v>
      </c>
      <c r="L183" s="38">
        <f t="shared" si="77"/>
        <v>5.6835374923656388E-2</v>
      </c>
      <c r="M183" s="38">
        <f t="shared" si="77"/>
        <v>4.7934032917512907E-2</v>
      </c>
      <c r="N183" s="38">
        <f t="shared" si="77"/>
        <v>0.10780616710536228</v>
      </c>
      <c r="O183" s="38">
        <f t="shared" si="77"/>
        <v>0.11561226357077299</v>
      </c>
      <c r="P183" s="38">
        <f t="shared" si="77"/>
        <v>6.7674518151927029E-2</v>
      </c>
      <c r="Q183" s="38">
        <f t="shared" si="77"/>
        <v>-1.6585401628144609E-2</v>
      </c>
      <c r="R183" s="38">
        <f t="shared" si="77"/>
        <v>8.3768079602486736E-2</v>
      </c>
      <c r="S183" s="38">
        <f t="shared" si="77"/>
        <v>3.4380083904343731E-2</v>
      </c>
      <c r="T183" s="38">
        <f t="shared" si="77"/>
        <v>3.8692201824570283E-2</v>
      </c>
      <c r="U183" s="40">
        <f t="shared" si="77"/>
        <v>6.379921684937212E-2</v>
      </c>
      <c r="V183"/>
    </row>
    <row r="184" spans="1:22" x14ac:dyDescent="0.2">
      <c r="A184" s="29"/>
      <c r="B184" s="29"/>
      <c r="C184" s="29"/>
      <c r="D184" s="29"/>
      <c r="E184" s="29"/>
      <c r="F184" s="29"/>
      <c r="G184" s="29"/>
      <c r="H184" s="49" t="s">
        <v>122</v>
      </c>
      <c r="I184" s="38">
        <f t="shared" ref="I184:U185" si="78">I162/I118</f>
        <v>0.16663356631225451</v>
      </c>
      <c r="J184" s="38">
        <f t="shared" si="78"/>
        <v>8.615323934078048E-2</v>
      </c>
      <c r="K184" s="38">
        <f t="shared" si="78"/>
        <v>0.15132858051934042</v>
      </c>
      <c r="L184" s="38">
        <f t="shared" si="78"/>
        <v>8.9092982917802085E-2</v>
      </c>
      <c r="M184" s="38">
        <f t="shared" si="78"/>
        <v>2.5105741895982692E-2</v>
      </c>
      <c r="N184" s="38">
        <f t="shared" si="78"/>
        <v>5.2489387924963007E-2</v>
      </c>
      <c r="O184" s="38">
        <f t="shared" si="78"/>
        <v>2.8705864347490333E-2</v>
      </c>
      <c r="P184" s="38">
        <f t="shared" si="78"/>
        <v>0.12698730956027124</v>
      </c>
      <c r="Q184" s="38">
        <f t="shared" si="78"/>
        <v>0.12762176500074981</v>
      </c>
      <c r="R184" s="38">
        <f t="shared" si="78"/>
        <v>-1.6567659801566253E-3</v>
      </c>
      <c r="S184" s="38">
        <f t="shared" si="78"/>
        <v>-2.26904026339918E-3</v>
      </c>
      <c r="T184" s="38">
        <f t="shared" si="78"/>
        <v>0.12935106550281872</v>
      </c>
      <c r="U184" s="40">
        <f t="shared" si="78"/>
        <v>7.9218619555190051E-2</v>
      </c>
    </row>
    <row r="185" spans="1:22" x14ac:dyDescent="0.2">
      <c r="A185" s="29"/>
      <c r="B185" s="29"/>
      <c r="C185" s="29"/>
      <c r="D185" s="29"/>
      <c r="E185" s="29"/>
      <c r="F185" s="29"/>
      <c r="G185" s="29"/>
      <c r="H185" s="49" t="s">
        <v>169</v>
      </c>
      <c r="I185" s="38">
        <f t="shared" si="78"/>
        <v>0.34226296523740213</v>
      </c>
      <c r="J185" s="38">
        <f t="shared" si="78"/>
        <v>8.3524679698742277E-2</v>
      </c>
      <c r="K185" s="38">
        <f t="shared" si="78"/>
        <v>0.23187709741259507</v>
      </c>
      <c r="L185" s="38">
        <f t="shared" si="78"/>
        <v>3.4014598193465792E-2</v>
      </c>
      <c r="M185" s="38">
        <f t="shared" si="78"/>
        <v>0.11905669902999778</v>
      </c>
      <c r="N185" s="38">
        <f t="shared" si="78"/>
        <v>0.10410024199941748</v>
      </c>
      <c r="O185" s="38">
        <f t="shared" si="78"/>
        <v>5.7653488666358367E-2</v>
      </c>
      <c r="P185" s="38">
        <f t="shared" si="78"/>
        <v>0.20159317071071228</v>
      </c>
      <c r="Q185" s="38">
        <f t="shared" si="78"/>
        <v>0.22785265029691668</v>
      </c>
      <c r="R185" s="38">
        <f t="shared" si="78"/>
        <v>-6.8563381973817311E-2</v>
      </c>
      <c r="S185" s="38">
        <f t="shared" si="78"/>
        <v>-1.3206467384951218E-3</v>
      </c>
      <c r="T185" s="38">
        <f t="shared" si="78"/>
        <v>0.23273161497369607</v>
      </c>
      <c r="U185" s="40">
        <f t="shared" si="78"/>
        <v>0.12038320601374422</v>
      </c>
    </row>
    <row r="186" spans="1:22" x14ac:dyDescent="0.2">
      <c r="A186" s="29"/>
      <c r="B186" s="29"/>
      <c r="C186" s="29"/>
      <c r="D186" s="29"/>
      <c r="E186" s="29"/>
      <c r="F186" s="29"/>
      <c r="G186" s="29"/>
      <c r="H186" s="49" t="s">
        <v>123</v>
      </c>
      <c r="I186" s="38">
        <f t="shared" ref="I186:U186" si="79">I164/I120</f>
        <v>0.16185283992038621</v>
      </c>
      <c r="J186" s="38">
        <f t="shared" si="79"/>
        <v>7.8900132804405165E-2</v>
      </c>
      <c r="K186" s="38">
        <f t="shared" si="79"/>
        <v>0.14681218696496356</v>
      </c>
      <c r="L186" s="38">
        <f t="shared" si="79"/>
        <v>7.9814226711593023E-2</v>
      </c>
      <c r="M186" s="38">
        <f t="shared" si="79"/>
        <v>2.9265834149850598E-2</v>
      </c>
      <c r="N186" s="38">
        <f t="shared" si="79"/>
        <v>5.6440537140372851E-2</v>
      </c>
      <c r="O186" s="38">
        <f t="shared" si="79"/>
        <v>3.0654888287167104E-2</v>
      </c>
      <c r="P186" s="38">
        <f t="shared" si="79"/>
        <v>0.12884473248062336</v>
      </c>
      <c r="Q186" s="38">
        <f t="shared" si="79"/>
        <v>0.13110145477101104</v>
      </c>
      <c r="R186" s="38">
        <f t="shared" si="79"/>
        <v>-9.0500919897302592E-3</v>
      </c>
      <c r="S186" s="38">
        <f t="shared" si="79"/>
        <v>-7.8873373454674493E-3</v>
      </c>
      <c r="T186" s="38">
        <f t="shared" si="79"/>
        <v>0.12523004466859675</v>
      </c>
      <c r="U186" s="40">
        <f t="shared" si="79"/>
        <v>7.6963388152809495E-2</v>
      </c>
    </row>
    <row r="187" spans="1:22" x14ac:dyDescent="0.2">
      <c r="A187" s="29"/>
      <c r="B187" s="29"/>
      <c r="C187" s="29"/>
      <c r="D187" s="29"/>
      <c r="E187" s="29"/>
      <c r="F187" s="29"/>
      <c r="G187" s="29"/>
      <c r="H187" s="52" t="s">
        <v>124</v>
      </c>
      <c r="I187" s="47">
        <f t="shared" ref="I187:U187" si="80">I165/I121</f>
        <v>-0.23846044593818808</v>
      </c>
      <c r="J187" s="47">
        <f t="shared" si="80"/>
        <v>-3.1404256021660706E-3</v>
      </c>
      <c r="K187" s="47">
        <f t="shared" si="80"/>
        <v>1.5112756894516523E-2</v>
      </c>
      <c r="L187" s="47">
        <f t="shared" si="80"/>
        <v>0.76480722490210606</v>
      </c>
      <c r="M187" s="47">
        <f t="shared" si="80"/>
        <v>-1.1263505529757534E-3</v>
      </c>
      <c r="N187" s="47">
        <f t="shared" si="80"/>
        <v>-0.48230340691958223</v>
      </c>
      <c r="O187" s="47">
        <f t="shared" si="80"/>
        <v>8.9300604691687768E-2</v>
      </c>
      <c r="P187" s="47">
        <f t="shared" si="80"/>
        <v>-0.14364734150578548</v>
      </c>
      <c r="Q187" s="47">
        <f t="shared" si="80"/>
        <v>-0.26192873677640194</v>
      </c>
      <c r="R187" s="47">
        <f t="shared" si="80"/>
        <v>-0.12717928715350835</v>
      </c>
      <c r="S187" s="47">
        <f t="shared" si="80"/>
        <v>0.90682148564306087</v>
      </c>
      <c r="T187" s="47">
        <f t="shared" si="80"/>
        <v>0.55223771176567538</v>
      </c>
      <c r="U187" s="40">
        <f t="shared" si="80"/>
        <v>-7.1068944676282761E-2</v>
      </c>
    </row>
    <row r="188" spans="1:22" s="48" customFormat="1" x14ac:dyDescent="0.2">
      <c r="A188" s="29"/>
      <c r="B188" s="29"/>
      <c r="C188" s="29"/>
      <c r="D188" s="29"/>
      <c r="E188" s="29"/>
      <c r="F188" s="29"/>
      <c r="G188" s="29"/>
      <c r="H188" t="s">
        <v>77</v>
      </c>
      <c r="I188" s="38">
        <f t="shared" ref="I188:U188" si="81">I166/I122</f>
        <v>-4.06560009683401E-2</v>
      </c>
      <c r="J188" s="38">
        <f t="shared" si="81"/>
        <v>0.1014610934389646</v>
      </c>
      <c r="K188" s="38">
        <f t="shared" si="81"/>
        <v>-3.3089025684502671E-2</v>
      </c>
      <c r="L188" s="38">
        <f t="shared" si="81"/>
        <v>-1.039858469270598E-2</v>
      </c>
      <c r="M188" s="38">
        <f t="shared" si="81"/>
        <v>2.6279047235326296E-2</v>
      </c>
      <c r="N188" s="38">
        <f t="shared" si="81"/>
        <v>-6.6530842711620447E-4</v>
      </c>
      <c r="O188" s="38">
        <f t="shared" si="81"/>
        <v>-1.8077020560931072E-2</v>
      </c>
      <c r="P188" s="38">
        <f t="shared" si="81"/>
        <v>-7.0287374267648861E-2</v>
      </c>
      <c r="Q188" s="38">
        <f t="shared" si="81"/>
        <v>-1.6024790879833009E-2</v>
      </c>
      <c r="R188" s="38">
        <f t="shared" si="81"/>
        <v>7.0195370818848024E-2</v>
      </c>
      <c r="S188" s="38">
        <f t="shared" si="81"/>
        <v>-5.5106394134464241E-2</v>
      </c>
      <c r="T188" s="38">
        <f t="shared" si="81"/>
        <v>-4.2835241998630987E-2</v>
      </c>
      <c r="U188" s="40">
        <f t="shared" si="81"/>
        <v>-1.0325228499682482E-2</v>
      </c>
      <c r="V188" s="29"/>
    </row>
    <row r="189" spans="1:22" x14ac:dyDescent="0.2">
      <c r="A189" s="29"/>
      <c r="B189" s="29"/>
      <c r="C189" s="29"/>
      <c r="D189" s="29"/>
      <c r="E189" s="29"/>
      <c r="F189" s="29"/>
      <c r="G189" s="29"/>
      <c r="H189" s="29" t="s">
        <v>81</v>
      </c>
      <c r="I189" s="38">
        <f t="shared" ref="I189:U189" si="82">I167/I123</f>
        <v>-4.1517898109257725E-2</v>
      </c>
      <c r="J189" s="38">
        <f t="shared" si="82"/>
        <v>5.3573147881530406E-2</v>
      </c>
      <c r="K189" s="38">
        <f t="shared" si="82"/>
        <v>-4.4716346568693228E-2</v>
      </c>
      <c r="L189" s="38">
        <f t="shared" si="82"/>
        <v>3.9460663587273473E-2</v>
      </c>
      <c r="M189" s="38">
        <f t="shared" si="82"/>
        <v>9.9864292286708428E-2</v>
      </c>
      <c r="N189" s="38">
        <f t="shared" si="82"/>
        <v>0.10934395499336182</v>
      </c>
      <c r="O189" s="38">
        <f t="shared" si="82"/>
        <v>-3.3528860078264801E-3</v>
      </c>
      <c r="P189" s="38">
        <f t="shared" si="82"/>
        <v>-4.4808341333898308E-3</v>
      </c>
      <c r="Q189" s="38">
        <f t="shared" si="82"/>
        <v>-8.2887202666085416E-2</v>
      </c>
      <c r="R189" s="38">
        <f t="shared" si="82"/>
        <v>7.6349822834150455E-2</v>
      </c>
      <c r="S189" s="38">
        <f t="shared" si="82"/>
        <v>-3.0733815097529888E-2</v>
      </c>
      <c r="T189" s="38">
        <f t="shared" si="82"/>
        <v>-1.0052779977318974E-2</v>
      </c>
      <c r="U189" s="40">
        <f t="shared" si="82"/>
        <v>6.7104739216824897E-3</v>
      </c>
    </row>
    <row r="190" spans="1:22" x14ac:dyDescent="0.2">
      <c r="A190" s="29"/>
      <c r="B190" s="29"/>
      <c r="C190" s="29"/>
      <c r="D190" s="29"/>
      <c r="E190" s="29"/>
      <c r="F190" s="29"/>
      <c r="G190" s="29"/>
      <c r="H190" s="29" t="s">
        <v>82</v>
      </c>
      <c r="I190" s="38">
        <f t="shared" ref="I190:U190" si="83">I168/I124</f>
        <v>1.5353155505213163E-2</v>
      </c>
      <c r="J190" s="38">
        <f t="shared" si="83"/>
        <v>2.455208242786552E-2</v>
      </c>
      <c r="K190" s="38">
        <f t="shared" si="83"/>
        <v>3.8438309807150503E-2</v>
      </c>
      <c r="L190" s="38">
        <f t="shared" si="83"/>
        <v>2.9357748808350327E-2</v>
      </c>
      <c r="M190" s="38">
        <f t="shared" si="83"/>
        <v>3.6684346353968153E-2</v>
      </c>
      <c r="N190" s="38">
        <f t="shared" si="83"/>
        <v>2.0749797568120818E-2</v>
      </c>
      <c r="O190" s="38">
        <f t="shared" si="83"/>
        <v>1.4231464500515188E-2</v>
      </c>
      <c r="P190" s="38">
        <f t="shared" si="83"/>
        <v>5.6983507418211114E-2</v>
      </c>
      <c r="Q190" s="38">
        <f t="shared" si="83"/>
        <v>3.6048735652192354E-2</v>
      </c>
      <c r="R190" s="38">
        <f t="shared" si="83"/>
        <v>3.0144575823616487E-2</v>
      </c>
      <c r="S190" s="38">
        <f t="shared" si="83"/>
        <v>-4.7773377473482002E-2</v>
      </c>
      <c r="T190" s="38">
        <f t="shared" si="83"/>
        <v>4.9850107217923705E-3</v>
      </c>
      <c r="U190" s="40">
        <f t="shared" si="83"/>
        <v>2.0738283740375046E-2</v>
      </c>
    </row>
    <row r="191" spans="1:22" x14ac:dyDescent="0.2">
      <c r="A191" s="29"/>
      <c r="B191" s="29"/>
      <c r="C191" s="29"/>
      <c r="D191" s="29"/>
      <c r="E191" s="29"/>
      <c r="F191" s="29"/>
      <c r="G191" s="29"/>
      <c r="H191" s="29" t="s">
        <v>125</v>
      </c>
      <c r="I191" s="47">
        <f>I169/I125</f>
        <v>0.19352875264389918</v>
      </c>
      <c r="J191" s="47">
        <f t="shared" ref="J191:U191" si="84">J169/J125</f>
        <v>-7.0280267288812806E-3</v>
      </c>
      <c r="K191" s="47">
        <f t="shared" si="84"/>
        <v>1.0291068719018722E-2</v>
      </c>
      <c r="L191" s="47">
        <f t="shared" si="84"/>
        <v>-6.2635028586303515E-2</v>
      </c>
      <c r="M191" s="47">
        <f t="shared" si="84"/>
        <v>-3.5418163014219142E-2</v>
      </c>
      <c r="N191" s="47">
        <f t="shared" si="84"/>
        <v>0.12580163506678599</v>
      </c>
      <c r="O191" s="47">
        <f t="shared" si="84"/>
        <v>-2.983966024269211E-2</v>
      </c>
      <c r="P191" s="47">
        <f t="shared" si="84"/>
        <v>0.10047680845988216</v>
      </c>
      <c r="Q191" s="47">
        <f t="shared" si="84"/>
        <v>-5.0427651925093082E-2</v>
      </c>
      <c r="R191" s="47">
        <f t="shared" si="84"/>
        <v>-6.2609501703003445E-2</v>
      </c>
      <c r="S191" s="47">
        <f t="shared" si="84"/>
        <v>-0.10266045547906982</v>
      </c>
      <c r="T191" s="47">
        <f t="shared" si="84"/>
        <v>-0.14014956568238987</v>
      </c>
      <c r="U191" s="40">
        <f t="shared" si="84"/>
        <v>-1.3588216122937693E-2</v>
      </c>
    </row>
    <row r="192" spans="1:22" x14ac:dyDescent="0.2">
      <c r="A192" s="29"/>
      <c r="B192" s="29"/>
      <c r="C192" s="29"/>
      <c r="D192" s="29"/>
      <c r="E192" s="29"/>
      <c r="F192" s="29"/>
      <c r="G192" s="29"/>
      <c r="H192" t="s">
        <v>83</v>
      </c>
      <c r="I192" s="38">
        <f t="shared" ref="I192:U192" si="85">I170/I126</f>
        <v>1.1322159338634097E-2</v>
      </c>
      <c r="J192" s="38">
        <f t="shared" si="85"/>
        <v>2.4721909267447512E-2</v>
      </c>
      <c r="K192" s="38">
        <f t="shared" si="85"/>
        <v>3.0233057659943038E-2</v>
      </c>
      <c r="L192" s="38">
        <f t="shared" si="85"/>
        <v>2.5576687633546043E-2</v>
      </c>
      <c r="M192" s="38">
        <f t="shared" si="85"/>
        <v>4.1986946306497561E-2</v>
      </c>
      <c r="N192" s="38">
        <f t="shared" si="85"/>
        <v>2.9633355075089088E-2</v>
      </c>
      <c r="O192" s="38">
        <f t="shared" si="85"/>
        <v>1.5550425669192437E-2</v>
      </c>
      <c r="P192" s="38">
        <f t="shared" si="85"/>
        <v>5.8492434649398427E-2</v>
      </c>
      <c r="Q192" s="38">
        <f t="shared" si="85"/>
        <v>3.4304808476605116E-2</v>
      </c>
      <c r="R192" s="38">
        <f t="shared" si="85"/>
        <v>3.2844911131688331E-2</v>
      </c>
      <c r="S192" s="38">
        <f t="shared" si="85"/>
        <v>-4.8827291425305078E-2</v>
      </c>
      <c r="T192" s="38">
        <f t="shared" si="85"/>
        <v>3.1137373242019891E-3</v>
      </c>
      <c r="U192" s="40">
        <f t="shared" si="85"/>
        <v>2.0300339147084914E-2</v>
      </c>
      <c r="V192" s="29"/>
    </row>
    <row r="193" spans="1:22" s="48" customFormat="1" x14ac:dyDescent="0.2">
      <c r="A193" s="29"/>
      <c r="B193" s="29"/>
      <c r="C193" s="29"/>
      <c r="D193" s="29"/>
      <c r="E193" s="29"/>
      <c r="F193" s="29"/>
      <c r="G193" s="29"/>
      <c r="H193" s="29" t="s">
        <v>126</v>
      </c>
      <c r="I193" s="38">
        <f t="shared" ref="I193:U193" si="86">I171/I127</f>
        <v>-0.10970126277130397</v>
      </c>
      <c r="J193" s="38">
        <f t="shared" si="86"/>
        <v>0.14324997917453108</v>
      </c>
      <c r="K193" s="38">
        <f t="shared" si="86"/>
        <v>-5.3666570776427516E-2</v>
      </c>
      <c r="L193" s="38">
        <f t="shared" si="86"/>
        <v>6.9746214077793578E-2</v>
      </c>
      <c r="M193" s="38">
        <f t="shared" si="86"/>
        <v>1.8068334695071034E-2</v>
      </c>
      <c r="N193" s="38">
        <f t="shared" si="86"/>
        <v>0.12362536513288382</v>
      </c>
      <c r="O193" s="38">
        <f t="shared" si="86"/>
        <v>4.517629733359535E-2</v>
      </c>
      <c r="P193" s="38">
        <f t="shared" si="86"/>
        <v>6.406487578970961E-2</v>
      </c>
      <c r="Q193" s="38">
        <f t="shared" si="86"/>
        <v>-3.8012127487151881E-2</v>
      </c>
      <c r="R193" s="38">
        <f t="shared" si="86"/>
        <v>8.6877048806400722E-2</v>
      </c>
      <c r="S193" s="38">
        <f t="shared" si="86"/>
        <v>7.5755692717111424E-5</v>
      </c>
      <c r="T193" s="38">
        <f t="shared" si="86"/>
        <v>0.1565214287429007</v>
      </c>
      <c r="U193" s="40">
        <f t="shared" si="86"/>
        <v>3.6771046467401869E-2</v>
      </c>
      <c r="V193"/>
    </row>
    <row r="194" spans="1:22" x14ac:dyDescent="0.2">
      <c r="H194" s="29" t="s">
        <v>127</v>
      </c>
      <c r="I194" s="38">
        <f t="shared" ref="I194:U194" si="87">I172/I128</f>
        <v>0.13118040229264444</v>
      </c>
      <c r="J194" s="38">
        <f t="shared" si="87"/>
        <v>3.1852170024952171E-2</v>
      </c>
      <c r="K194" s="38">
        <f t="shared" si="87"/>
        <v>7.2058240612683525E-2</v>
      </c>
      <c r="L194" s="38">
        <f t="shared" si="87"/>
        <v>5.7957701440022123E-2</v>
      </c>
      <c r="M194" s="38">
        <f t="shared" si="87"/>
        <v>4.572462438664638E-2</v>
      </c>
      <c r="N194" s="38">
        <f t="shared" si="87"/>
        <v>5.7905287201787892E-2</v>
      </c>
      <c r="O194" s="38">
        <f t="shared" si="87"/>
        <v>1.0754285729427035E-2</v>
      </c>
      <c r="P194" s="38">
        <f t="shared" si="87"/>
        <v>0.12224497544463329</v>
      </c>
      <c r="Q194" s="38">
        <f t="shared" si="87"/>
        <v>6.3230382099565302E-2</v>
      </c>
      <c r="R194" s="38">
        <f t="shared" si="87"/>
        <v>-6.6995390393140095E-3</v>
      </c>
      <c r="S194" s="38">
        <f t="shared" si="87"/>
        <v>-5.1471060170018269E-2</v>
      </c>
      <c r="T194" s="38">
        <f t="shared" si="87"/>
        <v>5.9854570813929607E-2</v>
      </c>
      <c r="U194" s="40">
        <f t="shared" si="87"/>
        <v>4.8275205214457891E-2</v>
      </c>
    </row>
    <row r="195" spans="1:22" x14ac:dyDescent="0.2">
      <c r="H195" s="52" t="s">
        <v>149</v>
      </c>
      <c r="I195" s="38">
        <f t="shared" ref="I195:U195" si="88">I173/I129</f>
        <v>0.96835122200863355</v>
      </c>
      <c r="J195" s="38">
        <f t="shared" si="88"/>
        <v>6.4514176120960484E-2</v>
      </c>
      <c r="K195" s="38">
        <f t="shared" si="88"/>
        <v>0.79397040694265197</v>
      </c>
      <c r="L195" s="38">
        <f t="shared" si="88"/>
        <v>5.8446800363076416E-2</v>
      </c>
      <c r="M195" s="38">
        <f t="shared" si="88"/>
        <v>0.30259469870010797</v>
      </c>
      <c r="N195" s="38">
        <f t="shared" si="88"/>
        <v>0.29464685744321395</v>
      </c>
      <c r="O195" s="38">
        <f t="shared" si="88"/>
        <v>0.18427363278551845</v>
      </c>
      <c r="P195" s="38">
        <f t="shared" si="88"/>
        <v>0.41490653595109767</v>
      </c>
      <c r="Q195" s="38">
        <f t="shared" si="88"/>
        <v>0.40842139318551091</v>
      </c>
      <c r="R195" s="38">
        <f t="shared" si="88"/>
        <v>0.12556500631643552</v>
      </c>
      <c r="S195" s="38">
        <f t="shared" si="88"/>
        <v>0.17390815577861046</v>
      </c>
      <c r="T195" s="38">
        <f t="shared" si="88"/>
        <v>0.28899029649608382</v>
      </c>
      <c r="U195" s="40">
        <f t="shared" si="88"/>
        <v>0.29535367425414194</v>
      </c>
    </row>
    <row r="196" spans="1:22" x14ac:dyDescent="0.2">
      <c r="H196" s="29" t="s">
        <v>128</v>
      </c>
      <c r="I196" s="38">
        <f t="shared" ref="I196:T196" si="89">I174/I130</f>
        <v>0.18688643458014051</v>
      </c>
      <c r="J196" s="38">
        <f t="shared" si="89"/>
        <v>3.4754810675300056E-2</v>
      </c>
      <c r="K196" s="38">
        <f t="shared" si="89"/>
        <v>0.12670695774090329</v>
      </c>
      <c r="L196" s="38">
        <f t="shared" si="89"/>
        <v>6.3528271714653931E-2</v>
      </c>
      <c r="M196" s="38">
        <f t="shared" si="89"/>
        <v>7.6419707135440149E-2</v>
      </c>
      <c r="N196" s="38">
        <f t="shared" si="89"/>
        <v>8.9146259404849257E-2</v>
      </c>
      <c r="O196" s="38">
        <f t="shared" si="89"/>
        <v>2.9176008779557252E-2</v>
      </c>
      <c r="P196" s="38">
        <f t="shared" si="89"/>
        <v>0.15042006245950126</v>
      </c>
      <c r="Q196" s="38">
        <f t="shared" si="89"/>
        <v>0.10279226309353939</v>
      </c>
      <c r="R196" s="38">
        <f t="shared" si="89"/>
        <v>1.3974269869120074E-2</v>
      </c>
      <c r="S196" s="38">
        <f t="shared" si="89"/>
        <v>-2.1817379079643907E-2</v>
      </c>
      <c r="T196" s="38">
        <f t="shared" si="89"/>
        <v>8.6652370216094329E-2</v>
      </c>
      <c r="U196" s="40">
        <f>U174/U130</f>
        <v>7.6191026292220812E-2</v>
      </c>
    </row>
    <row r="197" spans="1:22" x14ac:dyDescent="0.2">
      <c r="H197" s="51" t="s">
        <v>129</v>
      </c>
      <c r="I197" s="47">
        <f t="shared" ref="I197:U197" si="90">I175/I131</f>
        <v>8.4387228236959988E-2</v>
      </c>
      <c r="J197" s="47">
        <f t="shared" si="90"/>
        <v>-2.0495634051007131E-2</v>
      </c>
      <c r="K197" s="47">
        <f t="shared" si="90"/>
        <v>5.0821957995591922E-2</v>
      </c>
      <c r="L197" s="47">
        <f t="shared" si="90"/>
        <v>0.25724404306543275</v>
      </c>
      <c r="M197" s="47">
        <f t="shared" si="90"/>
        <v>3.1282826028403446E-2</v>
      </c>
      <c r="N197" s="47">
        <f t="shared" si="90"/>
        <v>-0.36872024412499699</v>
      </c>
      <c r="O197" s="47">
        <f t="shared" si="90"/>
        <v>-1.5935563150571482E-2</v>
      </c>
      <c r="P197" s="47">
        <f t="shared" si="90"/>
        <v>-6.6841818799544275E-2</v>
      </c>
      <c r="Q197" s="47">
        <f t="shared" si="90"/>
        <v>-0.10810497206576977</v>
      </c>
      <c r="R197" s="47">
        <f t="shared" si="90"/>
        <v>-0.12627125698622582</v>
      </c>
      <c r="S197" s="47">
        <f t="shared" si="90"/>
        <v>0.88211110373555457</v>
      </c>
      <c r="T197" s="47">
        <f t="shared" si="90"/>
        <v>3.1898352818174859E-2</v>
      </c>
      <c r="U197" s="47">
        <f t="shared" si="90"/>
        <v>-2.2147205601563878E-2</v>
      </c>
    </row>
    <row r="198" spans="1:22" x14ac:dyDescent="0.2">
      <c r="V198" s="48"/>
    </row>
  </sheetData>
  <conditionalFormatting sqref="I178:T197">
    <cfRule type="cellIs" dxfId="14" priority="1" operator="lessThan">
      <formula>-0.5</formula>
    </cfRule>
    <cfRule type="cellIs" dxfId="13" priority="8" operator="between">
      <formula>-0.1</formula>
      <formula>0.1</formula>
    </cfRule>
  </conditionalFormatting>
  <conditionalFormatting sqref="U178:U197">
    <cfRule type="cellIs" dxfId="12" priority="6" operator="lessThan">
      <formula>-0.05</formula>
    </cfRule>
    <cfRule type="cellIs" dxfId="11" priority="7" operator="greaterThan">
      <formula>0.05</formula>
    </cfRule>
  </conditionalFormatting>
  <conditionalFormatting sqref="I178:U197">
    <cfRule type="cellIs" dxfId="10" priority="2" operator="greaterThan">
      <formula>0.5</formula>
    </cfRule>
    <cfRule type="cellIs" dxfId="9" priority="4" operator="lessThan">
      <formula>-0.1</formula>
    </cfRule>
    <cfRule type="cellIs" dxfId="8" priority="5" operator="greaterThan">
      <formula>0.1</formula>
    </cfRule>
  </conditionalFormatting>
  <conditionalFormatting sqref="I187:T187">
    <cfRule type="cellIs" dxfId="7" priority="3" operator="greaterThan">
      <formula>0.5</formula>
    </cfRule>
  </conditionalFormatting>
  <printOptions horizontalCentered="1" verticalCentered="1"/>
  <pageMargins left="0.5" right="0.5" top="0.5" bottom="0.5" header="0.5" footer="0.3"/>
  <pageSetup scale="64" fitToHeight="3" orientation="landscape" r:id="rId1"/>
  <headerFooter alignWithMargins="0">
    <oddFooter>&amp;L&amp;F / &amp;A&amp;RPage &amp;P</oddFooter>
  </headerFooter>
  <rowBreaks count="2" manualBreakCount="2">
    <brk id="66" min="6" max="20" man="1"/>
    <brk id="132" min="6" max="20" man="1"/>
  </rowBreaks>
  <colBreaks count="1" manualBreakCount="1">
    <brk id="6" max="18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98"/>
  <sheetViews>
    <sheetView topLeftCell="F1" zoomScaleNormal="100" workbookViewId="0">
      <pane ySplit="1305" topLeftCell="A154" activePane="bottomLeft"/>
      <selection activeCell="I3" sqref="I3"/>
      <selection pane="bottomLeft" activeCell="K7" sqref="K7"/>
    </sheetView>
  </sheetViews>
  <sheetFormatPr defaultRowHeight="12.75" x14ac:dyDescent="0.2"/>
  <cols>
    <col min="1" max="1" width="9.7109375" customWidth="1"/>
    <col min="2" max="2" width="15.28515625" customWidth="1"/>
    <col min="3" max="3" width="14.42578125" customWidth="1"/>
    <col min="4" max="4" width="12.85546875" customWidth="1"/>
    <col min="5" max="5" width="15.140625" customWidth="1"/>
    <col min="6" max="6" width="13.85546875" customWidth="1"/>
    <col min="7" max="7" width="15.7109375" customWidth="1"/>
    <col min="8" max="8" width="7.85546875" customWidth="1"/>
    <col min="9" max="9" width="13.28515625" customWidth="1"/>
    <col min="10" max="10" width="14.28515625" customWidth="1"/>
    <col min="11" max="11" width="13.42578125" customWidth="1"/>
    <col min="12" max="12" width="12.7109375" customWidth="1"/>
    <col min="13" max="14" width="13" customWidth="1"/>
    <col min="15" max="15" width="13.42578125" customWidth="1"/>
    <col min="16" max="16" width="13.7109375" customWidth="1"/>
    <col min="17" max="17" width="13.140625" customWidth="1"/>
    <col min="18" max="18" width="13.85546875" customWidth="1"/>
    <col min="19" max="20" width="13.7109375" customWidth="1"/>
    <col min="21" max="21" width="15.42578125" customWidth="1"/>
    <col min="22" max="22" width="14.140625" customWidth="1"/>
    <col min="23" max="23" width="13.42578125" customWidth="1"/>
  </cols>
  <sheetData>
    <row r="1" spans="1:22" x14ac:dyDescent="0.2">
      <c r="H1" s="41" t="s">
        <v>211</v>
      </c>
      <c r="I1" s="18" t="s">
        <v>86</v>
      </c>
      <c r="J1" s="18" t="s">
        <v>87</v>
      </c>
      <c r="K1" s="18" t="s">
        <v>88</v>
      </c>
      <c r="L1" s="18" t="s">
        <v>89</v>
      </c>
      <c r="M1" s="18" t="s">
        <v>90</v>
      </c>
      <c r="N1" s="18" t="s">
        <v>91</v>
      </c>
      <c r="O1" s="18" t="s">
        <v>92</v>
      </c>
      <c r="P1" s="18" t="s">
        <v>93</v>
      </c>
      <c r="Q1" s="18" t="s">
        <v>94</v>
      </c>
      <c r="R1" s="18" t="s">
        <v>95</v>
      </c>
      <c r="S1" s="18" t="s">
        <v>96</v>
      </c>
      <c r="T1" s="18" t="s">
        <v>97</v>
      </c>
      <c r="U1" s="18" t="s">
        <v>98</v>
      </c>
      <c r="V1" s="19"/>
    </row>
    <row r="2" spans="1:22" x14ac:dyDescent="0.2">
      <c r="B2" s="18" t="s">
        <v>100</v>
      </c>
      <c r="C2" s="18" t="s">
        <v>101</v>
      </c>
      <c r="D2" s="18" t="s">
        <v>117</v>
      </c>
      <c r="E2" s="18" t="s">
        <v>114</v>
      </c>
      <c r="F2" s="18" t="s">
        <v>116</v>
      </c>
      <c r="H2" s="13" t="s">
        <v>99</v>
      </c>
      <c r="I2" s="55">
        <f>'Empirical Test'!I2</f>
        <v>960</v>
      </c>
      <c r="J2" s="55">
        <f>'Empirical Test'!J2</f>
        <v>968</v>
      </c>
      <c r="K2" s="55">
        <f>'Empirical Test'!K2</f>
        <v>783</v>
      </c>
      <c r="L2" s="55">
        <f>'Empirical Test'!L2</f>
        <v>543</v>
      </c>
      <c r="M2" s="55">
        <f>'Empirical Test'!M2</f>
        <v>125</v>
      </c>
      <c r="N2" s="55">
        <f>'Empirical Test'!N2</f>
        <v>103</v>
      </c>
      <c r="O2" s="55">
        <f>'Empirical Test'!O2</f>
        <v>15</v>
      </c>
      <c r="P2" s="55">
        <f>'Empirical Test'!P2</f>
        <v>24</v>
      </c>
      <c r="Q2" s="55">
        <f>'Empirical Test'!Q2</f>
        <v>169</v>
      </c>
      <c r="R2" s="55">
        <f>'Empirical Test'!R2</f>
        <v>517</v>
      </c>
      <c r="S2" s="55">
        <f>'Empirical Test'!S2</f>
        <v>836</v>
      </c>
      <c r="T2" s="55">
        <f>'Empirical Test'!T2</f>
        <v>1021</v>
      </c>
      <c r="U2">
        <f>SUM(I2:T2)</f>
        <v>6064</v>
      </c>
    </row>
    <row r="3" spans="1:22" x14ac:dyDescent="0.2">
      <c r="B3" s="18" t="s">
        <v>102</v>
      </c>
      <c r="C3" s="18" t="s">
        <v>103</v>
      </c>
      <c r="D3" s="18" t="s">
        <v>104</v>
      </c>
      <c r="E3" s="18" t="s">
        <v>115</v>
      </c>
      <c r="F3" s="18" t="s">
        <v>104</v>
      </c>
      <c r="H3" s="13" t="s">
        <v>112</v>
      </c>
      <c r="I3" s="55">
        <f>'Empirical Test'!I3</f>
        <v>0</v>
      </c>
      <c r="J3" s="55">
        <f>'Empirical Test'!J3</f>
        <v>0</v>
      </c>
      <c r="K3" s="55">
        <f>'Empirical Test'!K3</f>
        <v>0</v>
      </c>
      <c r="L3" s="55">
        <f>'Empirical Test'!L3</f>
        <v>1</v>
      </c>
      <c r="M3" s="55">
        <f>'Empirical Test'!M3</f>
        <v>37</v>
      </c>
      <c r="N3" s="55">
        <f>'Empirical Test'!N3</f>
        <v>31</v>
      </c>
      <c r="O3" s="55">
        <f>'Empirical Test'!O3</f>
        <v>280</v>
      </c>
      <c r="P3" s="55">
        <f>'Empirical Test'!P3</f>
        <v>209</v>
      </c>
      <c r="Q3" s="55">
        <f>'Empirical Test'!Q3</f>
        <v>15</v>
      </c>
      <c r="R3" s="55">
        <f>'Empirical Test'!R3</f>
        <v>0</v>
      </c>
      <c r="S3" s="55">
        <f>'Empirical Test'!S3</f>
        <v>0</v>
      </c>
      <c r="T3" s="55">
        <f>'Empirical Test'!T3</f>
        <v>0</v>
      </c>
      <c r="U3">
        <f>SUM(I3:T3)</f>
        <v>573</v>
      </c>
    </row>
    <row r="4" spans="1:22" x14ac:dyDescent="0.2">
      <c r="A4" t="s">
        <v>105</v>
      </c>
      <c r="B4" t="s">
        <v>71</v>
      </c>
      <c r="C4" t="s">
        <v>72</v>
      </c>
      <c r="D4" t="s">
        <v>73</v>
      </c>
      <c r="E4" t="s">
        <v>113</v>
      </c>
      <c r="F4" t="s">
        <v>74</v>
      </c>
    </row>
    <row r="5" spans="1:22" x14ac:dyDescent="0.2">
      <c r="A5" t="s">
        <v>75</v>
      </c>
      <c r="B5" s="16">
        <f>'Summarize Electric'!$B$38</f>
        <v>575.77009724167067</v>
      </c>
      <c r="C5" s="24">
        <f>'Summarize Electric'!$B$40</f>
        <v>0.60130637847879997</v>
      </c>
      <c r="D5" s="24">
        <f>'Summarize Electric'!$B$41</f>
        <v>0.44605965662472302</v>
      </c>
      <c r="E5" s="24"/>
      <c r="F5" s="24"/>
      <c r="H5" s="17"/>
      <c r="I5" s="17">
        <f>$C5</f>
        <v>0.60130637847879997</v>
      </c>
      <c r="J5" s="17">
        <f>$C5</f>
        <v>0.60130637847879997</v>
      </c>
      <c r="K5" s="17">
        <f>AVERAGE(J5,L5)</f>
        <v>0.5236830175517615</v>
      </c>
      <c r="L5" s="17">
        <f>$D5</f>
        <v>0.44605965662472302</v>
      </c>
      <c r="M5" s="17">
        <f>$D5</f>
        <v>0.44605965662472302</v>
      </c>
      <c r="N5" s="17">
        <f>AVERAGE(M5,O5)</f>
        <v>0.22302982831236151</v>
      </c>
      <c r="O5">
        <v>0</v>
      </c>
      <c r="P5">
        <v>0</v>
      </c>
      <c r="Q5" s="17">
        <f>AVERAGE(P5,R5)</f>
        <v>0.22302982831236151</v>
      </c>
      <c r="R5" s="17">
        <f>$D5</f>
        <v>0.44605965662472302</v>
      </c>
      <c r="S5" s="17">
        <f>AVERAGE(R5,T5)</f>
        <v>0.5236830175517615</v>
      </c>
      <c r="T5" s="17">
        <f>$C5</f>
        <v>0.60130637847879997</v>
      </c>
    </row>
    <row r="6" spans="1:22" x14ac:dyDescent="0.2">
      <c r="B6" s="16"/>
      <c r="C6" s="24"/>
      <c r="D6" s="24"/>
      <c r="E6" s="24">
        <f>'Summarize Electric'!$B$42</f>
        <v>1.2196964639596699</v>
      </c>
      <c r="F6" s="24">
        <f>'Summarize Electric'!$B$43</f>
        <v>1.2196964639596699</v>
      </c>
      <c r="H6" s="17"/>
      <c r="I6" s="17">
        <v>0</v>
      </c>
      <c r="J6" s="17">
        <v>0</v>
      </c>
      <c r="K6" s="17">
        <f t="shared" ref="K6:K44" si="0">AVERAGE(J6,L6)</f>
        <v>0.60984823197983495</v>
      </c>
      <c r="L6" s="17">
        <f>$F6</f>
        <v>1.2196964639596699</v>
      </c>
      <c r="M6" s="17">
        <f>$F6</f>
        <v>1.2196964639596699</v>
      </c>
      <c r="N6" s="17">
        <f t="shared" ref="N6:N44" si="1">AVERAGE(M6,O6)</f>
        <v>1.2196964639596699</v>
      </c>
      <c r="O6" s="17">
        <f>$E6</f>
        <v>1.2196964639596699</v>
      </c>
      <c r="P6" s="17">
        <f>$E6</f>
        <v>1.2196964639596699</v>
      </c>
      <c r="Q6" s="17">
        <f t="shared" ref="Q6:Q44" si="2">AVERAGE(P6,R6)</f>
        <v>1.2196964639596699</v>
      </c>
      <c r="R6" s="17">
        <f>$F6</f>
        <v>1.2196964639596699</v>
      </c>
      <c r="S6" s="17">
        <f t="shared" ref="S6:S44" si="3">AVERAGE(R6,T6)</f>
        <v>0.60984823197983495</v>
      </c>
      <c r="T6" s="17">
        <v>0</v>
      </c>
    </row>
    <row r="7" spans="1:22" x14ac:dyDescent="0.2">
      <c r="A7" t="s">
        <v>76</v>
      </c>
      <c r="B7" s="16">
        <f>'Summarize Electric'!C38</f>
        <v>358.68859979478799</v>
      </c>
      <c r="C7" s="24">
        <f>'Summarize Electric'!$C$40</f>
        <v>0.350934588715619</v>
      </c>
      <c r="D7" s="24">
        <f>'Summarize Electric'!$C$41</f>
        <v>0.27876209851510797</v>
      </c>
      <c r="E7" s="24"/>
      <c r="F7" s="24"/>
      <c r="H7" s="17"/>
      <c r="I7" s="17">
        <f>$C7</f>
        <v>0.350934588715619</v>
      </c>
      <c r="J7" s="17">
        <f>$C7</f>
        <v>0.350934588715619</v>
      </c>
      <c r="K7" s="17">
        <f t="shared" si="0"/>
        <v>0.31484834361536351</v>
      </c>
      <c r="L7" s="17">
        <f>$D7</f>
        <v>0.27876209851510797</v>
      </c>
      <c r="M7" s="17">
        <f>$D7</f>
        <v>0.27876209851510797</v>
      </c>
      <c r="N7" s="17">
        <f t="shared" si="1"/>
        <v>0.13938104925755398</v>
      </c>
      <c r="O7">
        <v>0</v>
      </c>
      <c r="P7">
        <v>0</v>
      </c>
      <c r="Q7" s="17">
        <f t="shared" si="2"/>
        <v>0.13938104925755398</v>
      </c>
      <c r="R7" s="17">
        <f>$D7</f>
        <v>0.27876209851510797</v>
      </c>
      <c r="S7" s="17">
        <f t="shared" si="3"/>
        <v>0.31484834361536351</v>
      </c>
      <c r="T7" s="17">
        <f t="shared" ref="T7:T43" si="4">$C7</f>
        <v>0.350934588715619</v>
      </c>
    </row>
    <row r="8" spans="1:22" x14ac:dyDescent="0.2">
      <c r="B8" s="16"/>
      <c r="C8" s="24"/>
      <c r="D8" s="24"/>
      <c r="E8" s="24">
        <f>'Summarize Electric'!$C$42</f>
        <v>0.30915497314831097</v>
      </c>
      <c r="F8" s="24">
        <f>'Summarize Electric'!$C$43</f>
        <v>0.30915497314831097</v>
      </c>
      <c r="H8" s="17"/>
      <c r="I8" s="17">
        <v>0</v>
      </c>
      <c r="J8" s="17">
        <v>0</v>
      </c>
      <c r="K8" s="17">
        <f t="shared" si="0"/>
        <v>0.15457748657415549</v>
      </c>
      <c r="L8" s="17">
        <f>$F8</f>
        <v>0.30915497314831097</v>
      </c>
      <c r="M8" s="17">
        <f>$F8</f>
        <v>0.30915497314831097</v>
      </c>
      <c r="N8" s="17">
        <f t="shared" si="1"/>
        <v>0.30915497314831097</v>
      </c>
      <c r="O8" s="17">
        <f>$E8</f>
        <v>0.30915497314831097</v>
      </c>
      <c r="P8" s="17">
        <f>$E8</f>
        <v>0.30915497314831097</v>
      </c>
      <c r="Q8" s="17">
        <f t="shared" si="2"/>
        <v>0.30915497314831097</v>
      </c>
      <c r="R8" s="17">
        <f>$F8</f>
        <v>0.30915497314831097</v>
      </c>
      <c r="S8" s="17">
        <f t="shared" si="3"/>
        <v>0.15457748657415549</v>
      </c>
      <c r="T8" s="17">
        <v>0</v>
      </c>
    </row>
    <row r="9" spans="1:22" x14ac:dyDescent="0.2">
      <c r="A9" t="s">
        <v>78</v>
      </c>
      <c r="B9" s="16">
        <f>'Summarize Electric'!D38</f>
        <v>1892.1252646423818</v>
      </c>
      <c r="C9" s="24">
        <f>'Summarize Electric'!$D$40</f>
        <v>0.46483605379668602</v>
      </c>
      <c r="D9" s="24">
        <f>'Summarize Electric'!$D$41</f>
        <v>0.22010088523277599</v>
      </c>
      <c r="E9" s="24"/>
      <c r="F9" s="24"/>
      <c r="H9" s="17"/>
      <c r="I9" s="17">
        <f>$C9</f>
        <v>0.46483605379668602</v>
      </c>
      <c r="J9" s="17">
        <f>$C9</f>
        <v>0.46483605379668602</v>
      </c>
      <c r="K9" s="17">
        <f t="shared" si="0"/>
        <v>0.34246846951473098</v>
      </c>
      <c r="L9" s="17">
        <f>$D9</f>
        <v>0.22010088523277599</v>
      </c>
      <c r="M9" s="17">
        <f>$D9</f>
        <v>0.22010088523277599</v>
      </c>
      <c r="N9" s="17">
        <f t="shared" si="1"/>
        <v>0.11005044261638799</v>
      </c>
      <c r="O9">
        <v>0</v>
      </c>
      <c r="P9">
        <v>0</v>
      </c>
      <c r="Q9" s="17">
        <f t="shared" si="2"/>
        <v>0.11005044261638799</v>
      </c>
      <c r="R9" s="17">
        <f>$D9</f>
        <v>0.22010088523277599</v>
      </c>
      <c r="S9" s="17">
        <f t="shared" si="3"/>
        <v>0.34246846951473098</v>
      </c>
      <c r="T9" s="17">
        <f t="shared" si="4"/>
        <v>0.46483605379668602</v>
      </c>
    </row>
    <row r="10" spans="1:22" x14ac:dyDescent="0.2">
      <c r="B10" s="16"/>
      <c r="C10" s="24"/>
      <c r="D10" s="24"/>
      <c r="E10" s="24">
        <f>'Summarize Electric'!$D$42</f>
        <v>1.4801005890857899</v>
      </c>
      <c r="F10" s="24">
        <f>'Summarize Electric'!$D$43</f>
        <v>1.4801005890857899</v>
      </c>
      <c r="H10" s="17"/>
      <c r="I10" s="17">
        <v>0</v>
      </c>
      <c r="J10" s="17">
        <v>0</v>
      </c>
      <c r="K10" s="17">
        <f t="shared" si="0"/>
        <v>0.74005029454289495</v>
      </c>
      <c r="L10" s="17">
        <f>$F10</f>
        <v>1.4801005890857899</v>
      </c>
      <c r="M10" s="17">
        <f>$F10</f>
        <v>1.4801005890857899</v>
      </c>
      <c r="N10" s="17">
        <f t="shared" si="1"/>
        <v>1.4801005890857899</v>
      </c>
      <c r="O10" s="17">
        <f>$E10</f>
        <v>1.4801005890857899</v>
      </c>
      <c r="P10" s="17">
        <f>$E10</f>
        <v>1.4801005890857899</v>
      </c>
      <c r="Q10" s="17">
        <f t="shared" si="2"/>
        <v>1.4801005890857899</v>
      </c>
      <c r="R10" s="17">
        <f>$F10</f>
        <v>1.4801005890857899</v>
      </c>
      <c r="S10" s="17">
        <f t="shared" si="3"/>
        <v>0.74005029454289495</v>
      </c>
      <c r="T10" s="17">
        <v>0</v>
      </c>
    </row>
    <row r="11" spans="1:22" x14ac:dyDescent="0.2">
      <c r="A11" t="s">
        <v>120</v>
      </c>
      <c r="B11" s="16">
        <f>'Summarize Electric'!E38</f>
        <v>3488.6257077621231</v>
      </c>
      <c r="C11" s="24">
        <f>'Summarize Electric'!$E$40</f>
        <v>1.757460386174031</v>
      </c>
      <c r="D11" s="24">
        <f>'Summarize Electric'!$E$41</f>
        <v>1.05523632926079</v>
      </c>
      <c r="E11" s="24"/>
      <c r="F11" s="24"/>
      <c r="H11" s="17"/>
      <c r="I11" s="17">
        <f>$C11</f>
        <v>1.757460386174031</v>
      </c>
      <c r="J11" s="17">
        <f>$C11</f>
        <v>1.757460386174031</v>
      </c>
      <c r="K11" s="17">
        <f t="shared" si="0"/>
        <v>1.4063483577174105</v>
      </c>
      <c r="L11" s="17">
        <f>$D11</f>
        <v>1.05523632926079</v>
      </c>
      <c r="M11" s="17">
        <f>$D11</f>
        <v>1.05523632926079</v>
      </c>
      <c r="N11" s="17">
        <f t="shared" si="1"/>
        <v>0.52761816463039501</v>
      </c>
      <c r="O11">
        <v>0</v>
      </c>
      <c r="P11">
        <v>0</v>
      </c>
      <c r="Q11" s="17">
        <f t="shared" si="2"/>
        <v>0.52761816463039501</v>
      </c>
      <c r="R11" s="17">
        <f>$D11</f>
        <v>1.05523632926079</v>
      </c>
      <c r="S11" s="17">
        <f t="shared" si="3"/>
        <v>1.4063483577174105</v>
      </c>
      <c r="T11" s="17">
        <f t="shared" si="4"/>
        <v>1.757460386174031</v>
      </c>
    </row>
    <row r="12" spans="1:22" x14ac:dyDescent="0.2">
      <c r="B12" s="16"/>
      <c r="C12" s="24"/>
      <c r="D12" s="24"/>
      <c r="E12" s="24">
        <f>'Summarize Electric'!$E$42</f>
        <v>1.3495325847242901</v>
      </c>
      <c r="F12" s="24">
        <f>'Summarize Electric'!$E$43</f>
        <v>1.3495325847242901</v>
      </c>
      <c r="H12" s="17"/>
      <c r="I12" s="17">
        <v>0</v>
      </c>
      <c r="J12" s="17">
        <v>0</v>
      </c>
      <c r="K12" s="17">
        <f t="shared" si="0"/>
        <v>0.67476629236214503</v>
      </c>
      <c r="L12" s="17">
        <f>$F12</f>
        <v>1.3495325847242901</v>
      </c>
      <c r="M12" s="17">
        <f>$F12</f>
        <v>1.3495325847242901</v>
      </c>
      <c r="N12" s="17">
        <f t="shared" si="1"/>
        <v>1.3495325847242901</v>
      </c>
      <c r="O12" s="17">
        <f>$E12</f>
        <v>1.3495325847242901</v>
      </c>
      <c r="P12" s="17">
        <f>$E12</f>
        <v>1.3495325847242901</v>
      </c>
      <c r="Q12" s="17">
        <f t="shared" si="2"/>
        <v>1.3495325847242901</v>
      </c>
      <c r="R12" s="17">
        <f>$F12</f>
        <v>1.3495325847242901</v>
      </c>
      <c r="S12" s="17">
        <f t="shared" si="3"/>
        <v>0.67476629236214503</v>
      </c>
      <c r="T12" s="17">
        <v>0</v>
      </c>
    </row>
    <row r="13" spans="1:22" x14ac:dyDescent="0.2">
      <c r="A13" t="s">
        <v>79</v>
      </c>
      <c r="B13" s="16">
        <f>'Summarize Electric'!F38</f>
        <v>1465.4669533268334</v>
      </c>
      <c r="C13" s="24">
        <f>'Summarize Electric'!$F$40</f>
        <v>0.417995119932148</v>
      </c>
      <c r="D13" s="24">
        <f>'Summarize Electric'!$F$41</f>
        <v>0.20905011965103201</v>
      </c>
      <c r="E13" s="24"/>
      <c r="F13" s="24"/>
      <c r="H13" s="17"/>
      <c r="I13" s="17">
        <f>$C13</f>
        <v>0.417995119932148</v>
      </c>
      <c r="J13" s="17">
        <f>$C13</f>
        <v>0.417995119932148</v>
      </c>
      <c r="K13" s="17">
        <f t="shared" si="0"/>
        <v>0.31352261979159002</v>
      </c>
      <c r="L13" s="17">
        <f>$D13</f>
        <v>0.20905011965103201</v>
      </c>
      <c r="M13" s="17">
        <f>$D13</f>
        <v>0.20905011965103201</v>
      </c>
      <c r="N13" s="17">
        <f t="shared" si="1"/>
        <v>0.10452505982551601</v>
      </c>
      <c r="O13">
        <v>0</v>
      </c>
      <c r="P13">
        <v>0</v>
      </c>
      <c r="Q13" s="17">
        <f t="shared" si="2"/>
        <v>0.10452505982551601</v>
      </c>
      <c r="R13" s="17">
        <f>$D13</f>
        <v>0.20905011965103201</v>
      </c>
      <c r="S13" s="17">
        <f t="shared" si="3"/>
        <v>0.31352261979159002</v>
      </c>
      <c r="T13" s="17">
        <f t="shared" si="4"/>
        <v>0.417995119932148</v>
      </c>
    </row>
    <row r="14" spans="1:22" x14ac:dyDescent="0.2">
      <c r="B14" s="16"/>
      <c r="C14" s="24"/>
      <c r="D14" s="24"/>
      <c r="E14" s="24">
        <f>'Summarize Electric'!$F$42</f>
        <v>1.1079060246088901</v>
      </c>
      <c r="F14" s="24">
        <f>'Summarize Electric'!$F$43</f>
        <v>1.1079060246088901</v>
      </c>
      <c r="H14" s="17"/>
      <c r="I14" s="17">
        <v>0</v>
      </c>
      <c r="J14" s="17">
        <v>0</v>
      </c>
      <c r="K14" s="17">
        <f t="shared" si="0"/>
        <v>0.55395301230444505</v>
      </c>
      <c r="L14" s="17">
        <f>$F14</f>
        <v>1.1079060246088901</v>
      </c>
      <c r="M14" s="17">
        <f>$F14</f>
        <v>1.1079060246088901</v>
      </c>
      <c r="N14" s="17">
        <f t="shared" si="1"/>
        <v>1.1079060246088901</v>
      </c>
      <c r="O14" s="17">
        <f>$E14</f>
        <v>1.1079060246088901</v>
      </c>
      <c r="P14" s="17">
        <f>$E14</f>
        <v>1.1079060246088901</v>
      </c>
      <c r="Q14" s="17">
        <f t="shared" si="2"/>
        <v>1.1079060246088901</v>
      </c>
      <c r="R14" s="17">
        <f>$F14</f>
        <v>1.1079060246088901</v>
      </c>
      <c r="S14" s="17">
        <f t="shared" si="3"/>
        <v>0.55395301230444505</v>
      </c>
      <c r="T14" s="17">
        <v>0</v>
      </c>
    </row>
    <row r="15" spans="1:22" x14ac:dyDescent="0.2">
      <c r="A15" t="s">
        <v>80</v>
      </c>
      <c r="B15" s="16">
        <f>'Summarize Electric'!$G$38</f>
        <v>45937.860029064672</v>
      </c>
      <c r="C15" s="24">
        <f>'Summarize Electric'!$G$40</f>
        <v>27.500051095241879</v>
      </c>
      <c r="D15" s="24">
        <f>'Summarize Electric'!$G$41</f>
        <v>16.8074855382953</v>
      </c>
      <c r="E15" s="24"/>
      <c r="F15" s="24"/>
      <c r="H15" s="17"/>
      <c r="I15" s="17">
        <f>$C15</f>
        <v>27.500051095241879</v>
      </c>
      <c r="J15" s="17">
        <f>$C15</f>
        <v>27.500051095241879</v>
      </c>
      <c r="K15" s="17">
        <f t="shared" si="0"/>
        <v>22.153768316768591</v>
      </c>
      <c r="L15" s="17">
        <f>$D15</f>
        <v>16.8074855382953</v>
      </c>
      <c r="M15" s="17">
        <f>$D15</f>
        <v>16.8074855382953</v>
      </c>
      <c r="N15" s="17">
        <f t="shared" si="1"/>
        <v>8.4037427691476498</v>
      </c>
      <c r="O15">
        <v>0</v>
      </c>
      <c r="P15">
        <v>0</v>
      </c>
      <c r="Q15" s="17">
        <f t="shared" si="2"/>
        <v>8.4037427691476498</v>
      </c>
      <c r="R15" s="17">
        <f>$D15</f>
        <v>16.8074855382953</v>
      </c>
      <c r="S15" s="17">
        <f t="shared" si="3"/>
        <v>22.153768316768591</v>
      </c>
      <c r="T15" s="17">
        <f t="shared" si="4"/>
        <v>27.500051095241879</v>
      </c>
    </row>
    <row r="16" spans="1:22" x14ac:dyDescent="0.2">
      <c r="B16" s="16"/>
      <c r="C16" s="24"/>
      <c r="D16" s="24"/>
      <c r="E16" s="24">
        <f>'Summarize Electric'!$G$42</f>
        <v>42.759453043141797</v>
      </c>
      <c r="F16" s="24">
        <f>'Summarize Electric'!$G$43</f>
        <v>42.759453043141797</v>
      </c>
      <c r="H16" s="17"/>
      <c r="I16" s="17">
        <v>0</v>
      </c>
      <c r="J16" s="17">
        <v>0</v>
      </c>
      <c r="K16" s="17">
        <f t="shared" si="0"/>
        <v>21.379726521570898</v>
      </c>
      <c r="L16" s="17">
        <f>$F16</f>
        <v>42.759453043141797</v>
      </c>
      <c r="M16" s="17">
        <f>$F16</f>
        <v>42.759453043141797</v>
      </c>
      <c r="N16" s="17">
        <f t="shared" si="1"/>
        <v>42.759453043141797</v>
      </c>
      <c r="O16" s="17">
        <f>$E16</f>
        <v>42.759453043141797</v>
      </c>
      <c r="P16" s="17">
        <f>$E16</f>
        <v>42.759453043141797</v>
      </c>
      <c r="Q16" s="17">
        <f t="shared" si="2"/>
        <v>42.759453043141797</v>
      </c>
      <c r="R16" s="17">
        <f>$F16</f>
        <v>42.759453043141797</v>
      </c>
      <c r="S16" s="17">
        <f t="shared" si="3"/>
        <v>21.379726521570898</v>
      </c>
      <c r="T16" s="17">
        <v>0</v>
      </c>
    </row>
    <row r="17" spans="1:20" x14ac:dyDescent="0.2">
      <c r="A17" s="44" t="s">
        <v>122</v>
      </c>
      <c r="B17" s="16">
        <f>'Summarize Electric'!$H$38</f>
        <v>60947.806538436023</v>
      </c>
      <c r="C17" s="24">
        <f>'Summarize Electric'!$H$40</f>
        <v>3.4120057499643099</v>
      </c>
      <c r="D17" s="24">
        <f>'Summarize Electric'!$H$41</f>
        <v>0</v>
      </c>
      <c r="E17" s="24"/>
      <c r="F17" s="24">
        <f>'Summarize Electric'!$H$41</f>
        <v>0</v>
      </c>
      <c r="H17" s="17"/>
      <c r="I17" s="17">
        <f>$C17</f>
        <v>3.4120057499643099</v>
      </c>
      <c r="J17" s="17">
        <f>$C17</f>
        <v>3.4120057499643099</v>
      </c>
      <c r="K17" s="17">
        <f t="shared" si="0"/>
        <v>1.706002874982155</v>
      </c>
      <c r="L17" s="17">
        <f>$D17</f>
        <v>0</v>
      </c>
      <c r="M17" s="17">
        <f>$D17</f>
        <v>0</v>
      </c>
      <c r="N17" s="17">
        <f t="shared" si="1"/>
        <v>0</v>
      </c>
      <c r="O17">
        <v>0</v>
      </c>
      <c r="P17">
        <v>0</v>
      </c>
      <c r="Q17" s="17">
        <f t="shared" si="2"/>
        <v>0</v>
      </c>
      <c r="R17" s="17">
        <f>$D17</f>
        <v>0</v>
      </c>
      <c r="S17" s="17">
        <f t="shared" si="3"/>
        <v>1.706002874982155</v>
      </c>
      <c r="T17" s="17">
        <f t="shared" si="4"/>
        <v>3.4120057499643099</v>
      </c>
    </row>
    <row r="18" spans="1:20" x14ac:dyDescent="0.2">
      <c r="B18" s="16"/>
      <c r="C18" s="24"/>
      <c r="D18" s="24"/>
      <c r="E18" s="24">
        <f>'Summarize Electric'!$H$42</f>
        <v>22.739387225085501</v>
      </c>
      <c r="F18" s="24">
        <f>'Summarize Electric'!$H$43</f>
        <v>22.739387225085501</v>
      </c>
      <c r="H18" s="17"/>
      <c r="I18" s="17">
        <v>0</v>
      </c>
      <c r="J18" s="17">
        <v>0</v>
      </c>
      <c r="K18" s="17">
        <f t="shared" si="0"/>
        <v>11.369693612542751</v>
      </c>
      <c r="L18" s="17">
        <f>$F18</f>
        <v>22.739387225085501</v>
      </c>
      <c r="M18" s="17">
        <f>$F18</f>
        <v>22.739387225085501</v>
      </c>
      <c r="N18" s="17">
        <f t="shared" si="1"/>
        <v>22.739387225085501</v>
      </c>
      <c r="O18" s="17">
        <f>$E18</f>
        <v>22.739387225085501</v>
      </c>
      <c r="P18" s="17">
        <f>$E18</f>
        <v>22.739387225085501</v>
      </c>
      <c r="Q18" s="17">
        <f t="shared" si="2"/>
        <v>22.739387225085501</v>
      </c>
      <c r="R18" s="17">
        <f>$F18</f>
        <v>22.739387225085501</v>
      </c>
      <c r="S18" s="17">
        <f t="shared" si="3"/>
        <v>11.369693612542751</v>
      </c>
      <c r="T18" s="17">
        <v>0</v>
      </c>
    </row>
    <row r="19" spans="1:20" x14ac:dyDescent="0.2">
      <c r="A19" s="44" t="s">
        <v>169</v>
      </c>
      <c r="B19" s="16">
        <f>'Summarize Electric'!$I$38</f>
        <v>109435.01721590151</v>
      </c>
      <c r="C19" s="24">
        <f>'Summarize Electric'!$I$40</f>
        <v>5.1521698804513303</v>
      </c>
      <c r="D19" s="24">
        <f>'Summarize Electric'!$I$41</f>
        <v>0</v>
      </c>
      <c r="E19" s="24"/>
      <c r="F19" s="24">
        <f>'Summarize Electric'!$H$41</f>
        <v>0</v>
      </c>
      <c r="H19" s="17"/>
      <c r="I19" s="17">
        <f>$C19</f>
        <v>5.1521698804513303</v>
      </c>
      <c r="J19" s="17">
        <f>$C19</f>
        <v>5.1521698804513303</v>
      </c>
      <c r="K19" s="17">
        <f t="shared" ref="K19:K20" si="5">AVERAGE(J19,L19)</f>
        <v>2.5760849402256651</v>
      </c>
      <c r="L19" s="17">
        <f>$D19</f>
        <v>0</v>
      </c>
      <c r="M19" s="17">
        <f>$D19</f>
        <v>0</v>
      </c>
      <c r="N19" s="17">
        <f t="shared" ref="N19:N20" si="6">AVERAGE(M19,O19)</f>
        <v>0</v>
      </c>
      <c r="O19">
        <v>0</v>
      </c>
      <c r="P19">
        <v>0</v>
      </c>
      <c r="Q19" s="17">
        <f t="shared" ref="Q19:Q20" si="7">AVERAGE(P19,R19)</f>
        <v>0</v>
      </c>
      <c r="R19" s="17">
        <f>$D19</f>
        <v>0</v>
      </c>
      <c r="S19" s="17">
        <f t="shared" ref="S19:S20" si="8">AVERAGE(R19,T19)</f>
        <v>2.5760849402256651</v>
      </c>
      <c r="T19" s="17">
        <f t="shared" si="4"/>
        <v>5.1521698804513303</v>
      </c>
    </row>
    <row r="20" spans="1:20" x14ac:dyDescent="0.2">
      <c r="B20" s="16"/>
      <c r="C20" s="24"/>
      <c r="D20" s="24"/>
      <c r="E20" s="24">
        <f>'Summarize Electric'!$I$42</f>
        <v>20.0466014154484</v>
      </c>
      <c r="F20" s="24">
        <f>'Summarize Electric'!$I$43</f>
        <v>20.0466014154484</v>
      </c>
      <c r="H20" s="17"/>
      <c r="I20" s="17">
        <v>0</v>
      </c>
      <c r="J20" s="17">
        <v>0</v>
      </c>
      <c r="K20" s="17">
        <f t="shared" si="5"/>
        <v>10.0233007077242</v>
      </c>
      <c r="L20" s="17">
        <f>$F20</f>
        <v>20.0466014154484</v>
      </c>
      <c r="M20" s="17">
        <f>$F20</f>
        <v>20.0466014154484</v>
      </c>
      <c r="N20" s="17">
        <f t="shared" si="6"/>
        <v>20.0466014154484</v>
      </c>
      <c r="O20" s="17">
        <f>$E20</f>
        <v>20.0466014154484</v>
      </c>
      <c r="P20" s="17">
        <f>$E20</f>
        <v>20.0466014154484</v>
      </c>
      <c r="Q20" s="17">
        <f t="shared" si="7"/>
        <v>20.0466014154484</v>
      </c>
      <c r="R20" s="17">
        <f>$F20</f>
        <v>20.0466014154484</v>
      </c>
      <c r="S20" s="17">
        <f t="shared" si="8"/>
        <v>10.0233007077242</v>
      </c>
      <c r="T20" s="17">
        <v>0</v>
      </c>
    </row>
    <row r="21" spans="1:20" x14ac:dyDescent="0.2">
      <c r="A21" s="44" t="s">
        <v>123</v>
      </c>
      <c r="B21" s="16">
        <f>'Summarize Electric'!$J$38</f>
        <v>62392.176359767407</v>
      </c>
      <c r="C21" s="24">
        <f>'Summarize Electric'!$J$40</f>
        <v>3.6794717194166</v>
      </c>
      <c r="D21" s="24">
        <f>'Summarize Electric'!$J$41</f>
        <v>0</v>
      </c>
      <c r="E21" s="24"/>
      <c r="F21" s="24"/>
      <c r="H21" s="17"/>
      <c r="I21" s="17">
        <f>$C21</f>
        <v>3.6794717194166</v>
      </c>
      <c r="J21" s="17">
        <f>$C21</f>
        <v>3.6794717194166</v>
      </c>
      <c r="K21" s="17">
        <f t="shared" si="0"/>
        <v>1.8397358597083</v>
      </c>
      <c r="L21" s="17">
        <f>$D21</f>
        <v>0</v>
      </c>
      <c r="M21" s="17">
        <f>$D21</f>
        <v>0</v>
      </c>
      <c r="N21" s="17">
        <f t="shared" si="1"/>
        <v>0</v>
      </c>
      <c r="O21">
        <v>0</v>
      </c>
      <c r="P21">
        <v>0</v>
      </c>
      <c r="Q21" s="17">
        <f t="shared" si="2"/>
        <v>0</v>
      </c>
      <c r="R21" s="17">
        <f>$D21</f>
        <v>0</v>
      </c>
      <c r="S21" s="17">
        <f t="shared" si="3"/>
        <v>1.8397358597083</v>
      </c>
      <c r="T21" s="17">
        <f t="shared" si="4"/>
        <v>3.6794717194166</v>
      </c>
    </row>
    <row r="22" spans="1:20" x14ac:dyDescent="0.2">
      <c r="B22" s="16"/>
      <c r="C22" s="24"/>
      <c r="D22" s="24"/>
      <c r="E22" s="24">
        <f>'Summarize Electric'!$J$42</f>
        <v>22.835140316050801</v>
      </c>
      <c r="F22" s="24">
        <f>'Summarize Electric'!$J$43</f>
        <v>22.835140316050801</v>
      </c>
      <c r="H22" s="17"/>
      <c r="I22" s="17">
        <v>0</v>
      </c>
      <c r="J22" s="17">
        <v>0</v>
      </c>
      <c r="K22" s="17">
        <f t="shared" si="0"/>
        <v>11.4175701580254</v>
      </c>
      <c r="L22" s="17">
        <f>$F22</f>
        <v>22.835140316050801</v>
      </c>
      <c r="M22" s="17">
        <f>$F22</f>
        <v>22.835140316050801</v>
      </c>
      <c r="N22" s="17">
        <f t="shared" si="1"/>
        <v>22.835140316050801</v>
      </c>
      <c r="O22" s="17">
        <f>$E22</f>
        <v>22.835140316050801</v>
      </c>
      <c r="P22" s="17">
        <f>$E22</f>
        <v>22.835140316050801</v>
      </c>
      <c r="Q22" s="17">
        <f t="shared" si="2"/>
        <v>22.835140316050801</v>
      </c>
      <c r="R22" s="17">
        <f>$F22</f>
        <v>22.835140316050801</v>
      </c>
      <c r="S22" s="17">
        <f t="shared" si="3"/>
        <v>11.4175701580254</v>
      </c>
      <c r="T22" s="17">
        <v>0</v>
      </c>
    </row>
    <row r="23" spans="1:20" x14ac:dyDescent="0.2">
      <c r="A23" s="44" t="s">
        <v>124</v>
      </c>
      <c r="B23" s="16">
        <f>'Summarize Electric'!$K$38</f>
        <v>1692.9749999999999</v>
      </c>
      <c r="C23" s="24">
        <f>'Summarize Electric'!$K$40</f>
        <v>0</v>
      </c>
      <c r="D23" s="24">
        <f>'Summarize Electric'!$K$41</f>
        <v>0</v>
      </c>
      <c r="E23" s="24"/>
      <c r="F23" s="24"/>
      <c r="H23" s="17"/>
      <c r="I23" s="17">
        <f>$C23</f>
        <v>0</v>
      </c>
      <c r="J23" s="17">
        <f>$C23</f>
        <v>0</v>
      </c>
      <c r="K23" s="17">
        <f t="shared" si="0"/>
        <v>0</v>
      </c>
      <c r="L23" s="17">
        <f>$D23</f>
        <v>0</v>
      </c>
      <c r="M23" s="17">
        <f>$D23</f>
        <v>0</v>
      </c>
      <c r="N23" s="17">
        <f t="shared" si="1"/>
        <v>0</v>
      </c>
      <c r="O23">
        <v>0</v>
      </c>
      <c r="P23">
        <v>0</v>
      </c>
      <c r="Q23" s="17">
        <f t="shared" si="2"/>
        <v>0</v>
      </c>
      <c r="R23" s="17">
        <f>$D23</f>
        <v>0</v>
      </c>
      <c r="S23" s="17">
        <f t="shared" si="3"/>
        <v>0</v>
      </c>
      <c r="T23" s="17">
        <f t="shared" si="4"/>
        <v>0</v>
      </c>
    </row>
    <row r="24" spans="1:20" x14ac:dyDescent="0.2">
      <c r="B24" s="16"/>
      <c r="C24" s="24"/>
      <c r="D24" s="24"/>
      <c r="E24" s="24">
        <f>'Summarize Electric'!$K$42</f>
        <v>16.209008674215401</v>
      </c>
      <c r="F24" s="24">
        <f>'Summarize Electric'!$K$43</f>
        <v>16.209008674215401</v>
      </c>
      <c r="H24" s="17"/>
      <c r="I24" s="17">
        <v>0</v>
      </c>
      <c r="J24" s="17">
        <v>0</v>
      </c>
      <c r="K24" s="17">
        <f t="shared" si="0"/>
        <v>8.1045043371077004</v>
      </c>
      <c r="L24" s="17">
        <f>$F24</f>
        <v>16.209008674215401</v>
      </c>
      <c r="M24" s="17">
        <f>$F24</f>
        <v>16.209008674215401</v>
      </c>
      <c r="N24" s="17">
        <f t="shared" si="1"/>
        <v>16.209008674215401</v>
      </c>
      <c r="O24" s="17">
        <f>$E24</f>
        <v>16.209008674215401</v>
      </c>
      <c r="P24" s="17">
        <f>$E24</f>
        <v>16.209008674215401</v>
      </c>
      <c r="Q24" s="17">
        <f t="shared" si="2"/>
        <v>16.209008674215401</v>
      </c>
      <c r="R24" s="17">
        <f>$F24</f>
        <v>16.209008674215401</v>
      </c>
      <c r="S24" s="17">
        <f t="shared" si="3"/>
        <v>8.1045043371077004</v>
      </c>
      <c r="T24" s="17">
        <v>0</v>
      </c>
    </row>
    <row r="25" spans="1:20" x14ac:dyDescent="0.2">
      <c r="A25" t="s">
        <v>77</v>
      </c>
      <c r="B25" s="16">
        <f>'Summarize Electric'!L38</f>
        <v>562.47921911688275</v>
      </c>
      <c r="C25" s="24">
        <f>'Summarize Electric'!$L$40</f>
        <v>0.59239604362823195</v>
      </c>
      <c r="D25" s="24">
        <f>'Summarize Electric'!$L$41</f>
        <v>0.459162712993883</v>
      </c>
      <c r="E25" s="24"/>
      <c r="F25" s="24"/>
      <c r="H25" s="17"/>
      <c r="I25" s="17">
        <f>$C25</f>
        <v>0.59239604362823195</v>
      </c>
      <c r="J25" s="17">
        <f>$C25</f>
        <v>0.59239604362823195</v>
      </c>
      <c r="K25" s="17">
        <f t="shared" si="0"/>
        <v>0.52577937831105748</v>
      </c>
      <c r="L25" s="17">
        <f>$D25</f>
        <v>0.459162712993883</v>
      </c>
      <c r="M25" s="17">
        <f>$D25</f>
        <v>0.459162712993883</v>
      </c>
      <c r="N25" s="17">
        <f t="shared" si="1"/>
        <v>0.2295813564969415</v>
      </c>
      <c r="O25">
        <v>0</v>
      </c>
      <c r="P25">
        <v>0</v>
      </c>
      <c r="Q25" s="17">
        <f t="shared" si="2"/>
        <v>0.2295813564969415</v>
      </c>
      <c r="R25" s="17">
        <f>$D25</f>
        <v>0.459162712993883</v>
      </c>
      <c r="S25" s="17">
        <f t="shared" si="3"/>
        <v>0.52577937831105748</v>
      </c>
      <c r="T25" s="17">
        <f t="shared" si="4"/>
        <v>0.59239604362823195</v>
      </c>
    </row>
    <row r="26" spans="1:20" x14ac:dyDescent="0.2">
      <c r="B26" s="16"/>
      <c r="C26" s="24"/>
      <c r="D26" s="24"/>
      <c r="E26" s="24">
        <f>'Summarize Electric'!$L$42</f>
        <v>0.99754238978343301</v>
      </c>
      <c r="F26" s="24">
        <f>'Summarize Electric'!$L$43</f>
        <v>0.99754238978343301</v>
      </c>
      <c r="H26" s="17"/>
      <c r="I26" s="17">
        <v>0</v>
      </c>
      <c r="J26" s="17">
        <v>0</v>
      </c>
      <c r="K26" s="17">
        <f t="shared" si="0"/>
        <v>0.49877119489171651</v>
      </c>
      <c r="L26" s="17">
        <f>$F26</f>
        <v>0.99754238978343301</v>
      </c>
      <c r="M26" s="17">
        <f>$F26</f>
        <v>0.99754238978343301</v>
      </c>
      <c r="N26" s="17">
        <f t="shared" si="1"/>
        <v>0.99754238978343301</v>
      </c>
      <c r="O26" s="17">
        <f>$E26</f>
        <v>0.99754238978343301</v>
      </c>
      <c r="P26" s="17">
        <f>$E26</f>
        <v>0.99754238978343301</v>
      </c>
      <c r="Q26" s="17">
        <f t="shared" si="2"/>
        <v>0.99754238978343301</v>
      </c>
      <c r="R26" s="17">
        <f>$F26</f>
        <v>0.99754238978343301</v>
      </c>
      <c r="S26" s="17">
        <f t="shared" si="3"/>
        <v>0.49877119489171651</v>
      </c>
      <c r="T26" s="17">
        <v>0</v>
      </c>
    </row>
    <row r="27" spans="1:20" x14ac:dyDescent="0.2">
      <c r="A27" t="s">
        <v>81</v>
      </c>
      <c r="B27" s="16">
        <f>'Summarize Electric'!M38</f>
        <v>267.35281634408801</v>
      </c>
      <c r="C27" s="24">
        <f>'Summarize Electric'!$M$40</f>
        <v>0.2828478582640836</v>
      </c>
      <c r="D27" s="24">
        <f>'Summarize Electric'!$M$41</f>
        <v>0.22022975475619772</v>
      </c>
      <c r="E27" s="24"/>
      <c r="F27" s="24"/>
      <c r="H27" s="17"/>
      <c r="I27" s="17">
        <f>$C27</f>
        <v>0.2828478582640836</v>
      </c>
      <c r="J27" s="17">
        <f>$C27</f>
        <v>0.2828478582640836</v>
      </c>
      <c r="K27" s="17">
        <f t="shared" si="0"/>
        <v>0.25153880651014066</v>
      </c>
      <c r="L27" s="17">
        <f>$D27</f>
        <v>0.22022975475619772</v>
      </c>
      <c r="M27" s="17">
        <f>$D27</f>
        <v>0.22022975475619772</v>
      </c>
      <c r="N27" s="17">
        <f t="shared" si="1"/>
        <v>0.11011487737809886</v>
      </c>
      <c r="O27">
        <v>0</v>
      </c>
      <c r="P27">
        <v>0</v>
      </c>
      <c r="Q27" s="17">
        <f t="shared" si="2"/>
        <v>0.11011487737809886</v>
      </c>
      <c r="R27" s="17">
        <f>$D27</f>
        <v>0.22022975475619772</v>
      </c>
      <c r="S27" s="17">
        <f t="shared" si="3"/>
        <v>0.25153880651014066</v>
      </c>
      <c r="T27" s="17">
        <f t="shared" si="4"/>
        <v>0.2828478582640836</v>
      </c>
    </row>
    <row r="28" spans="1:20" x14ac:dyDescent="0.2">
      <c r="B28" s="16"/>
      <c r="C28" s="24"/>
      <c r="D28" s="24"/>
      <c r="E28" s="24">
        <f>'Summarize Electric'!$M$42</f>
        <v>0.27966535793646502</v>
      </c>
      <c r="F28" s="24">
        <f>'Summarize Electric'!$M$43</f>
        <v>0.27966535793646502</v>
      </c>
      <c r="H28" s="17"/>
      <c r="I28" s="17">
        <v>0</v>
      </c>
      <c r="J28" s="17">
        <v>0</v>
      </c>
      <c r="K28" s="17">
        <f t="shared" si="0"/>
        <v>0.13983267896823251</v>
      </c>
      <c r="L28" s="17">
        <f>$F28</f>
        <v>0.27966535793646502</v>
      </c>
      <c r="M28" s="17">
        <f>$F28</f>
        <v>0.27966535793646502</v>
      </c>
      <c r="N28" s="17">
        <f t="shared" si="1"/>
        <v>0.27966535793646502</v>
      </c>
      <c r="O28" s="17">
        <f>$E28</f>
        <v>0.27966535793646502</v>
      </c>
      <c r="P28" s="17">
        <f>$E28</f>
        <v>0.27966535793646502</v>
      </c>
      <c r="Q28" s="17">
        <f t="shared" si="2"/>
        <v>0.27966535793646502</v>
      </c>
      <c r="R28" s="17">
        <f>$F28</f>
        <v>0.27966535793646502</v>
      </c>
      <c r="S28" s="17">
        <f t="shared" si="3"/>
        <v>0.13983267896823251</v>
      </c>
      <c r="T28" s="17">
        <v>0</v>
      </c>
    </row>
    <row r="29" spans="1:20" x14ac:dyDescent="0.2">
      <c r="A29" t="s">
        <v>82</v>
      </c>
      <c r="B29" s="16">
        <f>'Summarize Electric'!$N$38</f>
        <v>1534.9760539061438</v>
      </c>
      <c r="C29" s="24">
        <f>'Summarize Electric'!$N$40</f>
        <v>0.48984471421887898</v>
      </c>
      <c r="D29" s="24">
        <f>'Summarize Electric'!$N$41</f>
        <v>0.23669428050732899</v>
      </c>
      <c r="E29" s="24"/>
      <c r="F29" s="24"/>
      <c r="H29" s="17"/>
      <c r="I29" s="17">
        <f>$C29</f>
        <v>0.48984471421887898</v>
      </c>
      <c r="J29" s="17">
        <f>$C29</f>
        <v>0.48984471421887898</v>
      </c>
      <c r="K29" s="17">
        <f t="shared" si="0"/>
        <v>0.36326949736310399</v>
      </c>
      <c r="L29" s="17">
        <f>$D29</f>
        <v>0.23669428050732899</v>
      </c>
      <c r="M29" s="17">
        <f>$D29</f>
        <v>0.23669428050732899</v>
      </c>
      <c r="N29" s="17">
        <f t="shared" si="1"/>
        <v>0.1183471402536645</v>
      </c>
      <c r="O29">
        <v>0</v>
      </c>
      <c r="P29">
        <v>0</v>
      </c>
      <c r="Q29" s="17">
        <f t="shared" si="2"/>
        <v>0.1183471402536645</v>
      </c>
      <c r="R29" s="17">
        <f>$D29</f>
        <v>0.23669428050732899</v>
      </c>
      <c r="S29" s="17">
        <f t="shared" si="3"/>
        <v>0.36326949736310399</v>
      </c>
      <c r="T29" s="17">
        <f t="shared" si="4"/>
        <v>0.48984471421887898</v>
      </c>
    </row>
    <row r="30" spans="1:20" x14ac:dyDescent="0.2">
      <c r="B30" s="16"/>
      <c r="C30" s="24"/>
      <c r="D30" s="24"/>
      <c r="E30" s="24">
        <f>'Summarize Electric'!$N$42</f>
        <v>1.4687485030474301</v>
      </c>
      <c r="F30" s="24">
        <f>'Summarize Electric'!$N$43</f>
        <v>1.4687485030474301</v>
      </c>
      <c r="H30" s="17"/>
      <c r="I30" s="17">
        <v>0</v>
      </c>
      <c r="J30" s="17">
        <v>0</v>
      </c>
      <c r="K30" s="17">
        <f t="shared" si="0"/>
        <v>0.73437425152371505</v>
      </c>
      <c r="L30" s="17">
        <f>$F30</f>
        <v>1.4687485030474301</v>
      </c>
      <c r="M30" s="17">
        <f>$F30</f>
        <v>1.4687485030474301</v>
      </c>
      <c r="N30" s="17">
        <f t="shared" si="1"/>
        <v>1.4687485030474301</v>
      </c>
      <c r="O30" s="17">
        <f>$E30</f>
        <v>1.4687485030474301</v>
      </c>
      <c r="P30" s="17">
        <f>$E30</f>
        <v>1.4687485030474301</v>
      </c>
      <c r="Q30" s="17">
        <f t="shared" si="2"/>
        <v>1.4687485030474301</v>
      </c>
      <c r="R30" s="17">
        <f>$F30</f>
        <v>1.4687485030474301</v>
      </c>
      <c r="S30" s="17">
        <f t="shared" si="3"/>
        <v>0.73437425152371505</v>
      </c>
      <c r="T30" s="17">
        <v>0</v>
      </c>
    </row>
    <row r="31" spans="1:20" x14ac:dyDescent="0.2">
      <c r="A31" t="s">
        <v>125</v>
      </c>
      <c r="B31" s="16">
        <f>'Summarize Electric'!$O$38</f>
        <v>2975.1184594206779</v>
      </c>
      <c r="C31" s="24">
        <f>'Summarize Electric'!$O$40</f>
        <v>0.77264423981418295</v>
      </c>
      <c r="D31" s="24">
        <f>'Summarize Electric'!$O$41</f>
        <v>0.52117828096310803</v>
      </c>
      <c r="E31" s="24"/>
      <c r="F31" s="24"/>
      <c r="H31" s="17"/>
      <c r="I31" s="17">
        <f>$C31</f>
        <v>0.77264423981418295</v>
      </c>
      <c r="J31" s="17">
        <f>$C31</f>
        <v>0.77264423981418295</v>
      </c>
      <c r="K31" s="17">
        <f t="shared" si="0"/>
        <v>0.64691126038864555</v>
      </c>
      <c r="L31" s="17">
        <f>$D31</f>
        <v>0.52117828096310803</v>
      </c>
      <c r="M31" s="17">
        <f>$D31</f>
        <v>0.52117828096310803</v>
      </c>
      <c r="N31" s="17">
        <f t="shared" si="1"/>
        <v>0.26058914048155402</v>
      </c>
      <c r="O31">
        <v>0</v>
      </c>
      <c r="P31">
        <v>0</v>
      </c>
      <c r="Q31" s="17">
        <f t="shared" si="2"/>
        <v>0.26058914048155402</v>
      </c>
      <c r="R31" s="17">
        <f>$D31</f>
        <v>0.52117828096310803</v>
      </c>
      <c r="S31" s="17">
        <f t="shared" si="3"/>
        <v>0.64691126038864555</v>
      </c>
      <c r="T31" s="17">
        <f t="shared" si="4"/>
        <v>0.77264423981418295</v>
      </c>
    </row>
    <row r="32" spans="1:20" x14ac:dyDescent="0.2">
      <c r="B32" s="16"/>
      <c r="C32" s="24"/>
      <c r="D32" s="24"/>
      <c r="E32" s="24">
        <f>'Summarize Electric'!$O$42</f>
        <v>1.1073604752030399</v>
      </c>
      <c r="F32" s="24">
        <f>'Summarize Electric'!$O$43</f>
        <v>1.1073604752030399</v>
      </c>
      <c r="H32" s="17"/>
      <c r="I32" s="17">
        <v>0</v>
      </c>
      <c r="J32" s="17">
        <v>0</v>
      </c>
      <c r="K32" s="17">
        <f t="shared" si="0"/>
        <v>0.55368023760151996</v>
      </c>
      <c r="L32" s="17">
        <f>$F32</f>
        <v>1.1073604752030399</v>
      </c>
      <c r="M32" s="17">
        <f>$F32</f>
        <v>1.1073604752030399</v>
      </c>
      <c r="N32" s="17">
        <f t="shared" si="1"/>
        <v>1.1073604752030399</v>
      </c>
      <c r="O32" s="17">
        <f>$E32</f>
        <v>1.1073604752030399</v>
      </c>
      <c r="P32" s="17">
        <f>$E32</f>
        <v>1.1073604752030399</v>
      </c>
      <c r="Q32" s="17">
        <f t="shared" si="2"/>
        <v>1.1073604752030399</v>
      </c>
      <c r="R32" s="17">
        <f>$F32</f>
        <v>1.1073604752030399</v>
      </c>
      <c r="S32" s="17">
        <f t="shared" si="3"/>
        <v>0.55368023760151996</v>
      </c>
      <c r="T32" s="17">
        <v>0</v>
      </c>
    </row>
    <row r="33" spans="1:22" x14ac:dyDescent="0.2">
      <c r="A33" t="s">
        <v>83</v>
      </c>
      <c r="B33" s="16">
        <f>'Summarize Electric'!$P$38</f>
        <v>1232.213936273246</v>
      </c>
      <c r="C33" s="24">
        <f>'Summarize Electric'!$P$40</f>
        <v>0.43523432326546901</v>
      </c>
      <c r="D33" s="24">
        <f>'Summarize Electric'!$P$41</f>
        <v>0.221574864522154</v>
      </c>
      <c r="E33" s="24"/>
      <c r="F33" s="24"/>
      <c r="H33" s="17"/>
      <c r="I33" s="17">
        <f>$C33</f>
        <v>0.43523432326546901</v>
      </c>
      <c r="J33" s="17">
        <f>$C33</f>
        <v>0.43523432326546901</v>
      </c>
      <c r="K33" s="17">
        <f t="shared" si="0"/>
        <v>0.32840459389381149</v>
      </c>
      <c r="L33" s="17">
        <f>$D33</f>
        <v>0.221574864522154</v>
      </c>
      <c r="M33" s="17">
        <f>$D33</f>
        <v>0.221574864522154</v>
      </c>
      <c r="N33" s="17">
        <f t="shared" si="1"/>
        <v>0.110787432261077</v>
      </c>
      <c r="O33">
        <v>0</v>
      </c>
      <c r="P33">
        <v>0</v>
      </c>
      <c r="Q33" s="17">
        <f t="shared" si="2"/>
        <v>0.110787432261077</v>
      </c>
      <c r="R33" s="17">
        <f>$D33</f>
        <v>0.221574864522154</v>
      </c>
      <c r="S33" s="17">
        <f t="shared" si="3"/>
        <v>0.32840459389381149</v>
      </c>
      <c r="T33" s="17">
        <f t="shared" si="4"/>
        <v>0.43523432326546901</v>
      </c>
    </row>
    <row r="34" spans="1:22" x14ac:dyDescent="0.2">
      <c r="B34" s="16"/>
      <c r="C34" s="24"/>
      <c r="D34" s="24"/>
      <c r="E34" s="24">
        <f>'Summarize Electric'!$P$42</f>
        <v>1.1614531883852399</v>
      </c>
      <c r="F34" s="24">
        <f>'Summarize Electric'!$P$43</f>
        <v>1.1614531883852399</v>
      </c>
      <c r="H34" s="17"/>
      <c r="I34" s="17">
        <v>0</v>
      </c>
      <c r="J34" s="17">
        <v>0</v>
      </c>
      <c r="K34" s="17">
        <f t="shared" si="0"/>
        <v>0.58072659419261996</v>
      </c>
      <c r="L34" s="17">
        <f>$F34</f>
        <v>1.1614531883852399</v>
      </c>
      <c r="M34" s="17">
        <f>$F34</f>
        <v>1.1614531883852399</v>
      </c>
      <c r="N34" s="17">
        <f t="shared" si="1"/>
        <v>1.1614531883852399</v>
      </c>
      <c r="O34" s="17">
        <f>$E34</f>
        <v>1.1614531883852399</v>
      </c>
      <c r="P34" s="17">
        <f>$E34</f>
        <v>1.1614531883852399</v>
      </c>
      <c r="Q34" s="17">
        <f t="shared" si="2"/>
        <v>1.1614531883852399</v>
      </c>
      <c r="R34" s="17">
        <f>$F34</f>
        <v>1.1614531883852399</v>
      </c>
      <c r="S34" s="17">
        <f t="shared" si="3"/>
        <v>0.58072659419261996</v>
      </c>
      <c r="T34" s="17">
        <v>0</v>
      </c>
    </row>
    <row r="35" spans="1:22" x14ac:dyDescent="0.2">
      <c r="A35" t="s">
        <v>126</v>
      </c>
      <c r="B35" s="16">
        <f>'Summarize Electric'!$Q$38</f>
        <v>26521.164230441296</v>
      </c>
      <c r="C35" s="24">
        <f>'Summarize Electric'!$Q$40</f>
        <v>15.475027103097</v>
      </c>
      <c r="D35" s="24">
        <f>'Summarize Electric'!$Q$41</f>
        <v>8.4553150165555504</v>
      </c>
      <c r="E35" s="24"/>
      <c r="F35" s="24"/>
      <c r="H35" s="17"/>
      <c r="I35" s="17">
        <f>$C35</f>
        <v>15.475027103097</v>
      </c>
      <c r="J35" s="17">
        <f>$C35</f>
        <v>15.475027103097</v>
      </c>
      <c r="K35" s="17">
        <f t="shared" si="0"/>
        <v>11.965171059826275</v>
      </c>
      <c r="L35" s="17">
        <f>$D35</f>
        <v>8.4553150165555504</v>
      </c>
      <c r="M35" s="17">
        <f>$D35</f>
        <v>8.4553150165555504</v>
      </c>
      <c r="N35" s="17">
        <f t="shared" si="1"/>
        <v>4.2276575082777752</v>
      </c>
      <c r="O35">
        <v>0</v>
      </c>
      <c r="P35">
        <v>0</v>
      </c>
      <c r="Q35" s="17">
        <f t="shared" si="2"/>
        <v>4.2276575082777752</v>
      </c>
      <c r="R35" s="17">
        <f>$D35</f>
        <v>8.4553150165555504</v>
      </c>
      <c r="S35" s="17">
        <f t="shared" si="3"/>
        <v>11.965171059826275</v>
      </c>
      <c r="T35" s="17">
        <f t="shared" si="4"/>
        <v>15.475027103097</v>
      </c>
    </row>
    <row r="36" spans="1:22" x14ac:dyDescent="0.2">
      <c r="B36" s="16"/>
      <c r="C36" s="24"/>
      <c r="D36" s="24"/>
      <c r="E36" s="24">
        <f>'Summarize Electric'!$Q$42</f>
        <v>25.8913756359084</v>
      </c>
      <c r="F36" s="24">
        <f>'Summarize Electric'!$Q$43</f>
        <v>25.8913756359084</v>
      </c>
      <c r="H36" s="17"/>
      <c r="I36" s="17">
        <v>0</v>
      </c>
      <c r="J36" s="17">
        <v>0</v>
      </c>
      <c r="K36" s="17">
        <f t="shared" si="0"/>
        <v>12.9456878179542</v>
      </c>
      <c r="L36" s="17">
        <f>$F36</f>
        <v>25.8913756359084</v>
      </c>
      <c r="M36" s="17">
        <f>$F36</f>
        <v>25.8913756359084</v>
      </c>
      <c r="N36" s="17">
        <f t="shared" si="1"/>
        <v>25.8913756359084</v>
      </c>
      <c r="O36" s="17">
        <f>$E36</f>
        <v>25.8913756359084</v>
      </c>
      <c r="P36" s="17">
        <f>$E36</f>
        <v>25.8913756359084</v>
      </c>
      <c r="Q36" s="17">
        <f t="shared" si="2"/>
        <v>25.8913756359084</v>
      </c>
      <c r="R36" s="17">
        <f>$F36</f>
        <v>25.8913756359084</v>
      </c>
      <c r="S36" s="17">
        <f t="shared" si="3"/>
        <v>12.9456878179542</v>
      </c>
      <c r="T36" s="17">
        <v>0</v>
      </c>
    </row>
    <row r="37" spans="1:22" x14ac:dyDescent="0.2">
      <c r="A37" t="s">
        <v>127</v>
      </c>
      <c r="B37" s="16">
        <f>'Summarize Electric'!$R$38</f>
        <v>44874.045009505178</v>
      </c>
      <c r="C37" s="24">
        <f>'Summarize Electric'!$R$40</f>
        <v>4.2887522443569503</v>
      </c>
      <c r="D37" s="24">
        <f>'Summarize Electric'!$R$41</f>
        <v>0</v>
      </c>
      <c r="E37" s="24"/>
      <c r="F37" s="24"/>
      <c r="H37" s="17"/>
      <c r="I37" s="17">
        <f>$C37</f>
        <v>4.2887522443569503</v>
      </c>
      <c r="J37" s="17">
        <f>$C37</f>
        <v>4.2887522443569503</v>
      </c>
      <c r="K37" s="17">
        <f t="shared" si="0"/>
        <v>2.1443761221784752</v>
      </c>
      <c r="L37" s="17">
        <f>$D37</f>
        <v>0</v>
      </c>
      <c r="M37" s="17">
        <f>$D37</f>
        <v>0</v>
      </c>
      <c r="N37" s="17">
        <f t="shared" si="1"/>
        <v>0</v>
      </c>
      <c r="O37">
        <v>0</v>
      </c>
      <c r="P37">
        <v>0</v>
      </c>
      <c r="Q37" s="17">
        <f t="shared" si="2"/>
        <v>0</v>
      </c>
      <c r="R37" s="17">
        <f>$D37</f>
        <v>0</v>
      </c>
      <c r="S37" s="17">
        <f t="shared" si="3"/>
        <v>2.1443761221784752</v>
      </c>
      <c r="T37" s="17">
        <f t="shared" si="4"/>
        <v>4.2887522443569503</v>
      </c>
    </row>
    <row r="38" spans="1:22" x14ac:dyDescent="0.2">
      <c r="B38" s="16"/>
      <c r="C38" s="24"/>
      <c r="D38" s="24"/>
      <c r="E38" s="24">
        <f>'Summarize Electric'!$R$42</f>
        <v>18.846592263752299</v>
      </c>
      <c r="F38" s="24">
        <f>'Summarize Electric'!$R$43</f>
        <v>18.846592263752299</v>
      </c>
      <c r="H38" s="17"/>
      <c r="I38" s="17">
        <v>0</v>
      </c>
      <c r="J38" s="17">
        <v>0</v>
      </c>
      <c r="K38" s="17">
        <f t="shared" si="0"/>
        <v>9.4232961318761497</v>
      </c>
      <c r="L38" s="17">
        <f>$F38</f>
        <v>18.846592263752299</v>
      </c>
      <c r="M38" s="17">
        <f>$F38</f>
        <v>18.846592263752299</v>
      </c>
      <c r="N38" s="17">
        <f t="shared" si="1"/>
        <v>18.846592263752299</v>
      </c>
      <c r="O38" s="17">
        <f>$E38</f>
        <v>18.846592263752299</v>
      </c>
      <c r="P38" s="17">
        <f>$E38</f>
        <v>18.846592263752299</v>
      </c>
      <c r="Q38" s="17">
        <f t="shared" si="2"/>
        <v>18.846592263752299</v>
      </c>
      <c r="R38" s="17">
        <f>$F38</f>
        <v>18.846592263752299</v>
      </c>
      <c r="S38" s="17">
        <f t="shared" si="3"/>
        <v>9.4232961318761497</v>
      </c>
      <c r="T38" s="17">
        <v>0</v>
      </c>
    </row>
    <row r="39" spans="1:22" x14ac:dyDescent="0.2">
      <c r="A39" s="44" t="s">
        <v>149</v>
      </c>
      <c r="B39" s="16">
        <f>'Summarize Electric'!$S$38</f>
        <v>108429.26360458405</v>
      </c>
      <c r="C39" s="24">
        <f>'Summarize Electric'!$S$40</f>
        <v>6.4941332111660399</v>
      </c>
      <c r="D39" s="24">
        <f>'Summarize Electric'!$S$41</f>
        <v>0</v>
      </c>
      <c r="E39" s="24"/>
      <c r="F39" s="24"/>
      <c r="H39" s="17"/>
      <c r="I39" s="17">
        <f>$C39</f>
        <v>6.4941332111660399</v>
      </c>
      <c r="J39" s="17">
        <f>$C39</f>
        <v>6.4941332111660399</v>
      </c>
      <c r="K39" s="17">
        <f t="shared" si="0"/>
        <v>3.24706660558302</v>
      </c>
      <c r="L39" s="17">
        <f>$D39</f>
        <v>0</v>
      </c>
      <c r="M39" s="17">
        <f>$D39</f>
        <v>0</v>
      </c>
      <c r="N39" s="17">
        <f t="shared" si="1"/>
        <v>0</v>
      </c>
      <c r="O39">
        <v>0</v>
      </c>
      <c r="P39">
        <v>0</v>
      </c>
      <c r="Q39" s="17">
        <f t="shared" si="2"/>
        <v>0</v>
      </c>
      <c r="R39" s="17">
        <f>$D39</f>
        <v>0</v>
      </c>
      <c r="S39" s="17">
        <f t="shared" si="3"/>
        <v>3.24706660558302</v>
      </c>
      <c r="T39" s="17">
        <f t="shared" si="4"/>
        <v>6.4941332111660399</v>
      </c>
    </row>
    <row r="40" spans="1:22" x14ac:dyDescent="0.2">
      <c r="B40" s="16"/>
      <c r="C40" s="24"/>
      <c r="D40" s="24"/>
      <c r="E40" s="24">
        <f>'Summarize Electric'!$S$42</f>
        <v>0</v>
      </c>
      <c r="F40" s="24">
        <f>'Summarize Electric'!$S$43</f>
        <v>0</v>
      </c>
      <c r="H40" s="17"/>
      <c r="I40" s="17">
        <v>0</v>
      </c>
      <c r="J40" s="17">
        <v>0</v>
      </c>
      <c r="K40" s="17">
        <f t="shared" si="0"/>
        <v>0</v>
      </c>
      <c r="L40" s="17">
        <f>$F40</f>
        <v>0</v>
      </c>
      <c r="M40" s="17">
        <f>$F40</f>
        <v>0</v>
      </c>
      <c r="N40" s="17">
        <f t="shared" si="1"/>
        <v>0</v>
      </c>
      <c r="O40" s="17">
        <f>$E40</f>
        <v>0</v>
      </c>
      <c r="P40" s="17">
        <f>$E40</f>
        <v>0</v>
      </c>
      <c r="Q40" s="17">
        <f t="shared" si="2"/>
        <v>0</v>
      </c>
      <c r="R40" s="17">
        <f>$F40</f>
        <v>0</v>
      </c>
      <c r="S40" s="17">
        <f t="shared" si="3"/>
        <v>0</v>
      </c>
      <c r="T40" s="17">
        <v>0</v>
      </c>
    </row>
    <row r="41" spans="1:22" x14ac:dyDescent="0.2">
      <c r="A41" t="s">
        <v>128</v>
      </c>
      <c r="B41" s="16">
        <f>'Summarize Electric'!$T$38</f>
        <v>48228.402331490732</v>
      </c>
      <c r="C41" s="24">
        <f>'Summarize Electric'!$T$40</f>
        <v>4.3285849923336199</v>
      </c>
      <c r="D41" s="24">
        <f>'Summarize Electric'!$T$41</f>
        <v>0</v>
      </c>
      <c r="E41" s="24"/>
      <c r="F41" s="24"/>
      <c r="H41" s="17"/>
      <c r="I41" s="17">
        <f>$C41</f>
        <v>4.3285849923336199</v>
      </c>
      <c r="J41" s="17">
        <f>$C41</f>
        <v>4.3285849923336199</v>
      </c>
      <c r="K41" s="17">
        <f t="shared" si="0"/>
        <v>2.16429249616681</v>
      </c>
      <c r="L41" s="17">
        <f>$D41</f>
        <v>0</v>
      </c>
      <c r="M41" s="17">
        <f>$D41</f>
        <v>0</v>
      </c>
      <c r="N41" s="17">
        <f t="shared" si="1"/>
        <v>0</v>
      </c>
      <c r="O41">
        <v>0</v>
      </c>
      <c r="P41">
        <v>0</v>
      </c>
      <c r="Q41" s="17">
        <f t="shared" si="2"/>
        <v>0</v>
      </c>
      <c r="R41" s="17">
        <f>$D41</f>
        <v>0</v>
      </c>
      <c r="S41" s="17">
        <f t="shared" si="3"/>
        <v>2.16429249616681</v>
      </c>
      <c r="T41" s="17">
        <f t="shared" si="4"/>
        <v>4.3285849923336199</v>
      </c>
    </row>
    <row r="42" spans="1:22" x14ac:dyDescent="0.2">
      <c r="B42" s="16"/>
      <c r="C42" s="24"/>
      <c r="D42" s="24"/>
      <c r="E42" s="24">
        <f>'Summarize Electric'!$T$42</f>
        <v>16.9185506904942</v>
      </c>
      <c r="F42" s="24">
        <f>'Summarize Electric'!$T$43</f>
        <v>16.9185506904942</v>
      </c>
      <c r="H42" s="17"/>
      <c r="I42" s="17">
        <v>0</v>
      </c>
      <c r="J42" s="17">
        <v>0</v>
      </c>
      <c r="K42" s="17">
        <f t="shared" si="0"/>
        <v>8.4592753452471001</v>
      </c>
      <c r="L42" s="17">
        <f>$F42</f>
        <v>16.9185506904942</v>
      </c>
      <c r="M42" s="17">
        <f>$F42</f>
        <v>16.9185506904942</v>
      </c>
      <c r="N42" s="17">
        <f t="shared" si="1"/>
        <v>16.9185506904942</v>
      </c>
      <c r="O42" s="17">
        <f>$E42</f>
        <v>16.9185506904942</v>
      </c>
      <c r="P42" s="17">
        <f>$E42</f>
        <v>16.9185506904942</v>
      </c>
      <c r="Q42" s="17">
        <f t="shared" si="2"/>
        <v>16.9185506904942</v>
      </c>
      <c r="R42" s="17">
        <f>$F42</f>
        <v>16.9185506904942</v>
      </c>
      <c r="S42" s="17">
        <f t="shared" si="3"/>
        <v>8.4592753452471001</v>
      </c>
      <c r="T42" s="17">
        <v>0</v>
      </c>
    </row>
    <row r="43" spans="1:22" x14ac:dyDescent="0.2">
      <c r="A43" t="s">
        <v>129</v>
      </c>
      <c r="B43" s="16">
        <f>'Summarize Electric'!$U$38</f>
        <v>2536.774999999996</v>
      </c>
      <c r="C43" s="24">
        <f>'Summarize Electric'!$U$40</f>
        <v>0</v>
      </c>
      <c r="D43" s="24">
        <f>'Summarize Electric'!$U$41</f>
        <v>0</v>
      </c>
      <c r="E43" s="24"/>
      <c r="F43" s="24"/>
      <c r="H43" s="17"/>
      <c r="I43" s="17">
        <f>$C43</f>
        <v>0</v>
      </c>
      <c r="J43" s="17">
        <f>$C43</f>
        <v>0</v>
      </c>
      <c r="K43" s="17">
        <f t="shared" si="0"/>
        <v>0</v>
      </c>
      <c r="L43" s="17">
        <f>$D43</f>
        <v>0</v>
      </c>
      <c r="M43" s="17">
        <f>$D43</f>
        <v>0</v>
      </c>
      <c r="N43" s="17">
        <f t="shared" si="1"/>
        <v>0</v>
      </c>
      <c r="O43">
        <v>0</v>
      </c>
      <c r="P43">
        <v>0</v>
      </c>
      <c r="Q43" s="17">
        <f t="shared" si="2"/>
        <v>0</v>
      </c>
      <c r="R43" s="17">
        <f>$D43</f>
        <v>0</v>
      </c>
      <c r="S43" s="17">
        <f t="shared" si="3"/>
        <v>0</v>
      </c>
      <c r="T43" s="17">
        <f t="shared" si="4"/>
        <v>0</v>
      </c>
    </row>
    <row r="44" spans="1:22" x14ac:dyDescent="0.2">
      <c r="B44" s="16"/>
      <c r="C44" s="24"/>
      <c r="D44" s="24"/>
      <c r="E44" s="24">
        <f>'Summarize Electric'!$U$42</f>
        <v>8.9363275434067102</v>
      </c>
      <c r="F44" s="24">
        <f>'Summarize Electric'!$U$43</f>
        <v>8.9363275434067102</v>
      </c>
      <c r="H44" s="17"/>
      <c r="I44" s="17">
        <v>0</v>
      </c>
      <c r="J44" s="17">
        <v>0</v>
      </c>
      <c r="K44" s="17">
        <f t="shared" si="0"/>
        <v>4.4681637717033551</v>
      </c>
      <c r="L44" s="17">
        <f>$F44</f>
        <v>8.9363275434067102</v>
      </c>
      <c r="M44" s="17">
        <f>$F44</f>
        <v>8.9363275434067102</v>
      </c>
      <c r="N44" s="17">
        <f t="shared" si="1"/>
        <v>8.9363275434067102</v>
      </c>
      <c r="O44" s="17">
        <f>$E44</f>
        <v>8.9363275434067102</v>
      </c>
      <c r="P44" s="17">
        <f>$E44</f>
        <v>8.9363275434067102</v>
      </c>
      <c r="Q44" s="17">
        <f t="shared" si="2"/>
        <v>8.9363275434067102</v>
      </c>
      <c r="R44" s="17">
        <f>$F44</f>
        <v>8.9363275434067102</v>
      </c>
      <c r="S44" s="17">
        <f t="shared" si="3"/>
        <v>4.4681637717033551</v>
      </c>
      <c r="T44" s="17">
        <v>0</v>
      </c>
    </row>
    <row r="45" spans="1:22" x14ac:dyDescent="0.2">
      <c r="H45" s="39" t="s">
        <v>106</v>
      </c>
      <c r="V45" s="37"/>
    </row>
    <row r="46" spans="1:22" x14ac:dyDescent="0.2">
      <c r="H46" t="s">
        <v>75</v>
      </c>
      <c r="I46" s="46">
        <f>'Empirical Test'!I46</f>
        <v>215194</v>
      </c>
      <c r="J46" s="46">
        <f>'Empirical Test'!J46</f>
        <v>214194</v>
      </c>
      <c r="K46" s="46">
        <f>'Empirical Test'!K46</f>
        <v>216041</v>
      </c>
      <c r="L46" s="46">
        <f>'Empirical Test'!L46</f>
        <v>214967</v>
      </c>
      <c r="M46" s="46">
        <f>'Empirical Test'!M46</f>
        <v>215095</v>
      </c>
      <c r="N46" s="46">
        <f>'Empirical Test'!N46</f>
        <v>214825</v>
      </c>
      <c r="O46" s="46">
        <f>'Empirical Test'!O46</f>
        <v>215404</v>
      </c>
      <c r="P46" s="46">
        <f>'Empirical Test'!P46</f>
        <v>215645</v>
      </c>
      <c r="Q46" s="46">
        <f>'Empirical Test'!Q46</f>
        <v>214119</v>
      </c>
      <c r="R46" s="46">
        <f>'Empirical Test'!R46</f>
        <v>218385</v>
      </c>
      <c r="S46" s="46">
        <f>'Empirical Test'!S46</f>
        <v>216937</v>
      </c>
      <c r="T46" s="46">
        <f>'Empirical Test'!T46</f>
        <v>217120</v>
      </c>
      <c r="V46" s="20"/>
    </row>
    <row r="47" spans="1:22" x14ac:dyDescent="0.2">
      <c r="H47" t="s">
        <v>76</v>
      </c>
      <c r="I47" s="46">
        <f>'Empirical Test'!I47</f>
        <v>9565</v>
      </c>
      <c r="J47" s="46">
        <f>'Empirical Test'!J47</f>
        <v>9368</v>
      </c>
      <c r="K47" s="46">
        <f>'Empirical Test'!K47</f>
        <v>9435</v>
      </c>
      <c r="L47" s="46">
        <f>'Empirical Test'!L47</f>
        <v>9384</v>
      </c>
      <c r="M47" s="46">
        <f>'Empirical Test'!M47</f>
        <v>9434</v>
      </c>
      <c r="N47" s="46">
        <f>'Empirical Test'!N47</f>
        <v>9405</v>
      </c>
      <c r="O47" s="46">
        <f>'Empirical Test'!O47</f>
        <v>9564</v>
      </c>
      <c r="P47" s="46">
        <f>'Empirical Test'!P47</f>
        <v>9481</v>
      </c>
      <c r="Q47" s="46">
        <f>'Empirical Test'!Q47</f>
        <v>9397</v>
      </c>
      <c r="R47" s="46">
        <f>'Empirical Test'!R47</f>
        <v>9671</v>
      </c>
      <c r="S47" s="46">
        <f>'Empirical Test'!S47</f>
        <v>9572</v>
      </c>
      <c r="T47" s="46">
        <f>'Empirical Test'!T47</f>
        <v>9599</v>
      </c>
      <c r="V47" s="20"/>
    </row>
    <row r="48" spans="1:22" x14ac:dyDescent="0.2">
      <c r="H48" t="s">
        <v>78</v>
      </c>
      <c r="I48" s="46">
        <f>'Empirical Test'!I48</f>
        <v>22716</v>
      </c>
      <c r="J48" s="46">
        <f>'Empirical Test'!J48</f>
        <v>22534</v>
      </c>
      <c r="K48" s="46">
        <f>'Empirical Test'!K48</f>
        <v>22571</v>
      </c>
      <c r="L48" s="46">
        <f>'Empirical Test'!L48</f>
        <v>22377</v>
      </c>
      <c r="M48" s="46">
        <f>'Empirical Test'!M48</f>
        <v>22556</v>
      </c>
      <c r="N48" s="46">
        <f>'Empirical Test'!N48</f>
        <v>22549</v>
      </c>
      <c r="O48" s="46">
        <f>'Empirical Test'!O48</f>
        <v>22537</v>
      </c>
      <c r="P48" s="46">
        <f>'Empirical Test'!P48</f>
        <v>22684</v>
      </c>
      <c r="Q48" s="46">
        <f>'Empirical Test'!Q48</f>
        <v>21864</v>
      </c>
      <c r="R48" s="46">
        <f>'Empirical Test'!R48</f>
        <v>23210</v>
      </c>
      <c r="S48" s="46">
        <f>'Empirical Test'!S48</f>
        <v>22543</v>
      </c>
      <c r="T48" s="46">
        <f>'Empirical Test'!T48</f>
        <v>22542</v>
      </c>
      <c r="V48" s="20"/>
    </row>
    <row r="49" spans="8:22" x14ac:dyDescent="0.2">
      <c r="H49" t="s">
        <v>120</v>
      </c>
      <c r="I49" s="46">
        <f>'Empirical Test'!I49</f>
        <v>127</v>
      </c>
      <c r="J49" s="46">
        <f>'Empirical Test'!J49</f>
        <v>122</v>
      </c>
      <c r="K49" s="46">
        <f>'Empirical Test'!K49</f>
        <v>121</v>
      </c>
      <c r="L49" s="46">
        <f>'Empirical Test'!L49</f>
        <v>127</v>
      </c>
      <c r="M49" s="46">
        <f>'Empirical Test'!M49</f>
        <v>126</v>
      </c>
      <c r="N49" s="46">
        <f>'Empirical Test'!N49</f>
        <v>125</v>
      </c>
      <c r="O49" s="46">
        <f>'Empirical Test'!O49</f>
        <v>126</v>
      </c>
      <c r="P49" s="46">
        <f>'Empirical Test'!P49</f>
        <v>125</v>
      </c>
      <c r="Q49" s="46">
        <f>'Empirical Test'!Q49</f>
        <v>120</v>
      </c>
      <c r="R49" s="46">
        <f>'Empirical Test'!R49</f>
        <v>133</v>
      </c>
      <c r="S49" s="46">
        <f>'Empirical Test'!S49</f>
        <v>128</v>
      </c>
      <c r="T49" s="46">
        <f>'Empirical Test'!T49</f>
        <v>126</v>
      </c>
      <c r="V49" s="20"/>
    </row>
    <row r="50" spans="8:22" x14ac:dyDescent="0.2">
      <c r="H50" t="s">
        <v>79</v>
      </c>
      <c r="I50" s="46">
        <f>'Empirical Test'!I50</f>
        <v>32467</v>
      </c>
      <c r="J50" s="46">
        <f>'Empirical Test'!J50</f>
        <v>32081</v>
      </c>
      <c r="K50" s="46">
        <f>'Empirical Test'!K50</f>
        <v>32186</v>
      </c>
      <c r="L50" s="46">
        <f>'Empirical Test'!L50</f>
        <v>31947</v>
      </c>
      <c r="M50" s="46">
        <f>'Empirical Test'!M50</f>
        <v>32176</v>
      </c>
      <c r="N50" s="46">
        <f>'Empirical Test'!N50</f>
        <v>32138</v>
      </c>
      <c r="O50" s="46">
        <f>'Empirical Test'!O50</f>
        <v>32288</v>
      </c>
      <c r="P50" s="46">
        <f>'Empirical Test'!P50</f>
        <v>32352</v>
      </c>
      <c r="Q50" s="46">
        <f>'Empirical Test'!Q50</f>
        <v>31445</v>
      </c>
      <c r="R50" s="46">
        <f>'Empirical Test'!R50</f>
        <v>33083</v>
      </c>
      <c r="S50" s="46">
        <f>'Empirical Test'!S50</f>
        <v>32307</v>
      </c>
      <c r="T50" s="46">
        <f>'Empirical Test'!T50</f>
        <v>32330</v>
      </c>
      <c r="V50" s="20"/>
    </row>
    <row r="51" spans="8:22" x14ac:dyDescent="0.2">
      <c r="H51" t="s">
        <v>80</v>
      </c>
      <c r="I51" s="46">
        <f>'Empirical Test'!I51</f>
        <v>48</v>
      </c>
      <c r="J51" s="46">
        <f>'Empirical Test'!J51</f>
        <v>47</v>
      </c>
      <c r="K51" s="46">
        <f>'Empirical Test'!K51</f>
        <v>47</v>
      </c>
      <c r="L51" s="46">
        <f>'Empirical Test'!L51</f>
        <v>47</v>
      </c>
      <c r="M51" s="46">
        <f>'Empirical Test'!M51</f>
        <v>49</v>
      </c>
      <c r="N51" s="46">
        <f>'Empirical Test'!N51</f>
        <v>48</v>
      </c>
      <c r="O51" s="46">
        <f>'Empirical Test'!O51</f>
        <v>47</v>
      </c>
      <c r="P51" s="46">
        <f>'Empirical Test'!P51</f>
        <v>47</v>
      </c>
      <c r="Q51" s="46">
        <f>'Empirical Test'!Q51</f>
        <v>49</v>
      </c>
      <c r="R51" s="46">
        <f>'Empirical Test'!R51</f>
        <v>49</v>
      </c>
      <c r="S51" s="46">
        <f>'Empirical Test'!S51</f>
        <v>46</v>
      </c>
      <c r="T51" s="46">
        <f>'Empirical Test'!T51</f>
        <v>44</v>
      </c>
      <c r="V51" s="20"/>
    </row>
    <row r="52" spans="8:22" x14ac:dyDescent="0.2">
      <c r="H52" s="44" t="s">
        <v>122</v>
      </c>
      <c r="I52" s="46">
        <f>'Empirical Test'!I52</f>
        <v>1770</v>
      </c>
      <c r="J52" s="46">
        <f>'Empirical Test'!J52</f>
        <v>1765</v>
      </c>
      <c r="K52" s="46">
        <f>'Empirical Test'!K52</f>
        <v>1775</v>
      </c>
      <c r="L52" s="46">
        <f>'Empirical Test'!L52</f>
        <v>1754</v>
      </c>
      <c r="M52" s="46">
        <f>'Empirical Test'!M52</f>
        <v>1764</v>
      </c>
      <c r="N52" s="46">
        <f>'Empirical Test'!N52</f>
        <v>1764</v>
      </c>
      <c r="O52" s="46">
        <f>'Empirical Test'!O52</f>
        <v>1752</v>
      </c>
      <c r="P52" s="46">
        <f>'Empirical Test'!P52</f>
        <v>1766</v>
      </c>
      <c r="Q52" s="46">
        <f>'Empirical Test'!Q52</f>
        <v>1726</v>
      </c>
      <c r="R52" s="46">
        <f>'Empirical Test'!R52</f>
        <v>1793</v>
      </c>
      <c r="S52" s="46">
        <f>'Empirical Test'!S52</f>
        <v>1734</v>
      </c>
      <c r="T52" s="46">
        <f>'Empirical Test'!T52</f>
        <v>1765</v>
      </c>
      <c r="V52" s="20"/>
    </row>
    <row r="53" spans="8:22" x14ac:dyDescent="0.2">
      <c r="H53" s="44" t="s">
        <v>169</v>
      </c>
      <c r="I53" s="46">
        <f>'Empirical Test'!I53</f>
        <v>83</v>
      </c>
      <c r="J53" s="46">
        <f>'Empirical Test'!J53</f>
        <v>78</v>
      </c>
      <c r="K53" s="46">
        <f>'Empirical Test'!K53</f>
        <v>79</v>
      </c>
      <c r="L53" s="46">
        <f>'Empirical Test'!L53</f>
        <v>75</v>
      </c>
      <c r="M53" s="46">
        <f>'Empirical Test'!M53</f>
        <v>79</v>
      </c>
      <c r="N53" s="46">
        <f>'Empirical Test'!N53</f>
        <v>75</v>
      </c>
      <c r="O53" s="46">
        <f>'Empirical Test'!O53</f>
        <v>79</v>
      </c>
      <c r="P53" s="46">
        <f>'Empirical Test'!P53</f>
        <v>77</v>
      </c>
      <c r="Q53" s="46">
        <f>'Empirical Test'!Q53</f>
        <v>71</v>
      </c>
      <c r="R53" s="46">
        <f>'Empirical Test'!R53</f>
        <v>81</v>
      </c>
      <c r="S53" s="46">
        <f>'Empirical Test'!S53</f>
        <v>75</v>
      </c>
      <c r="T53" s="46">
        <f>'Empirical Test'!T53</f>
        <v>77</v>
      </c>
      <c r="V53" s="20"/>
    </row>
    <row r="54" spans="8:22" x14ac:dyDescent="0.2">
      <c r="H54" s="44" t="s">
        <v>123</v>
      </c>
      <c r="I54" s="46">
        <f>'Empirical Test'!I54</f>
        <v>1914</v>
      </c>
      <c r="J54" s="46">
        <f>'Empirical Test'!J54</f>
        <v>1903</v>
      </c>
      <c r="K54" s="46">
        <f>'Empirical Test'!K54</f>
        <v>1914</v>
      </c>
      <c r="L54" s="46">
        <f>'Empirical Test'!L54</f>
        <v>1889</v>
      </c>
      <c r="M54" s="46">
        <f>'Empirical Test'!M54</f>
        <v>1905</v>
      </c>
      <c r="N54" s="46">
        <f>'Empirical Test'!N54</f>
        <v>1901</v>
      </c>
      <c r="O54" s="46">
        <f>'Empirical Test'!O54</f>
        <v>1892</v>
      </c>
      <c r="P54" s="46">
        <f>'Empirical Test'!P54</f>
        <v>1904</v>
      </c>
      <c r="Q54" s="46">
        <f>'Empirical Test'!Q54</f>
        <v>1859</v>
      </c>
      <c r="R54" s="46">
        <f>'Empirical Test'!R54</f>
        <v>1940</v>
      </c>
      <c r="S54" s="46">
        <f>'Empirical Test'!S54</f>
        <v>1865</v>
      </c>
      <c r="T54" s="46">
        <f>'Empirical Test'!T54</f>
        <v>1901</v>
      </c>
      <c r="V54" s="20"/>
    </row>
    <row r="55" spans="8:22" x14ac:dyDescent="0.2">
      <c r="H55" s="44" t="s">
        <v>124</v>
      </c>
      <c r="I55" s="46">
        <f>'Empirical Test'!I55</f>
        <v>2487</v>
      </c>
      <c r="J55" s="46">
        <f>'Empirical Test'!J55</f>
        <v>2461</v>
      </c>
      <c r="K55" s="46">
        <f>'Empirical Test'!K55</f>
        <v>2452</v>
      </c>
      <c r="L55" s="46">
        <f>'Empirical Test'!L55</f>
        <v>2419</v>
      </c>
      <c r="M55" s="46">
        <f>'Empirical Test'!M55</f>
        <v>2463</v>
      </c>
      <c r="N55" s="46">
        <f>'Empirical Test'!N55</f>
        <v>2447</v>
      </c>
      <c r="O55" s="46">
        <f>'Empirical Test'!O55</f>
        <v>2464</v>
      </c>
      <c r="P55" s="46">
        <f>'Empirical Test'!P55</f>
        <v>2473</v>
      </c>
      <c r="Q55" s="46">
        <f>'Empirical Test'!Q55</f>
        <v>2414</v>
      </c>
      <c r="R55" s="46">
        <f>'Empirical Test'!R55</f>
        <v>2505</v>
      </c>
      <c r="S55" s="46">
        <f>'Empirical Test'!S55</f>
        <v>2441</v>
      </c>
      <c r="T55" s="46">
        <f>'Empirical Test'!T55</f>
        <v>2420</v>
      </c>
      <c r="V55" s="20"/>
    </row>
    <row r="56" spans="8:22" x14ac:dyDescent="0.2">
      <c r="H56" t="s">
        <v>77</v>
      </c>
      <c r="I56" s="46">
        <f>'Empirical Test'!I56</f>
        <v>107440</v>
      </c>
      <c r="J56" s="46">
        <f>'Empirical Test'!J56</f>
        <v>107390</v>
      </c>
      <c r="K56" s="46">
        <f>'Empirical Test'!K56</f>
        <v>107494</v>
      </c>
      <c r="L56" s="46">
        <f>'Empirical Test'!L56</f>
        <v>107457</v>
      </c>
      <c r="M56" s="46">
        <f>'Empirical Test'!M56</f>
        <v>107490</v>
      </c>
      <c r="N56" s="46">
        <f>'Empirical Test'!N56</f>
        <v>107437</v>
      </c>
      <c r="O56" s="46">
        <f>'Empirical Test'!O56</f>
        <v>107736</v>
      </c>
      <c r="P56" s="46">
        <f>'Empirical Test'!P56</f>
        <v>108009</v>
      </c>
      <c r="Q56" s="46">
        <f>'Empirical Test'!Q56</f>
        <v>108275</v>
      </c>
      <c r="R56" s="46">
        <f>'Empirical Test'!R56</f>
        <v>108606</v>
      </c>
      <c r="S56" s="46">
        <f>'Empirical Test'!S56</f>
        <v>108893</v>
      </c>
      <c r="T56" s="46">
        <f>'Empirical Test'!T56</f>
        <v>108983</v>
      </c>
      <c r="V56" s="20"/>
    </row>
    <row r="57" spans="8:22" x14ac:dyDescent="0.2">
      <c r="H57" t="s">
        <v>81</v>
      </c>
      <c r="I57" s="46">
        <f>'Empirical Test'!I57</f>
        <v>5385</v>
      </c>
      <c r="J57" s="46">
        <f>'Empirical Test'!J57</f>
        <v>5376</v>
      </c>
      <c r="K57" s="46">
        <f>'Empirical Test'!K57</f>
        <v>5386</v>
      </c>
      <c r="L57" s="46">
        <f>'Empirical Test'!L57</f>
        <v>5386</v>
      </c>
      <c r="M57" s="46">
        <f>'Empirical Test'!M57</f>
        <v>5397</v>
      </c>
      <c r="N57" s="46">
        <f>'Empirical Test'!N57</f>
        <v>5384</v>
      </c>
      <c r="O57" s="46">
        <f>'Empirical Test'!O57</f>
        <v>5398</v>
      </c>
      <c r="P57" s="46">
        <f>'Empirical Test'!P57</f>
        <v>5436</v>
      </c>
      <c r="Q57" s="46">
        <f>'Empirical Test'!Q57</f>
        <v>5442</v>
      </c>
      <c r="R57" s="46">
        <f>'Empirical Test'!R57</f>
        <v>5500</v>
      </c>
      <c r="S57" s="46">
        <f>'Empirical Test'!S57</f>
        <v>5525</v>
      </c>
      <c r="T57" s="46">
        <f>'Empirical Test'!T57</f>
        <v>5505</v>
      </c>
      <c r="V57" s="20"/>
    </row>
    <row r="58" spans="8:22" x14ac:dyDescent="0.2">
      <c r="H58" t="s">
        <v>82</v>
      </c>
      <c r="I58" s="46">
        <f>'Empirical Test'!I58</f>
        <v>15905</v>
      </c>
      <c r="J58" s="46">
        <f>'Empirical Test'!J58</f>
        <v>16002</v>
      </c>
      <c r="K58" s="46">
        <f>'Empirical Test'!K58</f>
        <v>16025</v>
      </c>
      <c r="L58" s="46">
        <f>'Empirical Test'!L58</f>
        <v>16011</v>
      </c>
      <c r="M58" s="46">
        <f>'Empirical Test'!M58</f>
        <v>16007</v>
      </c>
      <c r="N58" s="46">
        <f>'Empirical Test'!N58</f>
        <v>16064</v>
      </c>
      <c r="O58" s="46">
        <f>'Empirical Test'!O58</f>
        <v>16051</v>
      </c>
      <c r="P58" s="46">
        <f>'Empirical Test'!P58</f>
        <v>16041</v>
      </c>
      <c r="Q58" s="46">
        <f>'Empirical Test'!Q58</f>
        <v>16020</v>
      </c>
      <c r="R58" s="46">
        <f>'Empirical Test'!R58</f>
        <v>16191</v>
      </c>
      <c r="S58" s="46">
        <f>'Empirical Test'!S58</f>
        <v>16118</v>
      </c>
      <c r="T58" s="46">
        <f>'Empirical Test'!T58</f>
        <v>16098</v>
      </c>
      <c r="V58" s="20"/>
    </row>
    <row r="59" spans="8:22" x14ac:dyDescent="0.2">
      <c r="H59" t="s">
        <v>125</v>
      </c>
      <c r="I59" s="46">
        <f>'Empirical Test'!I59</f>
        <v>126</v>
      </c>
      <c r="J59" s="46">
        <f>'Empirical Test'!J59</f>
        <v>126</v>
      </c>
      <c r="K59" s="46">
        <f>'Empirical Test'!K59</f>
        <v>122</v>
      </c>
      <c r="L59" s="46">
        <f>'Empirical Test'!L59</f>
        <v>123</v>
      </c>
      <c r="M59" s="46">
        <f>'Empirical Test'!M59</f>
        <v>122</v>
      </c>
      <c r="N59" s="46">
        <f>'Empirical Test'!N59</f>
        <v>120</v>
      </c>
      <c r="O59" s="46">
        <f>'Empirical Test'!O59</f>
        <v>121</v>
      </c>
      <c r="P59" s="46">
        <f>'Empirical Test'!P59</f>
        <v>123</v>
      </c>
      <c r="Q59" s="46">
        <f>'Empirical Test'!Q59</f>
        <v>122</v>
      </c>
      <c r="R59" s="46">
        <f>'Empirical Test'!R59</f>
        <v>123</v>
      </c>
      <c r="S59" s="46">
        <f>'Empirical Test'!S59</f>
        <v>125</v>
      </c>
      <c r="T59" s="46">
        <f>'Empirical Test'!T59</f>
        <v>122</v>
      </c>
      <c r="V59" s="20"/>
    </row>
    <row r="60" spans="8:22" x14ac:dyDescent="0.2">
      <c r="H60" t="s">
        <v>83</v>
      </c>
      <c r="I60" s="46">
        <f>'Empirical Test'!I60</f>
        <v>21458</v>
      </c>
      <c r="J60" s="46">
        <f>'Empirical Test'!J60</f>
        <v>21545</v>
      </c>
      <c r="K60" s="46">
        <f>'Empirical Test'!K60</f>
        <v>21573</v>
      </c>
      <c r="L60" s="46">
        <f>'Empirical Test'!L60</f>
        <v>21560</v>
      </c>
      <c r="M60" s="46">
        <f>'Empirical Test'!M60</f>
        <v>21566</v>
      </c>
      <c r="N60" s="46">
        <f>'Empirical Test'!N60</f>
        <v>21608</v>
      </c>
      <c r="O60" s="46">
        <f>'Empirical Test'!O60</f>
        <v>21610</v>
      </c>
      <c r="P60" s="46">
        <f>'Empirical Test'!P60</f>
        <v>21640</v>
      </c>
      <c r="Q60" s="46">
        <f>'Empirical Test'!Q60</f>
        <v>21625</v>
      </c>
      <c r="R60" s="46">
        <f>'Empirical Test'!R60</f>
        <v>21856</v>
      </c>
      <c r="S60" s="46">
        <f>'Empirical Test'!S60</f>
        <v>21810</v>
      </c>
      <c r="T60" s="46">
        <f>'Empirical Test'!T60</f>
        <v>21767</v>
      </c>
      <c r="V60" s="20"/>
    </row>
    <row r="61" spans="8:22" x14ac:dyDescent="0.2">
      <c r="H61" t="s">
        <v>126</v>
      </c>
      <c r="I61" s="46">
        <f>'Empirical Test'!I61</f>
        <v>16</v>
      </c>
      <c r="J61" s="46">
        <f>'Empirical Test'!J61</f>
        <v>18</v>
      </c>
      <c r="K61" s="46">
        <f>'Empirical Test'!K61</f>
        <v>18</v>
      </c>
      <c r="L61" s="46">
        <f>'Empirical Test'!L61</f>
        <v>18</v>
      </c>
      <c r="M61" s="46">
        <f>'Empirical Test'!M61</f>
        <v>18</v>
      </c>
      <c r="N61" s="46">
        <f>'Empirical Test'!N61</f>
        <v>18</v>
      </c>
      <c r="O61" s="46">
        <f>'Empirical Test'!O61</f>
        <v>18</v>
      </c>
      <c r="P61" s="46">
        <f>'Empirical Test'!P61</f>
        <v>17</v>
      </c>
      <c r="Q61" s="46">
        <f>'Empirical Test'!Q61</f>
        <v>19</v>
      </c>
      <c r="R61" s="46">
        <f>'Empirical Test'!R61</f>
        <v>17</v>
      </c>
      <c r="S61" s="46">
        <f>'Empirical Test'!S61</f>
        <v>19</v>
      </c>
      <c r="T61" s="46">
        <f>'Empirical Test'!T61</f>
        <v>18</v>
      </c>
      <c r="V61" s="20"/>
    </row>
    <row r="62" spans="8:22" x14ac:dyDescent="0.2">
      <c r="H62" t="s">
        <v>127</v>
      </c>
      <c r="I62" s="46">
        <f>'Empirical Test'!I62</f>
        <v>1028</v>
      </c>
      <c r="J62" s="46">
        <f>'Empirical Test'!J62</f>
        <v>1022</v>
      </c>
      <c r="K62" s="46">
        <f>'Empirical Test'!K62</f>
        <v>1028</v>
      </c>
      <c r="L62" s="46">
        <f>'Empirical Test'!L62</f>
        <v>1022</v>
      </c>
      <c r="M62" s="46">
        <f>'Empirical Test'!M62</f>
        <v>1028</v>
      </c>
      <c r="N62" s="46">
        <f>'Empirical Test'!N62</f>
        <v>1024</v>
      </c>
      <c r="O62" s="46">
        <f>'Empirical Test'!O62</f>
        <v>1018</v>
      </c>
      <c r="P62" s="46">
        <f>'Empirical Test'!P62</f>
        <v>1021</v>
      </c>
      <c r="Q62" s="46">
        <f>'Empirical Test'!Q62</f>
        <v>1010</v>
      </c>
      <c r="R62" s="46">
        <f>'Empirical Test'!R62</f>
        <v>1021</v>
      </c>
      <c r="S62" s="46">
        <f>'Empirical Test'!S62</f>
        <v>1008</v>
      </c>
      <c r="T62" s="46">
        <f>'Empirical Test'!T62</f>
        <v>1000</v>
      </c>
      <c r="V62" s="20"/>
    </row>
    <row r="63" spans="8:22" x14ac:dyDescent="0.2">
      <c r="H63" s="44" t="s">
        <v>149</v>
      </c>
      <c r="I63" s="46">
        <f>'Empirical Test'!I63</f>
        <v>59</v>
      </c>
      <c r="J63" s="46">
        <f>'Empirical Test'!J63</f>
        <v>62</v>
      </c>
      <c r="K63" s="46">
        <f>'Empirical Test'!K63</f>
        <v>57</v>
      </c>
      <c r="L63" s="46">
        <f>'Empirical Test'!L63</f>
        <v>59</v>
      </c>
      <c r="M63" s="46">
        <f>'Empirical Test'!M63</f>
        <v>60</v>
      </c>
      <c r="N63" s="46">
        <f>'Empirical Test'!N63</f>
        <v>59</v>
      </c>
      <c r="O63" s="46">
        <f>'Empirical Test'!O63</f>
        <v>59</v>
      </c>
      <c r="P63" s="46">
        <f>'Empirical Test'!P63</f>
        <v>60</v>
      </c>
      <c r="Q63" s="46">
        <f>'Empirical Test'!Q63</f>
        <v>58</v>
      </c>
      <c r="R63" s="46">
        <f>'Empirical Test'!R63</f>
        <v>59</v>
      </c>
      <c r="S63" s="46">
        <f>'Empirical Test'!S63</f>
        <v>56</v>
      </c>
      <c r="T63" s="46">
        <f>'Empirical Test'!T63</f>
        <v>55</v>
      </c>
      <c r="V63" s="20"/>
    </row>
    <row r="64" spans="8:22" x14ac:dyDescent="0.2">
      <c r="H64" t="s">
        <v>128</v>
      </c>
      <c r="I64" s="46">
        <f>'Empirical Test'!I64</f>
        <v>1107</v>
      </c>
      <c r="J64" s="46">
        <f>'Empirical Test'!J64</f>
        <v>1106</v>
      </c>
      <c r="K64" s="46">
        <f>'Empirical Test'!K64</f>
        <v>1107</v>
      </c>
      <c r="L64" s="46">
        <f>'Empirical Test'!L64</f>
        <v>1103</v>
      </c>
      <c r="M64" s="46">
        <f>'Empirical Test'!M64</f>
        <v>1110</v>
      </c>
      <c r="N64" s="46">
        <f>'Empirical Test'!N64</f>
        <v>1105</v>
      </c>
      <c r="O64" s="46">
        <f>'Empirical Test'!O64</f>
        <v>1099</v>
      </c>
      <c r="P64" s="46">
        <f>'Empirical Test'!P64</f>
        <v>1102</v>
      </c>
      <c r="Q64" s="46">
        <f>'Empirical Test'!Q64</f>
        <v>1091</v>
      </c>
      <c r="R64" s="46">
        <f>'Empirical Test'!R64</f>
        <v>1101</v>
      </c>
      <c r="S64" s="46">
        <f>'Empirical Test'!S64</f>
        <v>1087</v>
      </c>
      <c r="T64" s="46">
        <f>'Empirical Test'!T64</f>
        <v>1077</v>
      </c>
      <c r="V64" s="20"/>
    </row>
    <row r="65" spans="8:20" x14ac:dyDescent="0.2">
      <c r="H65" t="s">
        <v>129</v>
      </c>
      <c r="I65" s="46">
        <f>'Empirical Test'!I65</f>
        <v>1409</v>
      </c>
      <c r="J65" s="46">
        <f>'Empirical Test'!J65</f>
        <v>1421</v>
      </c>
      <c r="K65" s="46">
        <f>'Empirical Test'!K65</f>
        <v>1412</v>
      </c>
      <c r="L65" s="46">
        <f>'Empirical Test'!L65</f>
        <v>1423</v>
      </c>
      <c r="M65" s="46">
        <f>'Empirical Test'!M65</f>
        <v>1424</v>
      </c>
      <c r="N65" s="46">
        <f>'Empirical Test'!N65</f>
        <v>1429</v>
      </c>
      <c r="O65" s="46">
        <f>'Empirical Test'!O65</f>
        <v>1420</v>
      </c>
      <c r="P65" s="46">
        <f>'Empirical Test'!P65</f>
        <v>1425</v>
      </c>
      <c r="Q65" s="46">
        <f>'Empirical Test'!Q65</f>
        <v>1417</v>
      </c>
      <c r="R65" s="46">
        <f>'Empirical Test'!R65</f>
        <v>1459</v>
      </c>
      <c r="S65" s="46">
        <f>'Empirical Test'!S65</f>
        <v>1421</v>
      </c>
      <c r="T65" s="46">
        <f>'Empirical Test'!T65</f>
        <v>1410</v>
      </c>
    </row>
    <row r="67" spans="8:20" x14ac:dyDescent="0.2">
      <c r="H67" s="39" t="s">
        <v>107</v>
      </c>
    </row>
    <row r="68" spans="8:20" x14ac:dyDescent="0.2">
      <c r="H68" t="s">
        <v>75</v>
      </c>
      <c r="I68" s="46">
        <f>'Empirical Test'!I68</f>
        <v>290762750</v>
      </c>
      <c r="J68" s="46">
        <f>'Empirical Test'!J68</f>
        <v>227560829</v>
      </c>
      <c r="K68" s="46">
        <f>'Empirical Test'!K68</f>
        <v>233121778</v>
      </c>
      <c r="L68" s="46">
        <f>'Empirical Test'!L68</f>
        <v>195814527</v>
      </c>
      <c r="M68" s="46">
        <f>'Empirical Test'!M68</f>
        <v>159679225</v>
      </c>
      <c r="N68" s="46">
        <f>'Empirical Test'!N68</f>
        <v>149269341</v>
      </c>
      <c r="O68" s="46">
        <f>'Empirical Test'!O68</f>
        <v>162960287</v>
      </c>
      <c r="P68" s="46">
        <f>'Empirical Test'!P68</f>
        <v>205104095</v>
      </c>
      <c r="Q68" s="46">
        <f>'Empirical Test'!Q68</f>
        <v>165900150</v>
      </c>
      <c r="R68" s="46">
        <f>'Empirical Test'!R68</f>
        <v>149411937</v>
      </c>
      <c r="S68" s="46">
        <f>'Empirical Test'!S68</f>
        <v>181210295</v>
      </c>
      <c r="T68" s="46">
        <f>'Empirical Test'!T68</f>
        <v>245740656</v>
      </c>
    </row>
    <row r="69" spans="8:20" x14ac:dyDescent="0.2">
      <c r="H69" t="s">
        <v>76</v>
      </c>
      <c r="I69" s="46">
        <f>'Empirical Test'!I69</f>
        <v>7528199</v>
      </c>
      <c r="J69" s="46">
        <f>'Empirical Test'!J69</f>
        <v>6143986</v>
      </c>
      <c r="K69" s="46">
        <f>'Empirical Test'!K69</f>
        <v>6142389</v>
      </c>
      <c r="L69" s="46">
        <f>'Empirical Test'!L69</f>
        <v>5149601</v>
      </c>
      <c r="M69" s="46">
        <f>'Empirical Test'!M69</f>
        <v>4089528</v>
      </c>
      <c r="N69" s="46">
        <f>'Empirical Test'!N69</f>
        <v>3668290</v>
      </c>
      <c r="O69" s="46">
        <f>'Empirical Test'!O69</f>
        <v>3677028</v>
      </c>
      <c r="P69" s="46">
        <f>'Empirical Test'!P69</f>
        <v>4157217</v>
      </c>
      <c r="Q69" s="46">
        <f>'Empirical Test'!Q69</f>
        <v>3958714</v>
      </c>
      <c r="R69" s="46">
        <f>'Empirical Test'!R69</f>
        <v>3879774</v>
      </c>
      <c r="S69" s="46">
        <f>'Empirical Test'!S69</f>
        <v>4555445</v>
      </c>
      <c r="T69" s="46">
        <f>'Empirical Test'!T69</f>
        <v>6108206</v>
      </c>
    </row>
    <row r="70" spans="8:20" x14ac:dyDescent="0.2">
      <c r="H70" t="s">
        <v>78</v>
      </c>
      <c r="I70" s="46">
        <f>'Empirical Test'!I70</f>
        <v>56489202</v>
      </c>
      <c r="J70" s="46">
        <f>'Empirical Test'!J70</f>
        <v>49024370</v>
      </c>
      <c r="K70" s="46">
        <f>'Empirical Test'!K70</f>
        <v>48788620</v>
      </c>
      <c r="L70" s="46">
        <f>'Empirical Test'!L70</f>
        <v>44806193</v>
      </c>
      <c r="M70" s="46">
        <f>'Empirical Test'!M70</f>
        <v>42230616</v>
      </c>
      <c r="N70" s="46">
        <f>'Empirical Test'!N70</f>
        <v>41902849</v>
      </c>
      <c r="O70" s="46">
        <f>'Empirical Test'!O70</f>
        <v>43920888</v>
      </c>
      <c r="P70" s="46">
        <f>'Empirical Test'!P70</f>
        <v>50433545</v>
      </c>
      <c r="Q70" s="46">
        <f>'Empirical Test'!Q70</f>
        <v>43947219</v>
      </c>
      <c r="R70" s="46">
        <f>'Empirical Test'!R70</f>
        <v>41104023</v>
      </c>
      <c r="S70" s="46">
        <f>'Empirical Test'!S70</f>
        <v>42509823</v>
      </c>
      <c r="T70" s="46">
        <f>'Empirical Test'!T70</f>
        <v>50084833</v>
      </c>
    </row>
    <row r="71" spans="8:20" x14ac:dyDescent="0.2">
      <c r="H71" t="s">
        <v>120</v>
      </c>
      <c r="I71" s="46">
        <f>'Empirical Test'!I71</f>
        <v>678456</v>
      </c>
      <c r="J71" s="46">
        <f>'Empirical Test'!J71</f>
        <v>578282</v>
      </c>
      <c r="K71" s="46">
        <f>'Empirical Test'!K71</f>
        <v>572816</v>
      </c>
      <c r="L71" s="46">
        <f>'Empirical Test'!L71</f>
        <v>531465</v>
      </c>
      <c r="M71" s="46">
        <f>'Empirical Test'!M71</f>
        <v>449808</v>
      </c>
      <c r="N71" s="46">
        <f>'Empirical Test'!N71</f>
        <v>411420</v>
      </c>
      <c r="O71" s="46">
        <f>'Empirical Test'!O71</f>
        <v>430646</v>
      </c>
      <c r="P71" s="46">
        <f>'Empirical Test'!P71</f>
        <v>468963</v>
      </c>
      <c r="Q71" s="46">
        <f>'Empirical Test'!Q71</f>
        <v>428318</v>
      </c>
      <c r="R71" s="46">
        <f>'Empirical Test'!R71</f>
        <v>433871</v>
      </c>
      <c r="S71" s="46">
        <f>'Empirical Test'!S71</f>
        <v>486883</v>
      </c>
      <c r="T71" s="46">
        <f>'Empirical Test'!T71</f>
        <v>614012</v>
      </c>
    </row>
    <row r="72" spans="8:20" x14ac:dyDescent="0.2">
      <c r="H72" t="s">
        <v>79</v>
      </c>
      <c r="I72" s="46">
        <f>'Empirical Test'!I72</f>
        <v>64968017</v>
      </c>
      <c r="J72" s="46">
        <f>'Empirical Test'!J72</f>
        <v>55958109</v>
      </c>
      <c r="K72" s="46">
        <f>'Empirical Test'!K72</f>
        <v>55740106</v>
      </c>
      <c r="L72" s="46">
        <f>'Empirical Test'!L72</f>
        <v>50692240</v>
      </c>
      <c r="M72" s="46">
        <f>'Empirical Test'!M72</f>
        <v>46948189</v>
      </c>
      <c r="N72" s="46">
        <f>'Empirical Test'!N72</f>
        <v>46100697</v>
      </c>
      <c r="O72" s="46">
        <f>'Empirical Test'!O72</f>
        <v>48168344</v>
      </c>
      <c r="P72" s="46">
        <f>'Empirical Test'!P72</f>
        <v>55210418</v>
      </c>
      <c r="Q72" s="46">
        <f>'Empirical Test'!Q72</f>
        <v>48512488</v>
      </c>
      <c r="R72" s="46">
        <f>'Empirical Test'!R72</f>
        <v>45641901</v>
      </c>
      <c r="S72" s="46">
        <f>'Empirical Test'!S72</f>
        <v>47727635</v>
      </c>
      <c r="T72" s="46">
        <f>'Empirical Test'!T72</f>
        <v>57034429</v>
      </c>
    </row>
    <row r="73" spans="8:20" x14ac:dyDescent="0.2">
      <c r="H73" t="s">
        <v>80</v>
      </c>
      <c r="I73" s="46">
        <f>'Empirical Test'!I73</f>
        <v>3695225</v>
      </c>
      <c r="J73" s="46">
        <f>'Empirical Test'!J73</f>
        <v>3069712</v>
      </c>
      <c r="K73" s="46">
        <f>'Empirical Test'!K73</f>
        <v>3024059</v>
      </c>
      <c r="L73" s="46">
        <f>'Empirical Test'!L73</f>
        <v>2676219</v>
      </c>
      <c r="M73" s="46">
        <f>'Empirical Test'!M73</f>
        <v>2374370</v>
      </c>
      <c r="N73" s="46">
        <f>'Empirical Test'!N73</f>
        <v>2216277</v>
      </c>
      <c r="O73" s="46">
        <f>'Empirical Test'!O73</f>
        <v>2227915</v>
      </c>
      <c r="P73" s="46">
        <f>'Empirical Test'!P73</f>
        <v>2567960</v>
      </c>
      <c r="Q73" s="46">
        <f>'Empirical Test'!Q73</f>
        <v>2479780</v>
      </c>
      <c r="R73" s="46">
        <f>'Empirical Test'!R73</f>
        <v>2282010</v>
      </c>
      <c r="S73" s="46">
        <f>'Empirical Test'!S73</f>
        <v>2403933</v>
      </c>
      <c r="T73" s="46">
        <f>'Empirical Test'!T73</f>
        <v>3066998</v>
      </c>
    </row>
    <row r="74" spans="8:20" x14ac:dyDescent="0.2">
      <c r="H74" s="44" t="s">
        <v>122</v>
      </c>
      <c r="I74" s="46">
        <f>'Empirical Test'!I74</f>
        <v>113012595</v>
      </c>
      <c r="J74" s="46">
        <f>'Empirical Test'!J74</f>
        <v>101759016</v>
      </c>
      <c r="K74" s="46">
        <f>'Empirical Test'!K74</f>
        <v>100935643</v>
      </c>
      <c r="L74" s="46">
        <f>'Empirical Test'!L74</f>
        <v>99912778</v>
      </c>
      <c r="M74" s="46">
        <f>'Empirical Test'!M74</f>
        <v>101660707</v>
      </c>
      <c r="N74" s="46">
        <f>'Empirical Test'!N74</f>
        <v>103035273</v>
      </c>
      <c r="O74" s="46">
        <f>'Empirical Test'!O74</f>
        <v>104330094</v>
      </c>
      <c r="P74" s="46">
        <f>'Empirical Test'!P74</f>
        <v>113376473</v>
      </c>
      <c r="Q74" s="46">
        <f>'Empirical Test'!Q74</f>
        <v>103436048</v>
      </c>
      <c r="R74" s="46">
        <f>'Empirical Test'!R74</f>
        <v>99338320</v>
      </c>
      <c r="S74" s="46">
        <f>'Empirical Test'!S74</f>
        <v>98394465</v>
      </c>
      <c r="T74" s="46">
        <f>'Empirical Test'!T74</f>
        <v>107331995</v>
      </c>
    </row>
    <row r="75" spans="8:20" x14ac:dyDescent="0.2">
      <c r="H75" s="44" t="s">
        <v>169</v>
      </c>
      <c r="I75" s="46">
        <f>'Empirical Test'!I75</f>
        <v>8514832</v>
      </c>
      <c r="J75" s="46">
        <f>'Empirical Test'!J75</f>
        <v>7913195</v>
      </c>
      <c r="K75" s="46">
        <f>'Empirical Test'!K75</f>
        <v>7616524</v>
      </c>
      <c r="L75" s="46">
        <f>'Empirical Test'!L75</f>
        <v>7898252</v>
      </c>
      <c r="M75" s="46">
        <f>'Empirical Test'!M75</f>
        <v>7621647</v>
      </c>
      <c r="N75" s="46">
        <f>'Empirical Test'!N75</f>
        <v>7547323</v>
      </c>
      <c r="O75" s="46">
        <f>'Empirical Test'!O75</f>
        <v>7762961</v>
      </c>
      <c r="P75" s="46">
        <f>'Empirical Test'!P75</f>
        <v>8179552</v>
      </c>
      <c r="Q75" s="46">
        <f>'Empirical Test'!Q75</f>
        <v>7167097</v>
      </c>
      <c r="R75" s="46">
        <f>'Empirical Test'!R75</f>
        <v>8128938</v>
      </c>
      <c r="S75" s="46">
        <f>'Empirical Test'!S75</f>
        <v>7776496</v>
      </c>
      <c r="T75" s="46">
        <f>'Empirical Test'!T75</f>
        <v>7959762</v>
      </c>
    </row>
    <row r="76" spans="8:20" x14ac:dyDescent="0.2">
      <c r="H76" s="44" t="s">
        <v>123</v>
      </c>
      <c r="I76" s="46">
        <f>'Empirical Test'!I76</f>
        <v>125937053</v>
      </c>
      <c r="J76" s="46">
        <f>'Empirical Test'!J76</f>
        <v>113399610</v>
      </c>
      <c r="K76" s="46">
        <f>'Empirical Test'!K76</f>
        <v>112223930</v>
      </c>
      <c r="L76" s="46">
        <f>'Empirical Test'!L76</f>
        <v>111090734</v>
      </c>
      <c r="M76" s="46">
        <f>'Empirical Test'!M76</f>
        <v>112273215</v>
      </c>
      <c r="N76" s="46">
        <f>'Empirical Test'!N76</f>
        <v>113413112</v>
      </c>
      <c r="O76" s="46">
        <f>'Empirical Test'!O76</f>
        <v>114915540</v>
      </c>
      <c r="P76" s="46">
        <f>'Empirical Test'!P76</f>
        <v>124759437</v>
      </c>
      <c r="Q76" s="46">
        <f>'Empirical Test'!Q76</f>
        <v>113710883</v>
      </c>
      <c r="R76" s="46">
        <f>'Empirical Test'!R76</f>
        <v>110448176</v>
      </c>
      <c r="S76" s="46">
        <f>'Empirical Test'!S76</f>
        <v>109051287</v>
      </c>
      <c r="T76" s="46">
        <f>'Empirical Test'!T76</f>
        <v>119116948</v>
      </c>
    </row>
    <row r="77" spans="8:20" x14ac:dyDescent="0.2">
      <c r="H77" s="44" t="s">
        <v>124</v>
      </c>
      <c r="I77" s="46">
        <f>'Empirical Test'!I77</f>
        <v>5199806</v>
      </c>
      <c r="J77" s="46">
        <f>'Empirical Test'!J77</f>
        <v>4295325</v>
      </c>
      <c r="K77" s="46">
        <f>'Empirical Test'!K77</f>
        <v>4226648</v>
      </c>
      <c r="L77" s="46">
        <f>'Empirical Test'!L77</f>
        <v>5323831</v>
      </c>
      <c r="M77" s="46">
        <f>'Empirical Test'!M77</f>
        <v>10126136</v>
      </c>
      <c r="N77" s="46">
        <f>'Empirical Test'!N77</f>
        <v>18516637</v>
      </c>
      <c r="O77" s="46">
        <f>'Empirical Test'!O77</f>
        <v>23083953</v>
      </c>
      <c r="P77" s="46">
        <f>'Empirical Test'!P77</f>
        <v>28015838</v>
      </c>
      <c r="Q77" s="46">
        <f>'Empirical Test'!Q77</f>
        <v>23798948</v>
      </c>
      <c r="R77" s="46">
        <f>'Empirical Test'!R77</f>
        <v>12939704</v>
      </c>
      <c r="S77" s="46">
        <f>'Empirical Test'!S77</f>
        <v>6282585</v>
      </c>
      <c r="T77" s="46">
        <f>'Empirical Test'!T77</f>
        <v>3998283</v>
      </c>
    </row>
    <row r="78" spans="8:20" x14ac:dyDescent="0.2">
      <c r="H78" t="s">
        <v>77</v>
      </c>
      <c r="I78" s="46">
        <f>'Empirical Test'!I78</f>
        <v>138406887</v>
      </c>
      <c r="J78" s="46">
        <f>'Empirical Test'!J78</f>
        <v>113468531</v>
      </c>
      <c r="K78" s="46">
        <f>'Empirical Test'!K78</f>
        <v>115669846</v>
      </c>
      <c r="L78" s="46">
        <f>'Empirical Test'!L78</f>
        <v>98274009</v>
      </c>
      <c r="M78" s="46">
        <f>'Empirical Test'!M78</f>
        <v>76614292</v>
      </c>
      <c r="N78" s="46">
        <f>'Empirical Test'!N78</f>
        <v>71760784</v>
      </c>
      <c r="O78" s="46">
        <f>'Empirical Test'!O78</f>
        <v>80388748</v>
      </c>
      <c r="P78" s="46">
        <f>'Empirical Test'!P78</f>
        <v>94284402</v>
      </c>
      <c r="Q78" s="46">
        <f>'Empirical Test'!Q78</f>
        <v>75905965</v>
      </c>
      <c r="R78" s="46">
        <f>'Empirical Test'!R78</f>
        <v>73445759</v>
      </c>
      <c r="S78" s="46">
        <f>'Empirical Test'!S78</f>
        <v>91581742</v>
      </c>
      <c r="T78" s="46">
        <f>'Empirical Test'!T78</f>
        <v>125708196</v>
      </c>
    </row>
    <row r="79" spans="8:20" x14ac:dyDescent="0.2">
      <c r="H79" t="s">
        <v>81</v>
      </c>
      <c r="I79" s="46">
        <f>'Empirical Test'!I79</f>
        <v>3270282</v>
      </c>
      <c r="J79" s="46">
        <f>'Empirical Test'!J79</f>
        <v>2764549</v>
      </c>
      <c r="K79" s="46">
        <f>'Empirical Test'!K79</f>
        <v>2810373</v>
      </c>
      <c r="L79" s="46">
        <f>'Empirical Test'!L79</f>
        <v>2296569</v>
      </c>
      <c r="M79" s="46">
        <f>'Empirical Test'!M79</f>
        <v>1714607</v>
      </c>
      <c r="N79" s="46">
        <f>'Empirical Test'!N79</f>
        <v>1545919</v>
      </c>
      <c r="O79" s="46">
        <f>'Empirical Test'!O79</f>
        <v>1659213</v>
      </c>
      <c r="P79" s="46">
        <f>'Empirical Test'!P79</f>
        <v>1898946</v>
      </c>
      <c r="Q79" s="46">
        <f>'Empirical Test'!Q79</f>
        <v>1760441</v>
      </c>
      <c r="R79" s="46">
        <f>'Empirical Test'!R79</f>
        <v>1745477</v>
      </c>
      <c r="S79" s="46">
        <f>'Empirical Test'!S79</f>
        <v>2165102</v>
      </c>
      <c r="T79" s="46">
        <f>'Empirical Test'!T79</f>
        <v>2939319</v>
      </c>
    </row>
    <row r="80" spans="8:20" x14ac:dyDescent="0.2">
      <c r="H80" t="s">
        <v>82</v>
      </c>
      <c r="I80" s="46">
        <f>'Empirical Test'!I80</f>
        <v>34858374</v>
      </c>
      <c r="J80" s="46">
        <f>'Empirical Test'!J80</f>
        <v>30861224</v>
      </c>
      <c r="K80" s="46">
        <f>'Empirical Test'!K80</f>
        <v>30517131</v>
      </c>
      <c r="L80" s="46">
        <f>'Empirical Test'!L80</f>
        <v>27668679</v>
      </c>
      <c r="M80" s="46">
        <f>'Empirical Test'!M80</f>
        <v>25240345</v>
      </c>
      <c r="N80" s="46">
        <f>'Empirical Test'!N80</f>
        <v>25318487</v>
      </c>
      <c r="O80" s="46">
        <f>'Empirical Test'!O80</f>
        <v>27258963</v>
      </c>
      <c r="P80" s="46">
        <f>'Empirical Test'!P80</f>
        <v>30333991</v>
      </c>
      <c r="Q80" s="46">
        <f>'Empirical Test'!Q80</f>
        <v>26957856</v>
      </c>
      <c r="R80" s="46">
        <f>'Empirical Test'!R80</f>
        <v>24292726</v>
      </c>
      <c r="S80" s="46">
        <f>'Empirical Test'!S80</f>
        <v>26166341</v>
      </c>
      <c r="T80" s="46">
        <f>'Empirical Test'!T80</f>
        <v>32378815</v>
      </c>
    </row>
    <row r="81" spans="7:23" x14ac:dyDescent="0.2">
      <c r="H81" t="s">
        <v>125</v>
      </c>
      <c r="I81" s="46">
        <f>'Empirical Test'!I81</f>
        <v>469018</v>
      </c>
      <c r="J81" s="46">
        <f>'Empirical Test'!J81</f>
        <v>445106</v>
      </c>
      <c r="K81" s="46">
        <f>'Empirical Test'!K81</f>
        <v>440591</v>
      </c>
      <c r="L81" s="46">
        <f>'Empirical Test'!L81</f>
        <v>428610</v>
      </c>
      <c r="M81" s="46">
        <f>'Empirical Test'!M81</f>
        <v>394772</v>
      </c>
      <c r="N81" s="46">
        <f>'Empirical Test'!N81</f>
        <v>351165</v>
      </c>
      <c r="O81" s="46">
        <f>'Empirical Test'!O81</f>
        <v>367309</v>
      </c>
      <c r="P81" s="46">
        <f>'Empirical Test'!P81</f>
        <v>396408</v>
      </c>
      <c r="Q81" s="46">
        <f>'Empirical Test'!Q81</f>
        <v>401037</v>
      </c>
      <c r="R81" s="46">
        <f>'Empirical Test'!R81</f>
        <v>386014</v>
      </c>
      <c r="S81" s="46">
        <f>'Empirical Test'!S81</f>
        <v>421252</v>
      </c>
      <c r="T81" s="46">
        <f>'Empirical Test'!T81</f>
        <v>527321</v>
      </c>
    </row>
    <row r="82" spans="7:23" x14ac:dyDescent="0.2">
      <c r="H82" t="s">
        <v>83</v>
      </c>
      <c r="I82" s="46">
        <f>'Empirical Test'!I82</f>
        <v>38776948</v>
      </c>
      <c r="J82" s="46">
        <f>'Empirical Test'!J82</f>
        <v>34222891</v>
      </c>
      <c r="K82" s="46">
        <f>'Empirical Test'!K82</f>
        <v>33911944</v>
      </c>
      <c r="L82" s="46">
        <f>'Empirical Test'!L82</f>
        <v>30519983</v>
      </c>
      <c r="M82" s="46">
        <f>'Empirical Test'!M82</f>
        <v>27431213</v>
      </c>
      <c r="N82" s="46">
        <f>'Empirical Test'!N82</f>
        <v>27276461</v>
      </c>
      <c r="O82" s="46">
        <f>'Empirical Test'!O82</f>
        <v>29343591</v>
      </c>
      <c r="P82" s="46">
        <f>'Empirical Test'!P82</f>
        <v>32692469</v>
      </c>
      <c r="Q82" s="46">
        <f>'Empirical Test'!Q82</f>
        <v>29175357</v>
      </c>
      <c r="R82" s="46">
        <f>'Empirical Test'!R82</f>
        <v>26500588</v>
      </c>
      <c r="S82" s="46">
        <f>'Empirical Test'!S82</f>
        <v>28874314</v>
      </c>
      <c r="T82" s="46">
        <f>'Empirical Test'!T82</f>
        <v>36001116</v>
      </c>
    </row>
    <row r="83" spans="7:23" x14ac:dyDescent="0.2">
      <c r="H83" t="s">
        <v>126</v>
      </c>
      <c r="I83" s="46">
        <f>'Empirical Test'!I83</f>
        <v>812480</v>
      </c>
      <c r="J83" s="46">
        <f>'Empirical Test'!J83</f>
        <v>662040</v>
      </c>
      <c r="K83" s="46">
        <f>'Empirical Test'!K83</f>
        <v>717080</v>
      </c>
      <c r="L83" s="46">
        <f>'Empirical Test'!L83</f>
        <v>598480</v>
      </c>
      <c r="M83" s="46">
        <f>'Empirical Test'!M83</f>
        <v>522360</v>
      </c>
      <c r="N83" s="46">
        <f>'Empirical Test'!N83</f>
        <v>477520</v>
      </c>
      <c r="O83" s="46">
        <f>'Empirical Test'!O83</f>
        <v>514560</v>
      </c>
      <c r="P83" s="46">
        <f>'Empirical Test'!P83</f>
        <v>560800</v>
      </c>
      <c r="Q83" s="46">
        <f>'Empirical Test'!Q83</f>
        <v>558760</v>
      </c>
      <c r="R83" s="46">
        <f>'Empirical Test'!R83</f>
        <v>466920</v>
      </c>
      <c r="S83" s="46">
        <f>'Empirical Test'!S83</f>
        <v>548400</v>
      </c>
      <c r="T83" s="46">
        <f>'Empirical Test'!T83</f>
        <v>662400</v>
      </c>
    </row>
    <row r="84" spans="7:23" x14ac:dyDescent="0.2">
      <c r="H84" t="s">
        <v>127</v>
      </c>
      <c r="I84" s="46">
        <f>'Empirical Test'!I84</f>
        <v>50928842</v>
      </c>
      <c r="J84" s="46">
        <f>'Empirical Test'!J84</f>
        <v>46836712</v>
      </c>
      <c r="K84" s="46">
        <f>'Empirical Test'!K84</f>
        <v>47197375</v>
      </c>
      <c r="L84" s="46">
        <f>'Empirical Test'!L84</f>
        <v>45021521</v>
      </c>
      <c r="M84" s="46">
        <f>'Empirical Test'!M84</f>
        <v>43773071</v>
      </c>
      <c r="N84" s="46">
        <f>'Empirical Test'!N84</f>
        <v>44043382</v>
      </c>
      <c r="O84" s="46">
        <f>'Empirical Test'!O84</f>
        <v>45525831</v>
      </c>
      <c r="P84" s="46">
        <f>'Empirical Test'!P84</f>
        <v>49124511</v>
      </c>
      <c r="Q84" s="46">
        <f>'Empirical Test'!Q84</f>
        <v>46388352</v>
      </c>
      <c r="R84" s="46">
        <f>'Empirical Test'!R84</f>
        <v>42639039</v>
      </c>
      <c r="S84" s="46">
        <f>'Empirical Test'!S84</f>
        <v>43594650</v>
      </c>
      <c r="T84" s="46">
        <f>'Empirical Test'!T84</f>
        <v>48777481</v>
      </c>
    </row>
    <row r="85" spans="7:23" x14ac:dyDescent="0.2">
      <c r="H85" s="44" t="s">
        <v>149</v>
      </c>
      <c r="I85" s="46">
        <f>'Empirical Test'!I85</f>
        <v>4833096</v>
      </c>
      <c r="J85" s="46">
        <f>'Empirical Test'!J85</f>
        <v>5805248</v>
      </c>
      <c r="K85" s="46">
        <f>'Empirical Test'!K85</f>
        <v>4429405</v>
      </c>
      <c r="L85" s="46">
        <f>'Empirical Test'!L85</f>
        <v>5554876</v>
      </c>
      <c r="M85" s="46">
        <f>'Empirical Test'!M85</f>
        <v>5050057</v>
      </c>
      <c r="N85" s="46">
        <f>'Empirical Test'!N85</f>
        <v>4992841</v>
      </c>
      <c r="O85" s="46">
        <f>'Empirical Test'!O85</f>
        <v>4960816</v>
      </c>
      <c r="P85" s="46">
        <f>'Empirical Test'!P85</f>
        <v>5189846</v>
      </c>
      <c r="Q85" s="46">
        <f>'Empirical Test'!Q85</f>
        <v>4854240</v>
      </c>
      <c r="R85" s="46">
        <f>'Empirical Test'!R85</f>
        <v>5014404</v>
      </c>
      <c r="S85" s="46">
        <f>'Empirical Test'!S85</f>
        <v>4859993</v>
      </c>
      <c r="T85" s="46">
        <f>'Empirical Test'!T85</f>
        <v>5259161</v>
      </c>
    </row>
    <row r="86" spans="7:23" x14ac:dyDescent="0.2">
      <c r="H86" t="s">
        <v>128</v>
      </c>
      <c r="I86" s="46">
        <f>'Empirical Test'!I86</f>
        <v>56729338</v>
      </c>
      <c r="J86" s="46">
        <f>'Empirical Test'!J86</f>
        <v>53439401</v>
      </c>
      <c r="K86" s="46">
        <f>'Empirical Test'!K86</f>
        <v>52467140</v>
      </c>
      <c r="L86" s="46">
        <f>'Empirical Test'!L86</f>
        <v>51275677</v>
      </c>
      <c r="M86" s="46">
        <f>'Empirical Test'!M86</f>
        <v>49426008</v>
      </c>
      <c r="N86" s="46">
        <f>'Empirical Test'!N86</f>
        <v>49581862</v>
      </c>
      <c r="O86" s="46">
        <f>'Empirical Test'!O86</f>
        <v>51066128</v>
      </c>
      <c r="P86" s="46">
        <f>'Empirical Test'!P86</f>
        <v>54943397</v>
      </c>
      <c r="Q86" s="46">
        <f>'Empirical Test'!Q86</f>
        <v>51872432</v>
      </c>
      <c r="R86" s="46">
        <f>'Empirical Test'!R86</f>
        <v>48195762</v>
      </c>
      <c r="S86" s="46">
        <f>'Empirical Test'!S86</f>
        <v>49098363</v>
      </c>
      <c r="T86" s="46">
        <f>'Empirical Test'!T86</f>
        <v>54839762</v>
      </c>
    </row>
    <row r="87" spans="7:23" x14ac:dyDescent="0.2">
      <c r="H87" t="s">
        <v>129</v>
      </c>
      <c r="I87" s="46">
        <f>'Empirical Test'!I87</f>
        <v>3674819</v>
      </c>
      <c r="J87" s="46">
        <f>'Empirical Test'!J87</f>
        <v>3557713</v>
      </c>
      <c r="K87" s="46">
        <f>'Empirical Test'!K87</f>
        <v>3471292</v>
      </c>
      <c r="L87" s="46">
        <f>'Empirical Test'!L87</f>
        <v>3434553</v>
      </c>
      <c r="M87" s="46">
        <f>'Empirical Test'!M87</f>
        <v>4237336</v>
      </c>
      <c r="N87" s="46">
        <f>'Empirical Test'!N87</f>
        <v>6509435</v>
      </c>
      <c r="O87" s="46">
        <f>'Empirical Test'!O87</f>
        <v>8334800</v>
      </c>
      <c r="P87" s="46">
        <f>'Empirical Test'!P87</f>
        <v>9633952</v>
      </c>
      <c r="Q87" s="46">
        <f>'Empirical Test'!Q87</f>
        <v>7676661</v>
      </c>
      <c r="R87" s="46">
        <f>'Empirical Test'!R87</f>
        <v>5236492</v>
      </c>
      <c r="S87" s="46">
        <f>'Empirical Test'!S87</f>
        <v>3101450</v>
      </c>
      <c r="T87" s="46">
        <f>'Empirical Test'!T87</f>
        <v>3575745</v>
      </c>
    </row>
    <row r="88" spans="7:23" x14ac:dyDescent="0.2">
      <c r="W88" s="22"/>
    </row>
    <row r="89" spans="7:23" x14ac:dyDescent="0.2">
      <c r="G89" s="46" t="str">
        <f>'Empirical Test'!G89</f>
        <v>Dec 2017</v>
      </c>
      <c r="H89" s="43" t="s">
        <v>147</v>
      </c>
      <c r="W89" s="22"/>
    </row>
    <row r="90" spans="7:23" x14ac:dyDescent="0.2">
      <c r="G90" s="46">
        <f>'Empirical Test'!G90</f>
        <v>148880314</v>
      </c>
      <c r="H90" t="s">
        <v>75</v>
      </c>
      <c r="I90" s="46">
        <f>'Empirical Test'!I90</f>
        <v>132072969</v>
      </c>
      <c r="J90" s="46">
        <f>'Empirical Test'!J90</f>
        <v>120655045</v>
      </c>
      <c r="K90" s="46">
        <f>'Empirical Test'!K90</f>
        <v>118116469</v>
      </c>
      <c r="L90" s="46">
        <f>'Empirical Test'!L90</f>
        <v>96777259</v>
      </c>
      <c r="M90" s="46">
        <f>'Empirical Test'!M90</f>
        <v>84894693</v>
      </c>
      <c r="N90" s="46">
        <f>'Empirical Test'!N90</f>
        <v>78726706</v>
      </c>
      <c r="O90" s="46">
        <f>'Empirical Test'!O90</f>
        <v>100995782</v>
      </c>
      <c r="P90" s="46">
        <f>'Empirical Test'!P90</f>
        <v>98116077</v>
      </c>
      <c r="Q90" s="46">
        <f>'Empirical Test'!Q90</f>
        <v>71553349</v>
      </c>
      <c r="R90" s="46">
        <f>'Empirical Test'!R90</f>
        <v>82324910</v>
      </c>
      <c r="S90" s="46">
        <f>'Empirical Test'!S90</f>
        <v>114669993</v>
      </c>
      <c r="T90" s="46">
        <f>'Empirical Test'!T90</f>
        <v>127363416</v>
      </c>
      <c r="W90" s="22"/>
    </row>
    <row r="91" spans="7:23" x14ac:dyDescent="0.2">
      <c r="G91" s="46">
        <f>'Empirical Test'!G91</f>
        <v>3711265</v>
      </c>
      <c r="H91" t="s">
        <v>76</v>
      </c>
      <c r="I91" s="46">
        <f>'Empirical Test'!I91</f>
        <v>3411721</v>
      </c>
      <c r="J91" s="46">
        <f>'Empirical Test'!J91</f>
        <v>3266140</v>
      </c>
      <c r="K91" s="46">
        <f>'Empirical Test'!K91</f>
        <v>3114821</v>
      </c>
      <c r="L91" s="46">
        <f>'Empirical Test'!L91</f>
        <v>2552426</v>
      </c>
      <c r="M91" s="46">
        <f>'Empirical Test'!M91</f>
        <v>2174229</v>
      </c>
      <c r="N91" s="46">
        <f>'Empirical Test'!N91</f>
        <v>1934806</v>
      </c>
      <c r="O91" s="46">
        <f>'Empirical Test'!O91</f>
        <v>2278873</v>
      </c>
      <c r="P91" s="46">
        <f>'Empirical Test'!P91</f>
        <v>2225688</v>
      </c>
      <c r="Q91" s="46">
        <f>'Empirical Test'!Q91</f>
        <v>1707404</v>
      </c>
      <c r="R91" s="46">
        <f>'Empirical Test'!R91</f>
        <v>2137728</v>
      </c>
      <c r="S91" s="46">
        <f>'Empirical Test'!S91</f>
        <v>2882688</v>
      </c>
      <c r="T91" s="46">
        <f>'Empirical Test'!T91</f>
        <v>3165785</v>
      </c>
      <c r="W91" s="22"/>
    </row>
    <row r="92" spans="7:23" x14ac:dyDescent="0.2">
      <c r="G92" s="46">
        <f>'Empirical Test'!G92</f>
        <v>30354239</v>
      </c>
      <c r="H92" t="s">
        <v>78</v>
      </c>
      <c r="I92" s="46">
        <f>'Empirical Test'!I92</f>
        <v>25653518</v>
      </c>
      <c r="J92" s="46">
        <f>'Empirical Test'!J92</f>
        <v>26001034</v>
      </c>
      <c r="K92" s="46">
        <f>'Empirical Test'!K92</f>
        <v>24702687</v>
      </c>
      <c r="L92" s="46">
        <f>'Empirical Test'!L92</f>
        <v>22138940</v>
      </c>
      <c r="M92" s="46">
        <f>'Empirical Test'!M92</f>
        <v>22452233</v>
      </c>
      <c r="N92" s="46">
        <f>'Empirical Test'!N92</f>
        <v>22101280</v>
      </c>
      <c r="O92" s="46">
        <f>'Empirical Test'!O92</f>
        <v>27220381</v>
      </c>
      <c r="P92" s="46">
        <f>'Empirical Test'!P92</f>
        <v>24126001</v>
      </c>
      <c r="Q92" s="46">
        <f>'Empirical Test'!Q92</f>
        <v>18954558</v>
      </c>
      <c r="R92" s="46">
        <f>'Empirical Test'!R92</f>
        <v>22648023</v>
      </c>
      <c r="S92" s="46">
        <f>'Empirical Test'!S92</f>
        <v>26900244</v>
      </c>
      <c r="T92" s="46">
        <f>'Empirical Test'!T92</f>
        <v>25958161</v>
      </c>
      <c r="W92" s="22"/>
    </row>
    <row r="93" spans="7:23" x14ac:dyDescent="0.2">
      <c r="G93" s="46">
        <f>'Empirical Test'!G93</f>
        <v>351593</v>
      </c>
      <c r="H93" t="s">
        <v>120</v>
      </c>
      <c r="I93" s="46">
        <f>'Empirical Test'!I93</f>
        <v>295245</v>
      </c>
      <c r="J93" s="46">
        <f>'Empirical Test'!J93</f>
        <v>320210</v>
      </c>
      <c r="K93" s="46">
        <f>'Empirical Test'!K93</f>
        <v>277558</v>
      </c>
      <c r="L93" s="46">
        <f>'Empirical Test'!L93</f>
        <v>268676</v>
      </c>
      <c r="M93" s="46">
        <f>'Empirical Test'!M93</f>
        <v>239144</v>
      </c>
      <c r="N93" s="46">
        <f>'Empirical Test'!N93</f>
        <v>217000</v>
      </c>
      <c r="O93" s="46">
        <f>'Empirical Test'!O93</f>
        <v>266897</v>
      </c>
      <c r="P93" s="46">
        <f>'Empirical Test'!P93</f>
        <v>-12652</v>
      </c>
      <c r="Q93" s="46">
        <f>'Empirical Test'!Q93</f>
        <v>184735</v>
      </c>
      <c r="R93" s="46">
        <f>'Empirical Test'!R93</f>
        <v>239060</v>
      </c>
      <c r="S93" s="46">
        <f>'Empirical Test'!S93</f>
        <v>308100</v>
      </c>
      <c r="T93" s="46">
        <f>'Empirical Test'!T93</f>
        <v>318233</v>
      </c>
      <c r="W93" s="22"/>
    </row>
    <row r="94" spans="7:23" x14ac:dyDescent="0.2">
      <c r="G94" s="46">
        <f>'Empirical Test'!G94</f>
        <v>34417097</v>
      </c>
      <c r="H94" t="s">
        <v>79</v>
      </c>
      <c r="I94" s="46">
        <f>'Empirical Test'!I94</f>
        <v>29360484</v>
      </c>
      <c r="J94" s="46">
        <f>'Empirical Test'!J94</f>
        <v>29587384</v>
      </c>
      <c r="K94" s="46">
        <f>'Empirical Test'!K94</f>
        <v>28095066</v>
      </c>
      <c r="L94" s="46">
        <f>'Empirical Test'!L94</f>
        <v>24960042</v>
      </c>
      <c r="M94" s="46">
        <f>'Empirical Test'!M94</f>
        <v>24865606</v>
      </c>
      <c r="N94" s="46">
        <f>'Empirical Test'!N94</f>
        <v>24253086</v>
      </c>
      <c r="O94" s="46">
        <f>'Empirical Test'!O94</f>
        <v>29766151</v>
      </c>
      <c r="P94" s="46">
        <f>'Empirical Test'!P94</f>
        <v>26339037</v>
      </c>
      <c r="Q94" s="46">
        <f>'Empirical Test'!Q94</f>
        <v>20846697</v>
      </c>
      <c r="R94" s="46">
        <f>'Empirical Test'!R94</f>
        <v>25024811</v>
      </c>
      <c r="S94" s="46">
        <f>'Empirical Test'!S94</f>
        <v>30091032</v>
      </c>
      <c r="T94" s="46">
        <f>'Empirical Test'!T94</f>
        <v>29442179</v>
      </c>
      <c r="W94" s="22"/>
    </row>
    <row r="95" spans="7:23" x14ac:dyDescent="0.2">
      <c r="G95" s="46">
        <f>'Empirical Test'!G95</f>
        <v>1992363</v>
      </c>
      <c r="H95" t="s">
        <v>80</v>
      </c>
      <c r="I95" s="46">
        <f>'Empirical Test'!I95</f>
        <v>1673055</v>
      </c>
      <c r="J95" s="46">
        <f>'Empirical Test'!J95</f>
        <v>1633070</v>
      </c>
      <c r="K95" s="46">
        <f>'Empirical Test'!K95</f>
        <v>1541990</v>
      </c>
      <c r="L95" s="46">
        <f>'Empirical Test'!L95</f>
        <v>1316515</v>
      </c>
      <c r="M95" s="46">
        <f>'Empirical Test'!M95</f>
        <v>1262352</v>
      </c>
      <c r="N95" s="46">
        <f>'Empirical Test'!N95</f>
        <v>1168955</v>
      </c>
      <c r="O95" s="46">
        <f>'Empirical Test'!O95</f>
        <v>1380771</v>
      </c>
      <c r="P95" s="46">
        <f>'Empirical Test'!P95</f>
        <v>1228440</v>
      </c>
      <c r="Q95" s="46">
        <f>'Empirical Test'!Q95</f>
        <v>1069536</v>
      </c>
      <c r="R95" s="46">
        <f>'Empirical Test'!R95</f>
        <v>1257371</v>
      </c>
      <c r="S95" s="46">
        <f>'Empirical Test'!S95</f>
        <v>1521210</v>
      </c>
      <c r="T95" s="46">
        <f>'Empirical Test'!T95</f>
        <v>1589576</v>
      </c>
      <c r="W95" s="22"/>
    </row>
    <row r="96" spans="7:23" x14ac:dyDescent="0.2">
      <c r="G96" s="46">
        <f>'Empirical Test'!G96</f>
        <v>66880896</v>
      </c>
      <c r="H96" s="44" t="s">
        <v>122</v>
      </c>
      <c r="I96" s="46">
        <f>'Empirical Test'!I96</f>
        <v>51307035</v>
      </c>
      <c r="J96" s="46">
        <f>'Empirical Test'!J96</f>
        <v>53955348</v>
      </c>
      <c r="K96" s="46">
        <f>'Empirical Test'!K96</f>
        <v>51101564</v>
      </c>
      <c r="L96" s="46">
        <f>'Empirical Test'!L96</f>
        <v>49382732</v>
      </c>
      <c r="M96" s="46">
        <f>'Empirical Test'!M96</f>
        <v>54048700</v>
      </c>
      <c r="N96" s="46">
        <f>'Empirical Test'!N96</f>
        <v>54345026</v>
      </c>
      <c r="O96" s="46">
        <f>'Empirical Test'!O96</f>
        <v>64659550</v>
      </c>
      <c r="P96" s="46">
        <f>'Empirical Test'!P96</f>
        <v>54236142</v>
      </c>
      <c r="Q96" s="46">
        <f>'Empirical Test'!Q96</f>
        <v>44612257</v>
      </c>
      <c r="R96" s="46">
        <f>'Empirical Test'!R96</f>
        <v>54734705</v>
      </c>
      <c r="S96" s="46">
        <f>'Empirical Test'!S96</f>
        <v>62264082</v>
      </c>
      <c r="T96" s="46">
        <f>'Empirical Test'!T96</f>
        <v>55628441</v>
      </c>
      <c r="W96" s="22"/>
    </row>
    <row r="97" spans="7:23" x14ac:dyDescent="0.2">
      <c r="G97" s="46">
        <f>'Empirical Test'!G97</f>
        <v>5312968</v>
      </c>
      <c r="H97" s="44" t="s">
        <v>169</v>
      </c>
      <c r="I97" s="46">
        <f>'Empirical Test'!I97</f>
        <v>3870991</v>
      </c>
      <c r="J97" s="46">
        <f>'Empirical Test'!J97</f>
        <v>4194748</v>
      </c>
      <c r="K97" s="46">
        <f>'Empirical Test'!K97</f>
        <v>3854976</v>
      </c>
      <c r="L97" s="46">
        <f>'Empirical Test'!L97</f>
        <v>3895809</v>
      </c>
      <c r="M97" s="46">
        <f>'Empirical Test'!M97</f>
        <v>4052108</v>
      </c>
      <c r="N97" s="46">
        <f>'Empirical Test'!N97</f>
        <v>3980768</v>
      </c>
      <c r="O97" s="46">
        <f>'Empirical Test'!O97</f>
        <v>4811167</v>
      </c>
      <c r="P97" s="46">
        <f>'Empirical Test'!P97</f>
        <v>3912870</v>
      </c>
      <c r="Q97" s="46">
        <f>'Empirical Test'!Q97</f>
        <v>3091189</v>
      </c>
      <c r="R97" s="46">
        <f>'Empirical Test'!R97</f>
        <v>4478987</v>
      </c>
      <c r="S97" s="46">
        <f>'Empirical Test'!S97</f>
        <v>4920971</v>
      </c>
      <c r="T97" s="46">
        <f>'Empirical Test'!T97</f>
        <v>4125416</v>
      </c>
      <c r="W97" s="22"/>
    </row>
    <row r="98" spans="7:23" x14ac:dyDescent="0.2">
      <c r="G98" s="46">
        <f>'Empirical Test'!G98</f>
        <v>74186227</v>
      </c>
      <c r="H98" s="44" t="s">
        <v>123</v>
      </c>
      <c r="I98" s="46">
        <f>'Empirical Test'!I98</f>
        <v>56851081</v>
      </c>
      <c r="J98" s="46">
        <f>'Empirical Test'!J98</f>
        <v>59783166</v>
      </c>
      <c r="K98" s="46">
        <f>'Empirical Test'!K98</f>
        <v>56498530</v>
      </c>
      <c r="L98" s="46">
        <f>'Empirical Test'!L98</f>
        <v>54595056</v>
      </c>
      <c r="M98" s="46">
        <f>'Empirical Test'!M98</f>
        <v>59363160</v>
      </c>
      <c r="N98" s="46">
        <f>'Empirical Test'!N98</f>
        <v>59494749</v>
      </c>
      <c r="O98" s="46">
        <f>'Empirical Test'!O98</f>
        <v>70851488</v>
      </c>
      <c r="P98" s="46">
        <f>'Empirical Test'!P98</f>
        <v>59377452</v>
      </c>
      <c r="Q98" s="46">
        <f>'Empirical Test'!Q98</f>
        <v>48772982</v>
      </c>
      <c r="R98" s="46">
        <f>'Empirical Test'!R98</f>
        <v>60471063</v>
      </c>
      <c r="S98" s="46">
        <f>'Empirical Test'!S98</f>
        <v>68706263</v>
      </c>
      <c r="T98" s="46">
        <f>'Empirical Test'!T98</f>
        <v>61343433</v>
      </c>
      <c r="W98" s="22"/>
    </row>
    <row r="99" spans="7:23" x14ac:dyDescent="0.2">
      <c r="G99" s="46">
        <f>'Empirical Test'!G99</f>
        <v>1836099</v>
      </c>
      <c r="H99" s="44" t="s">
        <v>124</v>
      </c>
      <c r="I99" s="46">
        <f>'Empirical Test'!I99</f>
        <v>2165131</v>
      </c>
      <c r="J99" s="46">
        <f>'Empirical Test'!J99</f>
        <v>2049343</v>
      </c>
      <c r="K99" s="46">
        <f>'Empirical Test'!K99</f>
        <v>1912068</v>
      </c>
      <c r="L99" s="46">
        <f>'Empirical Test'!L99</f>
        <v>1934470</v>
      </c>
      <c r="M99" s="46">
        <f>'Empirical Test'!M99</f>
        <v>2864696</v>
      </c>
      <c r="N99" s="46">
        <f>'Empirical Test'!N99</f>
        <v>5082569</v>
      </c>
      <c r="O99" s="46">
        <f>'Empirical Test'!O99</f>
        <v>7115657</v>
      </c>
      <c r="P99" s="46">
        <f>'Empirical Test'!P99</f>
        <v>7842553</v>
      </c>
      <c r="Q99" s="46">
        <f>'Empirical Test'!Q99</f>
        <v>6312116</v>
      </c>
      <c r="R99" s="46">
        <f>'Empirical Test'!R99</f>
        <v>4520064</v>
      </c>
      <c r="S99" s="46">
        <f>'Empirical Test'!S99</f>
        <v>3209792</v>
      </c>
      <c r="T99" s="46">
        <f>'Empirical Test'!T99</f>
        <v>1850924</v>
      </c>
      <c r="W99" s="22"/>
    </row>
    <row r="100" spans="7:23" x14ac:dyDescent="0.2">
      <c r="G100" s="46">
        <f>'Empirical Test'!G100</f>
        <v>74576888</v>
      </c>
      <c r="H100" t="s">
        <v>77</v>
      </c>
      <c r="I100" s="46">
        <f>'Empirical Test'!I100</f>
        <v>62854399</v>
      </c>
      <c r="J100" s="46">
        <f>'Empirical Test'!J100</f>
        <v>60135397</v>
      </c>
      <c r="K100" s="46">
        <f>'Empirical Test'!K100</f>
        <v>58564798</v>
      </c>
      <c r="L100" s="46">
        <f>'Empirical Test'!L100</f>
        <v>48549835</v>
      </c>
      <c r="M100" s="46">
        <f>'Empirical Test'!M100</f>
        <v>40725481</v>
      </c>
      <c r="N100" s="46">
        <f>'Empirical Test'!N100</f>
        <v>37845065</v>
      </c>
      <c r="O100" s="46">
        <f>'Empirical Test'!O100</f>
        <v>49817130</v>
      </c>
      <c r="P100" s="46">
        <f>'Empirical Test'!P100</f>
        <v>45099352</v>
      </c>
      <c r="Q100" s="46">
        <f>'Empirical Test'!Q100</f>
        <v>32734186</v>
      </c>
      <c r="R100" s="46">
        <f>'Empirical Test'!R100</f>
        <v>40460787</v>
      </c>
      <c r="S100" s="46">
        <f>'Empirical Test'!S100</f>
        <v>57938646</v>
      </c>
      <c r="T100" s="46">
        <f>'Empirical Test'!T100</f>
        <v>65141271</v>
      </c>
      <c r="W100" s="22"/>
    </row>
    <row r="101" spans="7:23" x14ac:dyDescent="0.2">
      <c r="G101" s="46">
        <f>'Empirical Test'!G101</f>
        <v>1718902</v>
      </c>
      <c r="H101" t="s">
        <v>81</v>
      </c>
      <c r="I101" s="46">
        <f>'Empirical Test'!I101</f>
        <v>1476225</v>
      </c>
      <c r="J101" s="46">
        <f>'Empirical Test'!J101</f>
        <v>1472965</v>
      </c>
      <c r="K101" s="46">
        <f>'Empirical Test'!K101</f>
        <v>1418631</v>
      </c>
      <c r="L101" s="46">
        <f>'Empirical Test'!L101</f>
        <v>1128441</v>
      </c>
      <c r="M101" s="46">
        <f>'Empirical Test'!M101</f>
        <v>911584</v>
      </c>
      <c r="N101" s="46">
        <f>'Empirical Test'!N101</f>
        <v>815381</v>
      </c>
      <c r="O101" s="46">
        <f>'Empirical Test'!O101</f>
        <v>1028313</v>
      </c>
      <c r="P101" s="46">
        <f>'Empirical Test'!P101</f>
        <v>908403</v>
      </c>
      <c r="Q101" s="46">
        <f>'Empirical Test'!Q101</f>
        <v>759283</v>
      </c>
      <c r="R101" s="46">
        <f>'Empirical Test'!R101</f>
        <v>961745</v>
      </c>
      <c r="S101" s="46">
        <f>'Empirical Test'!S101</f>
        <v>1370078</v>
      </c>
      <c r="T101" s="46">
        <f>'Empirical Test'!T101</f>
        <v>1523402</v>
      </c>
      <c r="W101" s="22"/>
    </row>
    <row r="102" spans="7:23" x14ac:dyDescent="0.2">
      <c r="G102" s="46">
        <f>'Empirical Test'!G102</f>
        <v>19259510</v>
      </c>
      <c r="H102" t="s">
        <v>82</v>
      </c>
      <c r="I102" s="46">
        <f>'Empirical Test'!I102</f>
        <v>15812015</v>
      </c>
      <c r="J102" s="46">
        <f>'Empirical Test'!J102</f>
        <v>16330699</v>
      </c>
      <c r="K102" s="46">
        <f>'Empirical Test'!K102</f>
        <v>15419905</v>
      </c>
      <c r="L102" s="46">
        <f>'Empirical Test'!L102</f>
        <v>13648764</v>
      </c>
      <c r="M102" s="46">
        <f>'Empirical Test'!M102</f>
        <v>13405263</v>
      </c>
      <c r="N102" s="46">
        <f>'Empirical Test'!N102</f>
        <v>13343603</v>
      </c>
      <c r="O102" s="46">
        <f>'Empirical Test'!O102</f>
        <v>16885171</v>
      </c>
      <c r="P102" s="46">
        <f>'Empirical Test'!P102</f>
        <v>14504910</v>
      </c>
      <c r="Q102" s="46">
        <f>'Empirical Test'!Q102</f>
        <v>11622424</v>
      </c>
      <c r="R102" s="46">
        <f>'Empirical Test'!R102</f>
        <v>13378571</v>
      </c>
      <c r="S102" s="46">
        <f>'Empirical Test'!S102</f>
        <v>16543605</v>
      </c>
      <c r="T102" s="46">
        <f>'Empirical Test'!T102</f>
        <v>16763446</v>
      </c>
      <c r="W102" s="22"/>
    </row>
    <row r="103" spans="7:23" x14ac:dyDescent="0.2">
      <c r="G103" s="46">
        <f>'Empirical Test'!G103</f>
        <v>273462</v>
      </c>
      <c r="H103" t="s">
        <v>125</v>
      </c>
      <c r="I103" s="46">
        <f>'Empirical Test'!I103</f>
        <v>196830</v>
      </c>
      <c r="J103" s="46">
        <f>'Empirical Test'!J103</f>
        <v>224147</v>
      </c>
      <c r="K103" s="46">
        <f>'Empirical Test'!K103</f>
        <v>215879</v>
      </c>
      <c r="L103" s="46">
        <f>'Empirical Test'!L103</f>
        <v>214941</v>
      </c>
      <c r="M103" s="46">
        <f>'Empirical Test'!M103</f>
        <v>209883</v>
      </c>
      <c r="N103" s="46">
        <f>'Empirical Test'!N103</f>
        <v>185219</v>
      </c>
      <c r="O103" s="46">
        <f>'Empirical Test'!O103</f>
        <v>227643</v>
      </c>
      <c r="P103" s="46">
        <f>'Empirical Test'!P103</f>
        <v>189631</v>
      </c>
      <c r="Q103" s="46">
        <f>'Empirical Test'!Q103</f>
        <v>172968</v>
      </c>
      <c r="R103" s="46">
        <f>'Empirical Test'!R103</f>
        <v>212691</v>
      </c>
      <c r="S103" s="46">
        <f>'Empirical Test'!S103</f>
        <v>266569</v>
      </c>
      <c r="T103" s="46">
        <f>'Empirical Test'!T103</f>
        <v>273302</v>
      </c>
      <c r="W103" s="22"/>
    </row>
    <row r="104" spans="7:23" x14ac:dyDescent="0.2">
      <c r="G104" s="46">
        <f>'Empirical Test'!G104</f>
        <v>21251874</v>
      </c>
      <c r="H104" t="s">
        <v>83</v>
      </c>
      <c r="I104" s="46">
        <f>'Empirical Test'!I104</f>
        <v>17485070</v>
      </c>
      <c r="J104" s="46">
        <f>'Empirical Test'!J104</f>
        <v>18027811</v>
      </c>
      <c r="K104" s="46">
        <f>'Empirical Test'!K104</f>
        <v>17054415</v>
      </c>
      <c r="L104" s="46">
        <f>'Empirical Test'!L104</f>
        <v>14992146</v>
      </c>
      <c r="M104" s="46">
        <f>'Empirical Test'!M104</f>
        <v>14526730</v>
      </c>
      <c r="N104" s="46">
        <f>'Empirical Test'!N104</f>
        <v>14344203</v>
      </c>
      <c r="O104" s="46">
        <f>'Empirical Test'!O104</f>
        <v>18141127</v>
      </c>
      <c r="P104" s="46">
        <f>'Empirical Test'!P104</f>
        <v>15602944</v>
      </c>
      <c r="Q104" s="46">
        <f>'Empirical Test'!Q104</f>
        <v>12554675</v>
      </c>
      <c r="R104" s="46">
        <f>'Empirical Test'!R104</f>
        <v>14553007</v>
      </c>
      <c r="S104" s="46">
        <f>'Empirical Test'!S104</f>
        <v>18180252</v>
      </c>
      <c r="T104" s="46">
        <f>'Empirical Test'!T104</f>
        <v>18560150</v>
      </c>
      <c r="W104" s="22"/>
    </row>
    <row r="105" spans="7:23" x14ac:dyDescent="0.2">
      <c r="G105" s="46">
        <f>'Empirical Test'!G105</f>
        <v>429725</v>
      </c>
      <c r="H105" t="s">
        <v>126</v>
      </c>
      <c r="I105" s="46">
        <f>'Empirical Test'!I105</f>
        <v>360855</v>
      </c>
      <c r="J105" s="46">
        <f>'Empirical Test'!J105</f>
        <v>352231</v>
      </c>
      <c r="K105" s="46">
        <f>'Empirical Test'!K105</f>
        <v>370078</v>
      </c>
      <c r="L105" s="46">
        <f>'Empirical Test'!L105</f>
        <v>295544</v>
      </c>
      <c r="M105" s="46">
        <f>'Empirical Test'!M105</f>
        <v>277717</v>
      </c>
      <c r="N105" s="46">
        <f>'Empirical Test'!N105</f>
        <v>251864</v>
      </c>
      <c r="O105" s="46">
        <f>'Empirical Test'!O105</f>
        <v>318903</v>
      </c>
      <c r="P105" s="46">
        <f>'Empirical Test'!P105</f>
        <v>268271</v>
      </c>
      <c r="Q105" s="46">
        <f>'Empirical Test'!Q105</f>
        <v>240995</v>
      </c>
      <c r="R105" s="46">
        <f>'Empirical Test'!R105</f>
        <v>257270</v>
      </c>
      <c r="S105" s="46">
        <f>'Empirical Test'!S105</f>
        <v>347028</v>
      </c>
      <c r="T105" s="46">
        <f>'Empirical Test'!T105</f>
        <v>343311</v>
      </c>
      <c r="W105" s="22"/>
    </row>
    <row r="106" spans="7:23" x14ac:dyDescent="0.2">
      <c r="G106" s="46">
        <f>'Empirical Test'!G106</f>
        <v>29533854</v>
      </c>
      <c r="H106" t="s">
        <v>127</v>
      </c>
      <c r="I106" s="46">
        <f>'Empirical Test'!I106</f>
        <v>23127532</v>
      </c>
      <c r="J106" s="46">
        <f>'Empirical Test'!J106</f>
        <v>24848279</v>
      </c>
      <c r="K106" s="46">
        <f>'Empirical Test'!K106</f>
        <v>23900852</v>
      </c>
      <c r="L106" s="46">
        <f>'Empirical Test'!L106</f>
        <v>22246410</v>
      </c>
      <c r="M106" s="46">
        <f>'Empirical Test'!M106</f>
        <v>23272291</v>
      </c>
      <c r="N106" s="46">
        <f>'Empirical Test'!N106</f>
        <v>23230285</v>
      </c>
      <c r="O106" s="46">
        <f>'Empirical Test'!O106</f>
        <v>28215059</v>
      </c>
      <c r="P106" s="46">
        <f>'Empirical Test'!P106</f>
        <v>23499796</v>
      </c>
      <c r="Q106" s="46">
        <f>'Empirical Test'!Q106</f>
        <v>20007426</v>
      </c>
      <c r="R106" s="46">
        <f>'Empirical Test'!R106</f>
        <v>23493806</v>
      </c>
      <c r="S106" s="46">
        <f>'Empirical Test'!S106</f>
        <v>27586723</v>
      </c>
      <c r="T106" s="46">
        <f>'Empirical Test'!T106</f>
        <v>25280581</v>
      </c>
      <c r="W106" s="22"/>
    </row>
    <row r="107" spans="7:23" x14ac:dyDescent="0.2">
      <c r="G107" s="46">
        <f>'Empirical Test'!G107</f>
        <v>3594067</v>
      </c>
      <c r="H107" s="44" t="s">
        <v>149</v>
      </c>
      <c r="I107" s="46">
        <f>'Empirical Test'!I107</f>
        <v>2197936</v>
      </c>
      <c r="J107" s="46">
        <f>'Empirical Test'!J107</f>
        <v>3074014</v>
      </c>
      <c r="K107" s="46">
        <f>'Empirical Test'!K107</f>
        <v>2251306</v>
      </c>
      <c r="L107" s="46">
        <f>'Empirical Test'!L107</f>
        <v>2740500</v>
      </c>
      <c r="M107" s="46">
        <f>'Empirical Test'!M107</f>
        <v>2684902</v>
      </c>
      <c r="N107" s="46">
        <f>'Empirical Test'!N107</f>
        <v>2633429</v>
      </c>
      <c r="O107" s="46">
        <f>'Empirical Test'!O107</f>
        <v>3074512</v>
      </c>
      <c r="P107" s="46">
        <f>'Empirical Test'!P107</f>
        <v>2482677</v>
      </c>
      <c r="Q107" s="46">
        <f>'Empirical Test'!Q107</f>
        <v>2093647</v>
      </c>
      <c r="R107" s="46">
        <f>'Empirical Test'!R107</f>
        <v>2762901</v>
      </c>
      <c r="S107" s="46">
        <f>'Empirical Test'!S107</f>
        <v>3075407</v>
      </c>
      <c r="T107" s="46">
        <f>'Empirical Test'!T107</f>
        <v>2725738</v>
      </c>
    </row>
    <row r="108" spans="7:23" x14ac:dyDescent="0.2">
      <c r="G108" s="46">
        <f>'Empirical Test'!G108</f>
        <v>33557646</v>
      </c>
      <c r="H108" t="s">
        <v>128</v>
      </c>
      <c r="I108" s="46">
        <f>'Empirical Test'!I108</f>
        <v>25686323</v>
      </c>
      <c r="J108" s="46">
        <f>'Empirical Test'!J108</f>
        <v>28274524</v>
      </c>
      <c r="K108" s="46">
        <f>'Empirical Test'!K108</f>
        <v>26522236</v>
      </c>
      <c r="L108" s="46">
        <f>'Empirical Test'!L108</f>
        <v>25282454</v>
      </c>
      <c r="M108" s="46">
        <f>'Empirical Test'!M108</f>
        <v>26234910</v>
      </c>
      <c r="N108" s="46">
        <f>'Empirical Test'!N108</f>
        <v>26115578</v>
      </c>
      <c r="O108" s="46">
        <f>'Empirical Test'!O108</f>
        <v>31608474</v>
      </c>
      <c r="P108" s="46">
        <f>'Empirical Test'!P108</f>
        <v>26250744</v>
      </c>
      <c r="Q108" s="46">
        <f>'Empirical Test'!Q108</f>
        <v>22342068</v>
      </c>
      <c r="R108" s="46">
        <f>'Empirical Test'!R108</f>
        <v>26513977</v>
      </c>
      <c r="S108" s="46">
        <f>'Empirical Test'!S108</f>
        <v>31009158</v>
      </c>
      <c r="T108" s="46">
        <f>'Empirical Test'!T108</f>
        <v>28349630</v>
      </c>
    </row>
    <row r="109" spans="7:23" x14ac:dyDescent="0.2">
      <c r="G109" s="46">
        <f>'Empirical Test'!G109</f>
        <v>1953297</v>
      </c>
      <c r="H109" t="s">
        <v>129</v>
      </c>
      <c r="I109" s="46">
        <f>'Empirical Test'!I109</f>
        <v>1574640</v>
      </c>
      <c r="J109" s="46">
        <f>'Empirical Test'!J109</f>
        <v>1697112</v>
      </c>
      <c r="K109" s="46">
        <f>'Empirical Test'!K109</f>
        <v>1634510</v>
      </c>
      <c r="L109" s="46">
        <f>'Empirical Test'!L109</f>
        <v>1585191</v>
      </c>
      <c r="M109" s="46">
        <f>'Empirical Test'!M109</f>
        <v>1921933</v>
      </c>
      <c r="N109" s="46">
        <f>'Empirical Test'!N109</f>
        <v>2789752</v>
      </c>
      <c r="O109" s="46">
        <f>'Empirical Test'!O109</f>
        <v>4112642</v>
      </c>
      <c r="P109" s="46">
        <f>'Empirical Test'!P109</f>
        <v>3730198</v>
      </c>
      <c r="Q109" s="46">
        <f>'Empirical Test'!Q109</f>
        <v>2924385</v>
      </c>
      <c r="R109" s="46">
        <f>'Empirical Test'!R109</f>
        <v>2667356</v>
      </c>
      <c r="S109" s="46">
        <f>'Empirical Test'!S109</f>
        <v>1817306</v>
      </c>
      <c r="T109" s="46">
        <f>'Empirical Test'!T109</f>
        <v>1707845</v>
      </c>
    </row>
    <row r="110" spans="7:23" x14ac:dyDescent="0.2">
      <c r="V110" s="45"/>
    </row>
    <row r="111" spans="7:23" x14ac:dyDescent="0.2">
      <c r="H111" s="39" t="s">
        <v>108</v>
      </c>
    </row>
    <row r="112" spans="7:23" x14ac:dyDescent="0.2">
      <c r="H112" t="s">
        <v>75</v>
      </c>
      <c r="I112" s="22">
        <f t="shared" ref="I112:I131" si="9">I68+I90-G90</f>
        <v>273955405</v>
      </c>
      <c r="J112" s="21">
        <f t="shared" ref="J112:T112" si="10">J68+J90-I90</f>
        <v>216142905</v>
      </c>
      <c r="K112" s="21">
        <f t="shared" si="10"/>
        <v>230583202</v>
      </c>
      <c r="L112" s="21">
        <f t="shared" si="10"/>
        <v>174475317</v>
      </c>
      <c r="M112" s="21">
        <f t="shared" si="10"/>
        <v>147796659</v>
      </c>
      <c r="N112" s="21">
        <f t="shared" si="10"/>
        <v>143101354</v>
      </c>
      <c r="O112" s="21">
        <f t="shared" si="10"/>
        <v>185229363</v>
      </c>
      <c r="P112" s="21">
        <f t="shared" si="10"/>
        <v>202224390</v>
      </c>
      <c r="Q112" s="21">
        <f t="shared" si="10"/>
        <v>139337422</v>
      </c>
      <c r="R112" s="21">
        <f t="shared" si="10"/>
        <v>160183498</v>
      </c>
      <c r="S112" s="21">
        <f t="shared" si="10"/>
        <v>213555378</v>
      </c>
      <c r="T112" s="21">
        <f t="shared" si="10"/>
        <v>258434079</v>
      </c>
      <c r="U112" s="21">
        <f>SUM(I112:T112)</f>
        <v>2345018972</v>
      </c>
    </row>
    <row r="113" spans="8:21" x14ac:dyDescent="0.2">
      <c r="H113" t="s">
        <v>76</v>
      </c>
      <c r="I113" s="22">
        <f t="shared" si="9"/>
        <v>7228655</v>
      </c>
      <c r="J113" s="21">
        <f t="shared" ref="J113:T113" si="11">J69+J91-I91</f>
        <v>5998405</v>
      </c>
      <c r="K113" s="21">
        <f t="shared" si="11"/>
        <v>5991070</v>
      </c>
      <c r="L113" s="21">
        <f t="shared" si="11"/>
        <v>4587206</v>
      </c>
      <c r="M113" s="21">
        <f t="shared" si="11"/>
        <v>3711331</v>
      </c>
      <c r="N113" s="21">
        <f t="shared" si="11"/>
        <v>3428867</v>
      </c>
      <c r="O113" s="21">
        <f t="shared" si="11"/>
        <v>4021095</v>
      </c>
      <c r="P113" s="21">
        <f t="shared" si="11"/>
        <v>4104032</v>
      </c>
      <c r="Q113" s="21">
        <f t="shared" si="11"/>
        <v>3440430</v>
      </c>
      <c r="R113" s="21">
        <f t="shared" si="11"/>
        <v>4310098</v>
      </c>
      <c r="S113" s="21">
        <f t="shared" si="11"/>
        <v>5300405</v>
      </c>
      <c r="T113" s="21">
        <f t="shared" si="11"/>
        <v>6391303</v>
      </c>
      <c r="U113" s="21">
        <f t="shared" ref="U113:U131" si="12">SUM(I113:T113)</f>
        <v>58512897</v>
      </c>
    </row>
    <row r="114" spans="8:21" x14ac:dyDescent="0.2">
      <c r="H114" t="s">
        <v>78</v>
      </c>
      <c r="I114" s="22">
        <f t="shared" si="9"/>
        <v>51788481</v>
      </c>
      <c r="J114" s="21">
        <f t="shared" ref="J114:T114" si="13">J70+J92-I92</f>
        <v>49371886</v>
      </c>
      <c r="K114" s="21">
        <f t="shared" si="13"/>
        <v>47490273</v>
      </c>
      <c r="L114" s="21">
        <f t="shared" si="13"/>
        <v>42242446</v>
      </c>
      <c r="M114" s="21">
        <f t="shared" si="13"/>
        <v>42543909</v>
      </c>
      <c r="N114" s="21">
        <f t="shared" si="13"/>
        <v>41551896</v>
      </c>
      <c r="O114" s="21">
        <f t="shared" si="13"/>
        <v>49039989</v>
      </c>
      <c r="P114" s="21">
        <f t="shared" si="13"/>
        <v>47339165</v>
      </c>
      <c r="Q114" s="21">
        <f t="shared" si="13"/>
        <v>38775776</v>
      </c>
      <c r="R114" s="21">
        <f t="shared" si="13"/>
        <v>44797488</v>
      </c>
      <c r="S114" s="21">
        <f t="shared" si="13"/>
        <v>46762044</v>
      </c>
      <c r="T114" s="21">
        <f t="shared" si="13"/>
        <v>49142750</v>
      </c>
      <c r="U114" s="21">
        <f t="shared" si="12"/>
        <v>550846103</v>
      </c>
    </row>
    <row r="115" spans="8:21" x14ac:dyDescent="0.2">
      <c r="H115" t="s">
        <v>120</v>
      </c>
      <c r="I115" s="22">
        <f t="shared" si="9"/>
        <v>622108</v>
      </c>
      <c r="J115" s="21">
        <f t="shared" ref="J115:T115" si="14">J71+J93-I93</f>
        <v>603247</v>
      </c>
      <c r="K115" s="21">
        <f t="shared" si="14"/>
        <v>530164</v>
      </c>
      <c r="L115" s="21">
        <f t="shared" si="14"/>
        <v>522583</v>
      </c>
      <c r="M115" s="21">
        <f t="shared" si="14"/>
        <v>420276</v>
      </c>
      <c r="N115" s="21">
        <f t="shared" si="14"/>
        <v>389276</v>
      </c>
      <c r="O115" s="21">
        <f t="shared" si="14"/>
        <v>480543</v>
      </c>
      <c r="P115" s="21">
        <f t="shared" si="14"/>
        <v>189414</v>
      </c>
      <c r="Q115" s="21">
        <f t="shared" si="14"/>
        <v>625705</v>
      </c>
      <c r="R115" s="21">
        <f t="shared" si="14"/>
        <v>488196</v>
      </c>
      <c r="S115" s="21">
        <f t="shared" si="14"/>
        <v>555923</v>
      </c>
      <c r="T115" s="21">
        <f t="shared" si="14"/>
        <v>624145</v>
      </c>
      <c r="U115" s="21">
        <f t="shared" si="12"/>
        <v>6051580</v>
      </c>
    </row>
    <row r="116" spans="8:21" x14ac:dyDescent="0.2">
      <c r="H116" t="s">
        <v>79</v>
      </c>
      <c r="I116" s="22">
        <f t="shared" si="9"/>
        <v>59911404</v>
      </c>
      <c r="J116" s="21">
        <f t="shared" ref="J116:T116" si="15">J72+J94-I94</f>
        <v>56185009</v>
      </c>
      <c r="K116" s="21">
        <f t="shared" si="15"/>
        <v>54247788</v>
      </c>
      <c r="L116" s="21">
        <f t="shared" si="15"/>
        <v>47557216</v>
      </c>
      <c r="M116" s="21">
        <f t="shared" si="15"/>
        <v>46853753</v>
      </c>
      <c r="N116" s="21">
        <f t="shared" si="15"/>
        <v>45488177</v>
      </c>
      <c r="O116" s="21">
        <f t="shared" si="15"/>
        <v>53681409</v>
      </c>
      <c r="P116" s="21">
        <f t="shared" si="15"/>
        <v>51783304</v>
      </c>
      <c r="Q116" s="21">
        <f t="shared" si="15"/>
        <v>43020148</v>
      </c>
      <c r="R116" s="21">
        <f t="shared" si="15"/>
        <v>49820015</v>
      </c>
      <c r="S116" s="21">
        <f t="shared" si="15"/>
        <v>52793856</v>
      </c>
      <c r="T116" s="21">
        <f t="shared" si="15"/>
        <v>56385576</v>
      </c>
      <c r="U116" s="21">
        <f t="shared" si="12"/>
        <v>617727655</v>
      </c>
    </row>
    <row r="117" spans="8:21" x14ac:dyDescent="0.2">
      <c r="H117" t="s">
        <v>80</v>
      </c>
      <c r="I117" s="22">
        <f t="shared" si="9"/>
        <v>3375917</v>
      </c>
      <c r="J117" s="21">
        <f t="shared" ref="J117:T117" si="16">J73+J95-I95</f>
        <v>3029727</v>
      </c>
      <c r="K117" s="21">
        <f t="shared" si="16"/>
        <v>2932979</v>
      </c>
      <c r="L117" s="21">
        <f t="shared" si="16"/>
        <v>2450744</v>
      </c>
      <c r="M117" s="21">
        <f t="shared" si="16"/>
        <v>2320207</v>
      </c>
      <c r="N117" s="21">
        <f t="shared" si="16"/>
        <v>2122880</v>
      </c>
      <c r="O117" s="21">
        <f t="shared" si="16"/>
        <v>2439731</v>
      </c>
      <c r="P117" s="21">
        <f t="shared" si="16"/>
        <v>2415629</v>
      </c>
      <c r="Q117" s="21">
        <f t="shared" si="16"/>
        <v>2320876</v>
      </c>
      <c r="R117" s="21">
        <f t="shared" si="16"/>
        <v>2469845</v>
      </c>
      <c r="S117" s="21">
        <f t="shared" si="16"/>
        <v>2667772</v>
      </c>
      <c r="T117" s="21">
        <f t="shared" si="16"/>
        <v>3135364</v>
      </c>
      <c r="U117" s="21">
        <f t="shared" si="12"/>
        <v>31681671</v>
      </c>
    </row>
    <row r="118" spans="8:21" x14ac:dyDescent="0.2">
      <c r="H118" s="44" t="s">
        <v>122</v>
      </c>
      <c r="I118" s="22">
        <f t="shared" si="9"/>
        <v>97438734</v>
      </c>
      <c r="J118" s="21">
        <f t="shared" ref="J118:T118" si="17">J74+J96-I96</f>
        <v>104407329</v>
      </c>
      <c r="K118" s="21">
        <f t="shared" si="17"/>
        <v>98081859</v>
      </c>
      <c r="L118" s="21">
        <f t="shared" si="17"/>
        <v>98193946</v>
      </c>
      <c r="M118" s="21">
        <f t="shared" si="17"/>
        <v>106326675</v>
      </c>
      <c r="N118" s="21">
        <f t="shared" si="17"/>
        <v>103331599</v>
      </c>
      <c r="O118" s="21">
        <f t="shared" si="17"/>
        <v>114644618</v>
      </c>
      <c r="P118" s="21">
        <f t="shared" si="17"/>
        <v>102953065</v>
      </c>
      <c r="Q118" s="21">
        <f t="shared" si="17"/>
        <v>93812163</v>
      </c>
      <c r="R118" s="21">
        <f t="shared" si="17"/>
        <v>109460768</v>
      </c>
      <c r="S118" s="21">
        <f t="shared" si="17"/>
        <v>105923842</v>
      </c>
      <c r="T118" s="21">
        <f t="shared" si="17"/>
        <v>100696354</v>
      </c>
      <c r="U118" s="21">
        <f t="shared" si="12"/>
        <v>1235270952</v>
      </c>
    </row>
    <row r="119" spans="8:21" x14ac:dyDescent="0.2">
      <c r="H119" s="44" t="s">
        <v>169</v>
      </c>
      <c r="I119" s="22">
        <f t="shared" si="9"/>
        <v>7072855</v>
      </c>
      <c r="J119" s="21">
        <f t="shared" ref="J119:J131" si="18">J75+J97-I97</f>
        <v>8236952</v>
      </c>
      <c r="K119" s="21">
        <f t="shared" ref="K119:T119" si="19">K75+K97-J97</f>
        <v>7276752</v>
      </c>
      <c r="L119" s="21">
        <f t="shared" si="19"/>
        <v>7939085</v>
      </c>
      <c r="M119" s="21">
        <f t="shared" si="19"/>
        <v>7777946</v>
      </c>
      <c r="N119" s="21">
        <f t="shared" si="19"/>
        <v>7475983</v>
      </c>
      <c r="O119" s="21">
        <f t="shared" si="19"/>
        <v>8593360</v>
      </c>
      <c r="P119" s="21">
        <f t="shared" si="19"/>
        <v>7281255</v>
      </c>
      <c r="Q119" s="21">
        <f t="shared" si="19"/>
        <v>6345416</v>
      </c>
      <c r="R119" s="21">
        <f t="shared" si="19"/>
        <v>9516736</v>
      </c>
      <c r="S119" s="21">
        <f t="shared" si="19"/>
        <v>8218480</v>
      </c>
      <c r="T119" s="21">
        <f t="shared" si="19"/>
        <v>7164207</v>
      </c>
      <c r="U119" s="21">
        <f t="shared" si="12"/>
        <v>92899027</v>
      </c>
    </row>
    <row r="120" spans="8:21" x14ac:dyDescent="0.2">
      <c r="H120" s="44" t="s">
        <v>123</v>
      </c>
      <c r="I120" s="22">
        <f t="shared" si="9"/>
        <v>108601907</v>
      </c>
      <c r="J120" s="21">
        <f t="shared" si="18"/>
        <v>116331695</v>
      </c>
      <c r="K120" s="21">
        <f t="shared" ref="K120:T120" si="20">K76+K98-J98</f>
        <v>108939294</v>
      </c>
      <c r="L120" s="21">
        <f t="shared" si="20"/>
        <v>109187260</v>
      </c>
      <c r="M120" s="21">
        <f t="shared" si="20"/>
        <v>117041319</v>
      </c>
      <c r="N120" s="21">
        <f t="shared" si="20"/>
        <v>113544701</v>
      </c>
      <c r="O120" s="21">
        <f t="shared" si="20"/>
        <v>126272279</v>
      </c>
      <c r="P120" s="21">
        <f t="shared" si="20"/>
        <v>113285401</v>
      </c>
      <c r="Q120" s="21">
        <f t="shared" si="20"/>
        <v>103106413</v>
      </c>
      <c r="R120" s="21">
        <f t="shared" si="20"/>
        <v>122146257</v>
      </c>
      <c r="S120" s="21">
        <f t="shared" si="20"/>
        <v>117286487</v>
      </c>
      <c r="T120" s="21">
        <f t="shared" si="20"/>
        <v>111754118</v>
      </c>
      <c r="U120" s="21">
        <f t="shared" si="12"/>
        <v>1367497131</v>
      </c>
    </row>
    <row r="121" spans="8:21" x14ac:dyDescent="0.2">
      <c r="H121" s="44" t="s">
        <v>124</v>
      </c>
      <c r="I121" s="22">
        <f t="shared" si="9"/>
        <v>5528838</v>
      </c>
      <c r="J121" s="21">
        <f t="shared" si="18"/>
        <v>4179537</v>
      </c>
      <c r="K121" s="21">
        <f t="shared" ref="K121:T121" si="21">K77+K99-J99</f>
        <v>4089373</v>
      </c>
      <c r="L121" s="21">
        <f t="shared" si="21"/>
        <v>5346233</v>
      </c>
      <c r="M121" s="21">
        <f t="shared" si="21"/>
        <v>11056362</v>
      </c>
      <c r="N121" s="21">
        <f t="shared" si="21"/>
        <v>20734510</v>
      </c>
      <c r="O121" s="21">
        <f t="shared" si="21"/>
        <v>25117041</v>
      </c>
      <c r="P121" s="21">
        <f t="shared" si="21"/>
        <v>28742734</v>
      </c>
      <c r="Q121" s="21">
        <f t="shared" si="21"/>
        <v>22268511</v>
      </c>
      <c r="R121" s="21">
        <f t="shared" si="21"/>
        <v>11147652</v>
      </c>
      <c r="S121" s="21">
        <f t="shared" si="21"/>
        <v>4972313</v>
      </c>
      <c r="T121" s="21">
        <f t="shared" si="21"/>
        <v>2639415</v>
      </c>
      <c r="U121" s="21">
        <f t="shared" si="12"/>
        <v>145822519</v>
      </c>
    </row>
    <row r="122" spans="8:21" x14ac:dyDescent="0.2">
      <c r="H122" t="s">
        <v>77</v>
      </c>
      <c r="I122" s="22">
        <f t="shared" si="9"/>
        <v>126684398</v>
      </c>
      <c r="J122" s="21">
        <f t="shared" si="18"/>
        <v>110749529</v>
      </c>
      <c r="K122" s="21">
        <f t="shared" ref="K122:T122" si="22">K78+K100-J100</f>
        <v>114099247</v>
      </c>
      <c r="L122" s="21">
        <f t="shared" si="22"/>
        <v>88259046</v>
      </c>
      <c r="M122" s="21">
        <f t="shared" si="22"/>
        <v>68789938</v>
      </c>
      <c r="N122" s="21">
        <f t="shared" si="22"/>
        <v>68880368</v>
      </c>
      <c r="O122" s="21">
        <f t="shared" si="22"/>
        <v>92360813</v>
      </c>
      <c r="P122" s="21">
        <f t="shared" si="22"/>
        <v>89566624</v>
      </c>
      <c r="Q122" s="21">
        <f t="shared" si="22"/>
        <v>63540799</v>
      </c>
      <c r="R122" s="21">
        <f t="shared" si="22"/>
        <v>81172360</v>
      </c>
      <c r="S122" s="21">
        <f t="shared" si="22"/>
        <v>109059601</v>
      </c>
      <c r="T122" s="21">
        <f t="shared" si="22"/>
        <v>132910821</v>
      </c>
      <c r="U122" s="21">
        <f t="shared" si="12"/>
        <v>1146073544</v>
      </c>
    </row>
    <row r="123" spans="8:21" x14ac:dyDescent="0.2">
      <c r="H123" t="s">
        <v>81</v>
      </c>
      <c r="I123" s="22">
        <f t="shared" si="9"/>
        <v>3027605</v>
      </c>
      <c r="J123" s="21">
        <f t="shared" si="18"/>
        <v>2761289</v>
      </c>
      <c r="K123" s="21">
        <f t="shared" ref="K123:T123" si="23">K79+K101-J101</f>
        <v>2756039</v>
      </c>
      <c r="L123" s="21">
        <f t="shared" si="23"/>
        <v>2006379</v>
      </c>
      <c r="M123" s="21">
        <f t="shared" si="23"/>
        <v>1497750</v>
      </c>
      <c r="N123" s="21">
        <f t="shared" si="23"/>
        <v>1449716</v>
      </c>
      <c r="O123" s="21">
        <f t="shared" si="23"/>
        <v>1872145</v>
      </c>
      <c r="P123" s="21">
        <f t="shared" si="23"/>
        <v>1779036</v>
      </c>
      <c r="Q123" s="21">
        <f t="shared" si="23"/>
        <v>1611321</v>
      </c>
      <c r="R123" s="21">
        <f t="shared" si="23"/>
        <v>1947939</v>
      </c>
      <c r="S123" s="21">
        <f t="shared" si="23"/>
        <v>2573435</v>
      </c>
      <c r="T123" s="21">
        <f t="shared" si="23"/>
        <v>3092643</v>
      </c>
      <c r="U123" s="21">
        <f t="shared" si="12"/>
        <v>26375297</v>
      </c>
    </row>
    <row r="124" spans="8:21" x14ac:dyDescent="0.2">
      <c r="H124" t="s">
        <v>82</v>
      </c>
      <c r="I124" s="22">
        <f t="shared" si="9"/>
        <v>31410879</v>
      </c>
      <c r="J124" s="21">
        <f t="shared" si="18"/>
        <v>31379908</v>
      </c>
      <c r="K124" s="21">
        <f t="shared" ref="K124:T124" si="24">K80+K102-J102</f>
        <v>29606337</v>
      </c>
      <c r="L124" s="21">
        <f t="shared" si="24"/>
        <v>25897538</v>
      </c>
      <c r="M124" s="21">
        <f t="shared" si="24"/>
        <v>24996844</v>
      </c>
      <c r="N124" s="21">
        <f t="shared" si="24"/>
        <v>25256827</v>
      </c>
      <c r="O124" s="21">
        <f t="shared" si="24"/>
        <v>30800531</v>
      </c>
      <c r="P124" s="21">
        <f t="shared" si="24"/>
        <v>27953730</v>
      </c>
      <c r="Q124" s="21">
        <f t="shared" si="24"/>
        <v>24075370</v>
      </c>
      <c r="R124" s="21">
        <f t="shared" si="24"/>
        <v>26048873</v>
      </c>
      <c r="S124" s="21">
        <f t="shared" si="24"/>
        <v>29331375</v>
      </c>
      <c r="T124" s="21">
        <f t="shared" si="24"/>
        <v>32598656</v>
      </c>
      <c r="U124" s="21">
        <f t="shared" si="12"/>
        <v>339356868</v>
      </c>
    </row>
    <row r="125" spans="8:21" x14ac:dyDescent="0.2">
      <c r="H125" t="s">
        <v>125</v>
      </c>
      <c r="I125" s="22">
        <f t="shared" si="9"/>
        <v>392386</v>
      </c>
      <c r="J125" s="21">
        <f t="shared" si="18"/>
        <v>472423</v>
      </c>
      <c r="K125" s="21">
        <f t="shared" ref="K125:T125" si="25">K81+K103-J103</f>
        <v>432323</v>
      </c>
      <c r="L125" s="21">
        <f t="shared" si="25"/>
        <v>427672</v>
      </c>
      <c r="M125" s="21">
        <f t="shared" si="25"/>
        <v>389714</v>
      </c>
      <c r="N125" s="21">
        <f t="shared" si="25"/>
        <v>326501</v>
      </c>
      <c r="O125" s="21">
        <f t="shared" si="25"/>
        <v>409733</v>
      </c>
      <c r="P125" s="21">
        <f t="shared" si="25"/>
        <v>358396</v>
      </c>
      <c r="Q125" s="21">
        <f t="shared" si="25"/>
        <v>384374</v>
      </c>
      <c r="R125" s="21">
        <f t="shared" si="25"/>
        <v>425737</v>
      </c>
      <c r="S125" s="21">
        <f t="shared" si="25"/>
        <v>475130</v>
      </c>
      <c r="T125" s="21">
        <f t="shared" si="25"/>
        <v>534054</v>
      </c>
      <c r="U125" s="21">
        <f t="shared" si="12"/>
        <v>5028443</v>
      </c>
    </row>
    <row r="126" spans="8:21" x14ac:dyDescent="0.2">
      <c r="H126" t="s">
        <v>83</v>
      </c>
      <c r="I126" s="22">
        <f t="shared" si="9"/>
        <v>35010144</v>
      </c>
      <c r="J126" s="21">
        <f t="shared" si="18"/>
        <v>34765632</v>
      </c>
      <c r="K126" s="21">
        <f t="shared" ref="K126:T126" si="26">K82+K104-J104</f>
        <v>32938548</v>
      </c>
      <c r="L126" s="21">
        <f t="shared" si="26"/>
        <v>28457714</v>
      </c>
      <c r="M126" s="21">
        <f t="shared" si="26"/>
        <v>26965797</v>
      </c>
      <c r="N126" s="21">
        <f t="shared" si="26"/>
        <v>27093934</v>
      </c>
      <c r="O126" s="21">
        <f t="shared" si="26"/>
        <v>33140515</v>
      </c>
      <c r="P126" s="21">
        <f t="shared" si="26"/>
        <v>30154286</v>
      </c>
      <c r="Q126" s="21">
        <f t="shared" si="26"/>
        <v>26127088</v>
      </c>
      <c r="R126" s="21">
        <f t="shared" si="26"/>
        <v>28498920</v>
      </c>
      <c r="S126" s="21">
        <f t="shared" si="26"/>
        <v>32501559</v>
      </c>
      <c r="T126" s="21">
        <f t="shared" si="26"/>
        <v>36381014</v>
      </c>
      <c r="U126" s="21">
        <f t="shared" si="12"/>
        <v>372035151</v>
      </c>
    </row>
    <row r="127" spans="8:21" x14ac:dyDescent="0.2">
      <c r="H127" t="s">
        <v>126</v>
      </c>
      <c r="I127" s="22">
        <f t="shared" si="9"/>
        <v>743610</v>
      </c>
      <c r="J127" s="21">
        <f t="shared" si="18"/>
        <v>653416</v>
      </c>
      <c r="K127" s="21">
        <f t="shared" ref="K127:T127" si="27">K83+K105-J105</f>
        <v>734927</v>
      </c>
      <c r="L127" s="21">
        <f t="shared" si="27"/>
        <v>523946</v>
      </c>
      <c r="M127" s="21">
        <f t="shared" si="27"/>
        <v>504533</v>
      </c>
      <c r="N127" s="21">
        <f t="shared" si="27"/>
        <v>451667</v>
      </c>
      <c r="O127" s="21">
        <f t="shared" si="27"/>
        <v>581599</v>
      </c>
      <c r="P127" s="21">
        <f t="shared" si="27"/>
        <v>510168</v>
      </c>
      <c r="Q127" s="21">
        <f t="shared" si="27"/>
        <v>531484</v>
      </c>
      <c r="R127" s="21">
        <f t="shared" si="27"/>
        <v>483195</v>
      </c>
      <c r="S127" s="21">
        <f t="shared" si="27"/>
        <v>638158</v>
      </c>
      <c r="T127" s="21">
        <f t="shared" si="27"/>
        <v>658683</v>
      </c>
      <c r="U127" s="21">
        <f t="shared" si="12"/>
        <v>7015386</v>
      </c>
    </row>
    <row r="128" spans="8:21" x14ac:dyDescent="0.2">
      <c r="H128" t="s">
        <v>127</v>
      </c>
      <c r="I128" s="22">
        <f t="shared" si="9"/>
        <v>44522520</v>
      </c>
      <c r="J128" s="21">
        <f t="shared" si="18"/>
        <v>48557459</v>
      </c>
      <c r="K128" s="21">
        <f t="shared" ref="K128:T128" si="28">K84+K106-J106</f>
        <v>46249948</v>
      </c>
      <c r="L128" s="21">
        <f t="shared" si="28"/>
        <v>43367079</v>
      </c>
      <c r="M128" s="21">
        <f t="shared" si="28"/>
        <v>44798952</v>
      </c>
      <c r="N128" s="21">
        <f t="shared" si="28"/>
        <v>44001376</v>
      </c>
      <c r="O128" s="21">
        <f t="shared" si="28"/>
        <v>50510605</v>
      </c>
      <c r="P128" s="21">
        <f t="shared" si="28"/>
        <v>44409248</v>
      </c>
      <c r="Q128" s="21">
        <f t="shared" si="28"/>
        <v>42895982</v>
      </c>
      <c r="R128" s="21">
        <f t="shared" si="28"/>
        <v>46125419</v>
      </c>
      <c r="S128" s="21">
        <f t="shared" si="28"/>
        <v>47687567</v>
      </c>
      <c r="T128" s="21">
        <f t="shared" si="28"/>
        <v>46471339</v>
      </c>
      <c r="U128" s="21">
        <f>SUM(I128:T128)</f>
        <v>549597494</v>
      </c>
    </row>
    <row r="129" spans="8:21" x14ac:dyDescent="0.2">
      <c r="H129" s="44" t="s">
        <v>149</v>
      </c>
      <c r="I129" s="22">
        <f t="shared" si="9"/>
        <v>3436965</v>
      </c>
      <c r="J129" s="21">
        <f t="shared" si="18"/>
        <v>6681326</v>
      </c>
      <c r="K129" s="21">
        <f t="shared" ref="K129:T129" si="29">K85+K107-J107</f>
        <v>3606697</v>
      </c>
      <c r="L129" s="21">
        <f t="shared" si="29"/>
        <v>6044070</v>
      </c>
      <c r="M129" s="21">
        <f t="shared" si="29"/>
        <v>4994459</v>
      </c>
      <c r="N129" s="21">
        <f t="shared" si="29"/>
        <v>4941368</v>
      </c>
      <c r="O129" s="21">
        <f t="shared" si="29"/>
        <v>5401899</v>
      </c>
      <c r="P129" s="21">
        <f t="shared" si="29"/>
        <v>4598011</v>
      </c>
      <c r="Q129" s="21">
        <f t="shared" si="29"/>
        <v>4465210</v>
      </c>
      <c r="R129" s="21">
        <f t="shared" si="29"/>
        <v>5683658</v>
      </c>
      <c r="S129" s="21">
        <f t="shared" si="29"/>
        <v>5172499</v>
      </c>
      <c r="T129" s="21">
        <f t="shared" si="29"/>
        <v>4909492</v>
      </c>
      <c r="U129" s="21">
        <f>SUM(I129:T129)</f>
        <v>59935654</v>
      </c>
    </row>
    <row r="130" spans="8:21" x14ac:dyDescent="0.2">
      <c r="H130" t="s">
        <v>128</v>
      </c>
      <c r="I130" s="22">
        <f t="shared" si="9"/>
        <v>48858015</v>
      </c>
      <c r="J130" s="21">
        <f t="shared" si="18"/>
        <v>56027602</v>
      </c>
      <c r="K130" s="21">
        <f t="shared" ref="K130:T130" si="30">K86+K108-J108</f>
        <v>50714852</v>
      </c>
      <c r="L130" s="21">
        <f t="shared" si="30"/>
        <v>50035895</v>
      </c>
      <c r="M130" s="21">
        <f t="shared" si="30"/>
        <v>50378464</v>
      </c>
      <c r="N130" s="21">
        <f t="shared" si="30"/>
        <v>49462530</v>
      </c>
      <c r="O130" s="21">
        <f t="shared" si="30"/>
        <v>56559024</v>
      </c>
      <c r="P130" s="21">
        <f t="shared" si="30"/>
        <v>49585667</v>
      </c>
      <c r="Q130" s="21">
        <f t="shared" si="30"/>
        <v>47963756</v>
      </c>
      <c r="R130" s="21">
        <f t="shared" si="30"/>
        <v>52367671</v>
      </c>
      <c r="S130" s="21">
        <f t="shared" si="30"/>
        <v>53593544</v>
      </c>
      <c r="T130" s="21">
        <f t="shared" si="30"/>
        <v>52180234</v>
      </c>
      <c r="U130" s="21">
        <f t="shared" si="12"/>
        <v>617727254</v>
      </c>
    </row>
    <row r="131" spans="8:21" x14ac:dyDescent="0.2">
      <c r="H131" t="s">
        <v>129</v>
      </c>
      <c r="I131" s="22">
        <f t="shared" si="9"/>
        <v>3296162</v>
      </c>
      <c r="J131" s="21">
        <f t="shared" si="18"/>
        <v>3680185</v>
      </c>
      <c r="K131" s="21">
        <f t="shared" ref="K131:T131" si="31">K87+K109-J109</f>
        <v>3408690</v>
      </c>
      <c r="L131" s="21">
        <f t="shared" si="31"/>
        <v>3385234</v>
      </c>
      <c r="M131" s="21">
        <f t="shared" si="31"/>
        <v>4574078</v>
      </c>
      <c r="N131" s="21">
        <f t="shared" si="31"/>
        <v>7377254</v>
      </c>
      <c r="O131" s="21">
        <f t="shared" si="31"/>
        <v>9657690</v>
      </c>
      <c r="P131" s="21">
        <f t="shared" si="31"/>
        <v>9251508</v>
      </c>
      <c r="Q131" s="21">
        <f t="shared" si="31"/>
        <v>6870848</v>
      </c>
      <c r="R131" s="21">
        <f t="shared" si="31"/>
        <v>4979463</v>
      </c>
      <c r="S131" s="21">
        <f t="shared" si="31"/>
        <v>2251400</v>
      </c>
      <c r="T131" s="21">
        <f t="shared" si="31"/>
        <v>3466284</v>
      </c>
      <c r="U131" s="21">
        <f t="shared" si="12"/>
        <v>62198796</v>
      </c>
    </row>
    <row r="133" spans="8:21" x14ac:dyDescent="0.2">
      <c r="H133" s="39" t="s">
        <v>109</v>
      </c>
    </row>
    <row r="134" spans="8:21" x14ac:dyDescent="0.2">
      <c r="H134" t="s">
        <v>75</v>
      </c>
      <c r="I134" s="22">
        <f>(I$2*I5+I$3*I6+$B5)*I46</f>
        <v>248123894.12377632</v>
      </c>
      <c r="J134" s="22">
        <f t="shared" ref="J134:T134" si="32">(J$2*J5+J$3*J6+$B5)*J46</f>
        <v>248001239.65065008</v>
      </c>
      <c r="K134" s="22">
        <f t="shared" si="32"/>
        <v>212976220.76659456</v>
      </c>
      <c r="L134" s="22">
        <f t="shared" si="32"/>
        <v>176101006.65318447</v>
      </c>
      <c r="M134" s="22">
        <f t="shared" si="32"/>
        <v>145545391.90027899</v>
      </c>
      <c r="N134" s="22">
        <f t="shared" si="32"/>
        <v>136747446.65423805</v>
      </c>
      <c r="O134" s="22">
        <f t="shared" si="32"/>
        <v>197586881.2206201</v>
      </c>
      <c r="P134" s="22">
        <f t="shared" si="32"/>
        <v>179133424.40953192</v>
      </c>
      <c r="Q134" s="22">
        <f t="shared" si="32"/>
        <v>135271302.38241005</v>
      </c>
      <c r="R134" s="22">
        <f t="shared" si="32"/>
        <v>176101938.29002115</v>
      </c>
      <c r="S134" s="22">
        <f t="shared" si="32"/>
        <v>219880639.82824805</v>
      </c>
      <c r="T134" s="22">
        <f t="shared" si="32"/>
        <v>258308512.86723021</v>
      </c>
      <c r="U134" s="21">
        <f>SUM(I134:T134)</f>
        <v>2333777898.7467842</v>
      </c>
    </row>
    <row r="135" spans="8:21" x14ac:dyDescent="0.2">
      <c r="H135" t="s">
        <v>76</v>
      </c>
      <c r="I135" s="22">
        <f>(I$2*I7+I$3*I8+$B7)*I47</f>
        <v>6653278.2244594479</v>
      </c>
      <c r="J135" s="22">
        <f t="shared" ref="J135:T135" si="33">(J$2*J7+J$3*J8+$B7)*J47</f>
        <v>6542548.2626986783</v>
      </c>
      <c r="K135" s="22">
        <f t="shared" si="33"/>
        <v>5710202.1365984026</v>
      </c>
      <c r="L135" s="22">
        <f t="shared" si="33"/>
        <v>4789270.5488712294</v>
      </c>
      <c r="M135" s="22">
        <f t="shared" si="33"/>
        <v>3820511.471755174</v>
      </c>
      <c r="N135" s="22">
        <f t="shared" si="33"/>
        <v>3598622.4723977679</v>
      </c>
      <c r="O135" s="22">
        <f t="shared" si="33"/>
        <v>4258390.0541306771</v>
      </c>
      <c r="P135" s="22">
        <f t="shared" si="33"/>
        <v>4013326.1594419843</v>
      </c>
      <c r="Q135" s="22">
        <f t="shared" si="33"/>
        <v>3635523.7801703196</v>
      </c>
      <c r="R135" s="22">
        <f t="shared" si="33"/>
        <v>4862662.0163157722</v>
      </c>
      <c r="S135" s="22">
        <f t="shared" si="33"/>
        <v>5952844.1737278244</v>
      </c>
      <c r="T135" s="22">
        <f t="shared" si="33"/>
        <v>6882414.0299701029</v>
      </c>
      <c r="U135" s="21">
        <f t="shared" ref="U135:U153" si="34">SUM(I135:T135)</f>
        <v>60719593.330537379</v>
      </c>
    </row>
    <row r="136" spans="8:21" x14ac:dyDescent="0.2">
      <c r="H136" t="s">
        <v>78</v>
      </c>
      <c r="I136" s="22">
        <f>(I$2*I9+I$3*I10+$B9)*I48</f>
        <v>53118364.677740045</v>
      </c>
      <c r="J136" s="22">
        <f t="shared" ref="J136:T136" si="35">(J$2*J9+J$3*J10+$B9)*J48</f>
        <v>52776578.649345808</v>
      </c>
      <c r="K136" s="22">
        <f t="shared" si="35"/>
        <v>48759636.459544703</v>
      </c>
      <c r="L136" s="22">
        <f t="shared" si="35"/>
        <v>45047589.505092181</v>
      </c>
      <c r="M136" s="22">
        <f t="shared" si="35"/>
        <v>44534602.424021877</v>
      </c>
      <c r="N136" s="22">
        <f t="shared" si="35"/>
        <v>43955748.351450592</v>
      </c>
      <c r="O136" s="22">
        <f t="shared" si="35"/>
        <v>51982794.642588764</v>
      </c>
      <c r="P136" s="22">
        <f t="shared" si="35"/>
        <v>49938061.271577597</v>
      </c>
      <c r="Q136" s="22">
        <f t="shared" si="35"/>
        <v>42261478.721612245</v>
      </c>
      <c r="R136" s="22">
        <f t="shared" si="35"/>
        <v>46557343.371762343</v>
      </c>
      <c r="S136" s="22">
        <f t="shared" si="35"/>
        <v>49108322.808947422</v>
      </c>
      <c r="T136" s="22">
        <f t="shared" si="35"/>
        <v>53350667.06107185</v>
      </c>
      <c r="U136" s="21">
        <f t="shared" si="34"/>
        <v>581391187.94475532</v>
      </c>
    </row>
    <row r="137" spans="8:21" x14ac:dyDescent="0.2">
      <c r="H137" t="s">
        <v>120</v>
      </c>
      <c r="I137" s="22">
        <f>(I$2*I11+I$3*I12+$B11)*I49</f>
        <v>657325.03516812739</v>
      </c>
      <c r="J137" s="22">
        <f t="shared" ref="J137:T137" si="36">(J$2*J11+J$3*J12+$B11)*J49</f>
        <v>633161.37811258738</v>
      </c>
      <c r="K137" s="22">
        <f t="shared" si="36"/>
        <v>555365.37309443753</v>
      </c>
      <c r="L137" s="22">
        <f t="shared" si="36"/>
        <v>515997.00802620297</v>
      </c>
      <c r="M137" s="22">
        <f t="shared" si="36"/>
        <v>462478.33227386954</v>
      </c>
      <c r="N137" s="22">
        <f t="shared" si="36"/>
        <v>448100.73610568832</v>
      </c>
      <c r="O137" s="22">
        <f t="shared" si="36"/>
        <v>487178.34876710048</v>
      </c>
      <c r="P137" s="22">
        <f t="shared" si="36"/>
        <v>471334.75224618748</v>
      </c>
      <c r="Q137" s="22">
        <f t="shared" si="36"/>
        <v>431764.3399626629</v>
      </c>
      <c r="R137" s="22">
        <f t="shared" si="36"/>
        <v>536546.3243686636</v>
      </c>
      <c r="S137" s="22">
        <f t="shared" si="36"/>
        <v>597034.61565617635</v>
      </c>
      <c r="T137" s="22">
        <f t="shared" si="36"/>
        <v>665657.08801777184</v>
      </c>
      <c r="U137" s="21">
        <f t="shared" si="34"/>
        <v>6461943.3317994764</v>
      </c>
    </row>
    <row r="138" spans="8:21" x14ac:dyDescent="0.2">
      <c r="H138" t="s">
        <v>79</v>
      </c>
      <c r="I138" s="22">
        <f>(I$2*I13+I$3*I14+$B13)*I50</f>
        <v>60607521.230145864</v>
      </c>
      <c r="J138" s="22">
        <f t="shared" ref="J138:T138" si="37">(J$2*J13+J$3*J14+$B13)*J50</f>
        <v>59994236.326059997</v>
      </c>
      <c r="K138" s="22">
        <f t="shared" si="37"/>
        <v>55068802.928576745</v>
      </c>
      <c r="L138" s="22">
        <f t="shared" si="37"/>
        <v>50479105.657363422</v>
      </c>
      <c r="M138" s="22">
        <f t="shared" si="37"/>
        <v>49312639.688649818</v>
      </c>
      <c r="N138" s="22">
        <f t="shared" si="37"/>
        <v>48546959.660788327</v>
      </c>
      <c r="O138" s="22">
        <f t="shared" si="37"/>
        <v>57333176.511336915</v>
      </c>
      <c r="P138" s="22">
        <f t="shared" si="37"/>
        <v>54901968.797032394</v>
      </c>
      <c r="Q138" s="22">
        <f t="shared" si="37"/>
        <v>47159647.517069727</v>
      </c>
      <c r="R138" s="22">
        <f t="shared" si="37"/>
        <v>52057617.857962228</v>
      </c>
      <c r="S138" s="22">
        <f t="shared" si="37"/>
        <v>55812664.193209372</v>
      </c>
      <c r="T138" s="22">
        <f t="shared" si="37"/>
        <v>61176118.255238399</v>
      </c>
      <c r="U138" s="21">
        <f t="shared" si="34"/>
        <v>652450458.62343335</v>
      </c>
    </row>
    <row r="139" spans="8:21" x14ac:dyDescent="0.2">
      <c r="H139" t="s">
        <v>80</v>
      </c>
      <c r="I139" s="22">
        <f>(I$2*I15+I$3*I16+$B15)*I51</f>
        <v>3472219.6358638499</v>
      </c>
      <c r="J139" s="22">
        <f t="shared" ref="J139:T139" si="38">(J$2*J15+J$3*J16+$B15)*J51</f>
        <v>3410221.7459951639</v>
      </c>
      <c r="K139" s="22">
        <f t="shared" si="38"/>
        <v>2974360.2491914406</v>
      </c>
      <c r="L139" s="22">
        <f t="shared" si="38"/>
        <v>2590032.9540819013</v>
      </c>
      <c r="M139" s="22">
        <f t="shared" si="38"/>
        <v>2431423.8787134439</v>
      </c>
      <c r="N139" s="22">
        <f t="shared" si="38"/>
        <v>2310191.4517739653</v>
      </c>
      <c r="O139" s="22">
        <f t="shared" si="38"/>
        <v>2721793.8234137855</v>
      </c>
      <c r="P139" s="22">
        <f t="shared" si="38"/>
        <v>2579105.5286088213</v>
      </c>
      <c r="Q139" s="22">
        <f t="shared" si="38"/>
        <v>2351974.7332821898</v>
      </c>
      <c r="R139" s="22">
        <f t="shared" si="38"/>
        <v>2676739.1725658039</v>
      </c>
      <c r="S139" s="22">
        <f t="shared" si="38"/>
        <v>2965086.8757266277</v>
      </c>
      <c r="T139" s="22">
        <f t="shared" si="38"/>
        <v>3256678.136681492</v>
      </c>
      <c r="U139" s="21">
        <f t="shared" si="34"/>
        <v>33739828.185898483</v>
      </c>
    </row>
    <row r="140" spans="8:21" x14ac:dyDescent="0.2">
      <c r="H140" s="44" t="s">
        <v>122</v>
      </c>
      <c r="I140" s="22">
        <f>(I$2*I17+I$3*I18+$B17)*I52</f>
        <v>113675297.74337113</v>
      </c>
      <c r="J140" s="22">
        <f t="shared" ref="J140:T140" si="39">(J$2*J17+J$3*J18+$B17)*J52</f>
        <v>113402358.60426861</v>
      </c>
      <c r="K140" s="22">
        <f t="shared" si="39"/>
        <v>110553402.05144601</v>
      </c>
      <c r="L140" s="22">
        <f t="shared" si="39"/>
        <v>106942337.55360958</v>
      </c>
      <c r="M140" s="22">
        <f t="shared" si="39"/>
        <v>108996085.05920804</v>
      </c>
      <c r="N140" s="22">
        <f t="shared" si="39"/>
        <v>108755411.38481772</v>
      </c>
      <c r="O140" s="22">
        <f t="shared" si="39"/>
        <v>117935590.85247785</v>
      </c>
      <c r="P140" s="22">
        <f t="shared" si="39"/>
        <v>116026797.73533373</v>
      </c>
      <c r="Q140" s="22">
        <f t="shared" si="39"/>
        <v>105784636.82059804</v>
      </c>
      <c r="R140" s="22">
        <f t="shared" si="39"/>
        <v>109279417.12341578</v>
      </c>
      <c r="S140" s="22">
        <f t="shared" si="39"/>
        <v>108156559.2492912</v>
      </c>
      <c r="T140" s="22">
        <f t="shared" si="39"/>
        <v>113721534.68214902</v>
      </c>
      <c r="U140" s="21">
        <f t="shared" si="34"/>
        <v>1333229428.8599865</v>
      </c>
    </row>
    <row r="141" spans="8:21" x14ac:dyDescent="0.2">
      <c r="H141" s="44" t="s">
        <v>169</v>
      </c>
      <c r="I141" s="22">
        <f>(I$2*I19+I$3*I20+$B19)*I53</f>
        <v>9493631.3249941859</v>
      </c>
      <c r="J141" s="22">
        <f t="shared" ref="J141:T141" si="40">(J$2*J19+J$3*J20+$B19)*J53</f>
        <v>8924940.7774939146</v>
      </c>
      <c r="K141" s="22">
        <f t="shared" si="40"/>
        <v>8804715.2462037578</v>
      </c>
      <c r="L141" s="22">
        <f t="shared" si="40"/>
        <v>8209129.7862987714</v>
      </c>
      <c r="M141" s="22">
        <f t="shared" si="40"/>
        <v>8703962.5759935752</v>
      </c>
      <c r="N141" s="22">
        <f t="shared" si="40"/>
        <v>8254234.639483531</v>
      </c>
      <c r="O141" s="22">
        <f t="shared" si="40"/>
        <v>9088797.1833659373</v>
      </c>
      <c r="P141" s="22">
        <f t="shared" si="40"/>
        <v>8749106.2822032273</v>
      </c>
      <c r="Q141" s="22">
        <f t="shared" si="40"/>
        <v>7791235.8528364599</v>
      </c>
      <c r="R141" s="22">
        <f t="shared" si="40"/>
        <v>8864236.3944880217</v>
      </c>
      <c r="S141" s="22">
        <f t="shared" si="40"/>
        <v>8369146.8169447621</v>
      </c>
      <c r="T141" s="22">
        <f t="shared" si="40"/>
        <v>8831544.4651158582</v>
      </c>
      <c r="U141" s="21">
        <f t="shared" si="34"/>
        <v>104084681.34542201</v>
      </c>
    </row>
    <row r="142" spans="8:21" x14ac:dyDescent="0.2">
      <c r="H142" s="44" t="s">
        <v>123</v>
      </c>
      <c r="I142" s="22">
        <f>(I$2*I21+I$3*I22+$B21)*I54</f>
        <v>126179434.06871967</v>
      </c>
      <c r="J142" s="22">
        <f t="shared" ref="J142:T142" si="41">(J$2*J21+J$3*J22+$B21)*J54</f>
        <v>125510281.18486156</v>
      </c>
      <c r="K142" s="22">
        <f t="shared" si="41"/>
        <v>122175767.77557696</v>
      </c>
      <c r="L142" s="22">
        <f t="shared" si="41"/>
        <v>117901956.72365765</v>
      </c>
      <c r="M142" s="22">
        <f t="shared" si="41"/>
        <v>120466630.83053376</v>
      </c>
      <c r="N142" s="22">
        <f t="shared" si="41"/>
        <v>119953224.91388303</v>
      </c>
      <c r="O142" s="22">
        <f t="shared" si="41"/>
        <v>130143141.606511</v>
      </c>
      <c r="P142" s="22">
        <f t="shared" si="41"/>
        <v>127881628.18580514</v>
      </c>
      <c r="Q142" s="22">
        <f t="shared" si="41"/>
        <v>116623813.74052069</v>
      </c>
      <c r="R142" s="22">
        <f t="shared" si="41"/>
        <v>121040822.13794877</v>
      </c>
      <c r="S142" s="22">
        <f t="shared" si="41"/>
        <v>119229814.67927182</v>
      </c>
      <c r="T142" s="22">
        <f t="shared" si="41"/>
        <v>125749091.18903963</v>
      </c>
      <c r="U142" s="21">
        <f t="shared" si="34"/>
        <v>1472855607.0363297</v>
      </c>
    </row>
    <row r="143" spans="8:21" x14ac:dyDescent="0.2">
      <c r="H143" s="44" t="s">
        <v>124</v>
      </c>
      <c r="I143" s="22">
        <f>(I$2*I23+I$3*I24+$B23)*I55</f>
        <v>4210428.8250000002</v>
      </c>
      <c r="J143" s="22">
        <f t="shared" ref="J143:T143" si="42">(J$2*J23+J$3*J24+$B23)*J55</f>
        <v>4166411.4749999996</v>
      </c>
      <c r="K143" s="22">
        <f t="shared" si="42"/>
        <v>4151174.6999999997</v>
      </c>
      <c r="L143" s="22">
        <f t="shared" si="42"/>
        <v>4134516.1169829271</v>
      </c>
      <c r="M143" s="22">
        <f t="shared" si="42"/>
        <v>5646940.5944899237</v>
      </c>
      <c r="N143" s="22">
        <f t="shared" si="42"/>
        <v>5372276.595999958</v>
      </c>
      <c r="O143" s="22">
        <f t="shared" si="42"/>
        <v>15354409.664514691</v>
      </c>
      <c r="P143" s="22">
        <f t="shared" si="42"/>
        <v>12564466.771328948</v>
      </c>
      <c r="Q143" s="22">
        <f t="shared" si="42"/>
        <v>4673769.8540933393</v>
      </c>
      <c r="R143" s="22">
        <f t="shared" si="42"/>
        <v>4240902.375</v>
      </c>
      <c r="S143" s="22">
        <f t="shared" si="42"/>
        <v>4132551.9749999996</v>
      </c>
      <c r="T143" s="22">
        <f t="shared" si="42"/>
        <v>4096999.5</v>
      </c>
      <c r="U143" s="21">
        <f t="shared" si="34"/>
        <v>72744848.447409779</v>
      </c>
    </row>
    <row r="144" spans="8:21" x14ac:dyDescent="0.2">
      <c r="H144" t="s">
        <v>77</v>
      </c>
      <c r="I144" s="22">
        <f>(I$2*I25+I$3*I26+$B25)*I56</f>
        <v>121533916.99223842</v>
      </c>
      <c r="J144" s="22">
        <f t="shared" ref="J144:T144" si="43">(J$2*J25+J$3*J26+$B25)*J56</f>
        <v>121986297.31019032</v>
      </c>
      <c r="K144" s="22">
        <f t="shared" si="43"/>
        <v>104716835.78911836</v>
      </c>
      <c r="L144" s="22">
        <f t="shared" si="43"/>
        <v>87341276.835271567</v>
      </c>
      <c r="M144" s="22">
        <f t="shared" si="43"/>
        <v>70597672.030017167</v>
      </c>
      <c r="N144" s="22">
        <f t="shared" si="43"/>
        <v>66293991.494316652</v>
      </c>
      <c r="O144" s="22">
        <f t="shared" si="43"/>
        <v>90691204.68437469</v>
      </c>
      <c r="P144" s="22">
        <f t="shared" si="43"/>
        <v>83271221.177022219</v>
      </c>
      <c r="Q144" s="22">
        <f t="shared" si="43"/>
        <v>66723559.696012877</v>
      </c>
      <c r="R144" s="22">
        <f t="shared" si="43"/>
        <v>86870283.910441026</v>
      </c>
      <c r="S144" s="22">
        <f t="shared" si="43"/>
        <v>109114137.65956283</v>
      </c>
      <c r="T144" s="22">
        <f t="shared" si="43"/>
        <v>127217553.81822827</v>
      </c>
      <c r="U144" s="21">
        <f t="shared" si="34"/>
        <v>1136357951.3967943</v>
      </c>
    </row>
    <row r="145" spans="8:23" x14ac:dyDescent="0.2">
      <c r="H145" t="s">
        <v>81</v>
      </c>
      <c r="I145" s="22">
        <f>(I$2*I27+I$3*I28+$B27)*I57</f>
        <v>2901905.2040949208</v>
      </c>
      <c r="J145" s="22">
        <f t="shared" ref="J145:T145" si="44">(J$2*J27+J$3*J28+$B27)*J57</f>
        <v>2909219.9439406432</v>
      </c>
      <c r="K145" s="22">
        <f t="shared" si="44"/>
        <v>2500761.2821184704</v>
      </c>
      <c r="L145" s="22">
        <f t="shared" si="44"/>
        <v>2085552.0467475702</v>
      </c>
      <c r="M145" s="22">
        <f t="shared" si="44"/>
        <v>1647321.7437724175</v>
      </c>
      <c r="N145" s="22">
        <f t="shared" si="44"/>
        <v>1547169.2555773773</v>
      </c>
      <c r="O145" s="22">
        <f t="shared" si="44"/>
        <v>1865867.9112248777</v>
      </c>
      <c r="P145" s="22">
        <f t="shared" si="44"/>
        <v>1771064.4347666707</v>
      </c>
      <c r="Q145" s="22">
        <f t="shared" si="44"/>
        <v>1579035.5422077635</v>
      </c>
      <c r="R145" s="22">
        <f t="shared" si="44"/>
        <v>2096663.7975417322</v>
      </c>
      <c r="S145" s="22">
        <f t="shared" si="44"/>
        <v>2638956.9036907749</v>
      </c>
      <c r="T145" s="22">
        <f t="shared" si="44"/>
        <v>3061553.3403726043</v>
      </c>
      <c r="U145" s="21">
        <f t="shared" si="34"/>
        <v>26605071.406055819</v>
      </c>
    </row>
    <row r="146" spans="8:23" x14ac:dyDescent="0.2">
      <c r="H146" t="s">
        <v>82</v>
      </c>
      <c r="I146" s="22">
        <f>(I$2*I29+I$3*I30+$B29)*I58</f>
        <v>31893135.109842435</v>
      </c>
      <c r="J146" s="22">
        <f t="shared" ref="J146:T146" si="45">(J$2*J29+J$3*J30+$B29)*J58</f>
        <v>32150350.087794837</v>
      </c>
      <c r="K146" s="22">
        <f t="shared" si="45"/>
        <v>29156142.527221803</v>
      </c>
      <c r="L146" s="22">
        <f t="shared" si="45"/>
        <v>26657831.415358707</v>
      </c>
      <c r="M146" s="22">
        <f t="shared" si="45"/>
        <v>25913836.883052111</v>
      </c>
      <c r="N146" s="22">
        <f t="shared" si="45"/>
        <v>25585084.815976456</v>
      </c>
      <c r="O146" s="22">
        <f t="shared" si="45"/>
        <v>31238867.663523518</v>
      </c>
      <c r="P146" s="22">
        <f t="shared" si="45"/>
        <v>29546631.580821671</v>
      </c>
      <c r="Q146" s="22">
        <f t="shared" si="45"/>
        <v>25263667.329438686</v>
      </c>
      <c r="R146" s="22">
        <f t="shared" si="45"/>
        <v>26834105.227268256</v>
      </c>
      <c r="S146" s="22">
        <f t="shared" si="45"/>
        <v>29635672.642963979</v>
      </c>
      <c r="T146" s="22">
        <f t="shared" si="45"/>
        <v>32761160.649676021</v>
      </c>
      <c r="U146" s="21">
        <f t="shared" si="34"/>
        <v>346636485.93293852</v>
      </c>
    </row>
    <row r="147" spans="8:23" x14ac:dyDescent="0.2">
      <c r="H147" t="s">
        <v>125</v>
      </c>
      <c r="I147" s="22">
        <f>(I$2*I31+I$3*I32+$B31)*I59</f>
        <v>468323.97313492902</v>
      </c>
      <c r="J147" s="22">
        <f t="shared" ref="J147:T147" si="46">(J$2*J31+J$3*J32+$B31)*J59</f>
        <v>469102.79852866172</v>
      </c>
      <c r="K147" s="22">
        <f t="shared" si="46"/>
        <v>424761.29710920848</v>
      </c>
      <c r="L147" s="22">
        <f t="shared" si="46"/>
        <v>400884.7520544384</v>
      </c>
      <c r="M147" s="22">
        <f t="shared" si="46"/>
        <v>375911.0460190766</v>
      </c>
      <c r="N147" s="22">
        <f t="shared" si="46"/>
        <v>364354.47787458869</v>
      </c>
      <c r="O147" s="22">
        <f t="shared" si="46"/>
        <v>397506.70648978103</v>
      </c>
      <c r="P147" s="22">
        <f t="shared" si="46"/>
        <v>394406.48624478793</v>
      </c>
      <c r="Q147" s="22">
        <f t="shared" si="46"/>
        <v>370363.74861739296</v>
      </c>
      <c r="R147" s="22">
        <f t="shared" si="46"/>
        <v>399081.81857346842</v>
      </c>
      <c r="S147" s="22">
        <f t="shared" si="46"/>
        <v>439492.03413819824</v>
      </c>
      <c r="T147" s="22">
        <f t="shared" si="46"/>
        <v>459206.56384905695</v>
      </c>
      <c r="U147" s="21">
        <f t="shared" si="34"/>
        <v>4963395.7026335886</v>
      </c>
    </row>
    <row r="148" spans="8:23" x14ac:dyDescent="0.2">
      <c r="H148" t="s">
        <v>83</v>
      </c>
      <c r="I148" s="22">
        <f>(I$2*I33+I$3*I34+$B33)*I60</f>
        <v>35406534.428836524</v>
      </c>
      <c r="J148" s="22">
        <f t="shared" ref="J148:T148" si="47">(J$2*J33+J$3*J34+$B33)*J60</f>
        <v>35625104.79992947</v>
      </c>
      <c r="K148" s="22">
        <f t="shared" si="47"/>
        <v>32129849.661310479</v>
      </c>
      <c r="L148" s="22">
        <f t="shared" si="47"/>
        <v>29185568.06174279</v>
      </c>
      <c r="M148" s="22">
        <f t="shared" si="47"/>
        <v>28098008.470750913</v>
      </c>
      <c r="N148" s="22">
        <f t="shared" si="47"/>
        <v>27650246.998464402</v>
      </c>
      <c r="O148" s="22">
        <f t="shared" si="47"/>
        <v>33655864.115146257</v>
      </c>
      <c r="P148" s="22">
        <f t="shared" si="47"/>
        <v>31918083.60325427</v>
      </c>
      <c r="Q148" s="22">
        <f t="shared" si="47"/>
        <v>27428259.269518547</v>
      </c>
      <c r="R148" s="22">
        <f t="shared" si="47"/>
        <v>29434964.494749095</v>
      </c>
      <c r="S148" s="22">
        <f t="shared" si="47"/>
        <v>32862439.455320381</v>
      </c>
      <c r="T148" s="22">
        <f t="shared" si="47"/>
        <v>36494294.921184115</v>
      </c>
      <c r="U148" s="21">
        <f t="shared" si="34"/>
        <v>379889218.28020716</v>
      </c>
    </row>
    <row r="149" spans="8:23" x14ac:dyDescent="0.2">
      <c r="H149" t="s">
        <v>126</v>
      </c>
      <c r="I149" s="22">
        <f>(I$2*I35+I$3*I36+$B35)*I61</f>
        <v>662035.04399063066</v>
      </c>
      <c r="J149" s="22">
        <f t="shared" ref="J149:T149" si="48">(J$2*J35+J$3*J36+$B35)*J61</f>
        <v>747017.82839230541</v>
      </c>
      <c r="K149" s="22">
        <f t="shared" si="48"/>
        <v>646018.07706513489</v>
      </c>
      <c r="L149" s="22">
        <f t="shared" si="48"/>
        <v>560489.24988120364</v>
      </c>
      <c r="M149" s="22">
        <f t="shared" si="48"/>
        <v>513649.07110870827</v>
      </c>
      <c r="N149" s="22">
        <f t="shared" si="48"/>
        <v>499666.42077312717</v>
      </c>
      <c r="O149" s="22">
        <f t="shared" si="48"/>
        <v>607873.48935292172</v>
      </c>
      <c r="P149" s="22">
        <f t="shared" si="48"/>
        <v>542851.84955188457</v>
      </c>
      <c r="Q149" s="22">
        <f t="shared" si="48"/>
        <v>524856.17069369846</v>
      </c>
      <c r="R149" s="22">
        <f t="shared" si="48"/>
        <v>525173.5555980088</v>
      </c>
      <c r="S149" s="22">
        <f t="shared" si="48"/>
        <v>693956.89749266522</v>
      </c>
      <c r="T149" s="22">
        <f t="shared" si="48"/>
        <v>761781.00424866006</v>
      </c>
      <c r="U149" s="21">
        <f t="shared" si="34"/>
        <v>7285368.6581489481</v>
      </c>
    </row>
    <row r="150" spans="8:23" x14ac:dyDescent="0.2">
      <c r="H150" t="s">
        <v>127</v>
      </c>
      <c r="I150" s="22">
        <f>(I$2*I37+I$3*I38+$B37)*I62</f>
        <v>50363002.084682308</v>
      </c>
      <c r="J150" s="22">
        <f t="shared" ref="J150:T150" si="49">(J$2*J37+J$3*J38+$B37)*J62</f>
        <v>50104119.440047644</v>
      </c>
      <c r="K150" s="22">
        <f t="shared" si="49"/>
        <v>47856578.075539716</v>
      </c>
      <c r="L150" s="22">
        <f t="shared" si="49"/>
        <v>45880535.217007853</v>
      </c>
      <c r="M150" s="22">
        <f t="shared" si="49"/>
        <v>46847367.253115401</v>
      </c>
      <c r="N150" s="22">
        <f t="shared" si="49"/>
        <v>46549288.314553857</v>
      </c>
      <c r="O150" s="22">
        <f t="shared" si="49"/>
        <v>51053810.478536226</v>
      </c>
      <c r="P150" s="22">
        <f t="shared" si="49"/>
        <v>49838055.43127463</v>
      </c>
      <c r="Q150" s="22">
        <f t="shared" si="49"/>
        <v>45608311.332396075</v>
      </c>
      <c r="R150" s="22">
        <f t="shared" si="49"/>
        <v>45816399.954704784</v>
      </c>
      <c r="S150" s="22">
        <f t="shared" si="49"/>
        <v>47040077.395227551</v>
      </c>
      <c r="T150" s="22">
        <f t="shared" si="49"/>
        <v>49252861.050993629</v>
      </c>
      <c r="U150" s="21">
        <f>SUM(I150:T150)</f>
        <v>576210406.02807975</v>
      </c>
    </row>
    <row r="151" spans="8:23" x14ac:dyDescent="0.2">
      <c r="H151" s="44" t="s">
        <v>149</v>
      </c>
      <c r="I151" s="22">
        <f>(I$2*I39+I$3*I40+$B39)*I63</f>
        <v>6765154.2577509033</v>
      </c>
      <c r="J151" s="22">
        <f t="shared" ref="J151:T151" si="50">(J$2*J39+J$3*J40+$B39)*J63</f>
        <v>7112366.2422855524</v>
      </c>
      <c r="K151" s="22">
        <f t="shared" si="50"/>
        <v>6325387.8551350664</v>
      </c>
      <c r="L151" s="22">
        <f t="shared" si="50"/>
        <v>6397326.5526704593</v>
      </c>
      <c r="M151" s="22">
        <f t="shared" si="50"/>
        <v>6505755.8162750425</v>
      </c>
      <c r="N151" s="22">
        <f t="shared" si="50"/>
        <v>6397326.5526704593</v>
      </c>
      <c r="O151" s="22">
        <f t="shared" si="50"/>
        <v>6397326.5526704593</v>
      </c>
      <c r="P151" s="22">
        <f t="shared" si="50"/>
        <v>6505755.8162750425</v>
      </c>
      <c r="Q151" s="22">
        <f t="shared" si="50"/>
        <v>6288897.2890658751</v>
      </c>
      <c r="R151" s="22">
        <f t="shared" si="50"/>
        <v>6397326.5526704593</v>
      </c>
      <c r="S151" s="22">
        <f t="shared" si="50"/>
        <v>6224053.432063682</v>
      </c>
      <c r="T151" s="22">
        <f t="shared" si="50"/>
        <v>6328287.5487251515</v>
      </c>
      <c r="U151" s="21">
        <f>SUM(I151:T151)</f>
        <v>77644964.468258157</v>
      </c>
    </row>
    <row r="152" spans="8:23" x14ac:dyDescent="0.2">
      <c r="H152" t="s">
        <v>128</v>
      </c>
      <c r="I152" s="22">
        <f t="shared" ref="I152:T152" si="51">(I$2*I41+I$3*I42+$B41)*I64</f>
        <v>57988915.224013023</v>
      </c>
      <c r="J152" s="22">
        <f t="shared" si="51"/>
        <v>57974830.700101063</v>
      </c>
      <c r="K152" s="22">
        <f t="shared" si="51"/>
        <v>55264808.995080203</v>
      </c>
      <c r="L152" s="22">
        <f t="shared" si="51"/>
        <v>53214588.933045894</v>
      </c>
      <c r="M152" s="22">
        <f t="shared" si="51"/>
        <v>54228371.464813314</v>
      </c>
      <c r="N152" s="22">
        <f t="shared" si="51"/>
        <v>53871929.530200139</v>
      </c>
      <c r="O152" s="22">
        <f t="shared" si="51"/>
        <v>58209190.580787189</v>
      </c>
      <c r="P152" s="22">
        <f t="shared" si="51"/>
        <v>57044346.127236031</v>
      </c>
      <c r="Q152" s="22">
        <f t="shared" si="51"/>
        <v>52894059.025706328</v>
      </c>
      <c r="R152" s="22">
        <f t="shared" si="51"/>
        <v>53099470.966971293</v>
      </c>
      <c r="S152" s="22">
        <f t="shared" si="51"/>
        <v>54391035.182957083</v>
      </c>
      <c r="T152" s="22">
        <f t="shared" si="51"/>
        <v>56701774.954530433</v>
      </c>
      <c r="U152" s="21">
        <f t="shared" si="34"/>
        <v>664883321.68544197</v>
      </c>
    </row>
    <row r="153" spans="8:23" x14ac:dyDescent="0.2">
      <c r="H153" t="s">
        <v>129</v>
      </c>
      <c r="I153" s="22">
        <f t="shared" ref="I153:T153" si="52">(I$2*I43+I$3*I44+$B43)*I65</f>
        <v>3574315.9749999945</v>
      </c>
      <c r="J153" s="22">
        <f t="shared" si="52"/>
        <v>3604757.2749999943</v>
      </c>
      <c r="K153" s="22">
        <f t="shared" si="52"/>
        <v>3581926.2999999942</v>
      </c>
      <c r="L153" s="22">
        <f t="shared" si="52"/>
        <v>3622547.219094262</v>
      </c>
      <c r="M153" s="22">
        <f t="shared" si="52"/>
        <v>4083204.8256070074</v>
      </c>
      <c r="N153" s="22">
        <f t="shared" si="52"/>
        <v>4020921.8488453683</v>
      </c>
      <c r="O153" s="22">
        <f t="shared" si="52"/>
        <v>7155304.3312585019</v>
      </c>
      <c r="P153" s="22">
        <f t="shared" si="52"/>
        <v>6276366.1256150967</v>
      </c>
      <c r="Q153" s="22">
        <f t="shared" si="52"/>
        <v>3784551.8169351039</v>
      </c>
      <c r="R153" s="22">
        <f t="shared" si="52"/>
        <v>3701154.724999994</v>
      </c>
      <c r="S153" s="22">
        <f t="shared" si="52"/>
        <v>3604757.2749999943</v>
      </c>
      <c r="T153" s="22">
        <f t="shared" si="52"/>
        <v>3576852.7499999944</v>
      </c>
      <c r="U153" s="21">
        <f t="shared" si="34"/>
        <v>50586660.467355303</v>
      </c>
      <c r="W153" s="21"/>
    </row>
    <row r="154" spans="8:23" x14ac:dyDescent="0.2">
      <c r="W154" s="21"/>
    </row>
    <row r="155" spans="8:23" ht="12" customHeight="1" x14ac:dyDescent="0.2">
      <c r="H155" s="39" t="s">
        <v>110</v>
      </c>
      <c r="W155" s="21"/>
    </row>
    <row r="156" spans="8:23" ht="12" customHeight="1" x14ac:dyDescent="0.2">
      <c r="H156" t="s">
        <v>75</v>
      </c>
      <c r="I156" s="25">
        <f t="shared" ref="I156:U156" si="53">I134-I112</f>
        <v>-25831510.876223683</v>
      </c>
      <c r="J156" s="25">
        <f t="shared" si="53"/>
        <v>31858334.650650084</v>
      </c>
      <c r="K156" s="25">
        <f t="shared" si="53"/>
        <v>-17606981.233405441</v>
      </c>
      <c r="L156" s="25">
        <f t="shared" si="53"/>
        <v>1625689.6531844735</v>
      </c>
      <c r="M156" s="25">
        <f t="shared" si="53"/>
        <v>-2251267.0997210145</v>
      </c>
      <c r="N156" s="25">
        <f t="shared" si="53"/>
        <v>-6353907.3457619548</v>
      </c>
      <c r="O156" s="25">
        <f t="shared" si="53"/>
        <v>12357518.220620096</v>
      </c>
      <c r="P156" s="25">
        <f t="shared" si="53"/>
        <v>-23090965.590468079</v>
      </c>
      <c r="Q156" s="25">
        <f t="shared" si="53"/>
        <v>-4066119.6175899506</v>
      </c>
      <c r="R156" s="25">
        <f t="shared" si="53"/>
        <v>15918440.290021151</v>
      </c>
      <c r="S156" s="25">
        <f t="shared" si="53"/>
        <v>6325261.8282480538</v>
      </c>
      <c r="T156" s="25">
        <f t="shared" si="53"/>
        <v>-125566.13276979327</v>
      </c>
      <c r="U156" s="25">
        <f t="shared" si="53"/>
        <v>-11241073.25321579</v>
      </c>
      <c r="W156" s="21"/>
    </row>
    <row r="157" spans="8:23" x14ac:dyDescent="0.2">
      <c r="H157" t="s">
        <v>76</v>
      </c>
      <c r="I157" s="25">
        <f t="shared" ref="I157:U157" si="54">I135-I113</f>
        <v>-575376.7755405521</v>
      </c>
      <c r="J157" s="25">
        <f t="shared" si="54"/>
        <v>544143.2626986783</v>
      </c>
      <c r="K157" s="25">
        <f t="shared" si="54"/>
        <v>-280867.86340159737</v>
      </c>
      <c r="L157" s="25">
        <f t="shared" si="54"/>
        <v>202064.5488712294</v>
      </c>
      <c r="M157" s="25">
        <f t="shared" si="54"/>
        <v>109180.47175517399</v>
      </c>
      <c r="N157" s="25">
        <f t="shared" si="54"/>
        <v>169755.47239776794</v>
      </c>
      <c r="O157" s="25">
        <f t="shared" si="54"/>
        <v>237295.05413067713</v>
      </c>
      <c r="P157" s="25">
        <f t="shared" si="54"/>
        <v>-90705.840558015741</v>
      </c>
      <c r="Q157" s="25">
        <f t="shared" si="54"/>
        <v>195093.7801703196</v>
      </c>
      <c r="R157" s="25">
        <f t="shared" si="54"/>
        <v>552564.0163157722</v>
      </c>
      <c r="S157" s="25">
        <f t="shared" si="54"/>
        <v>652439.17372782435</v>
      </c>
      <c r="T157" s="25">
        <f t="shared" si="54"/>
        <v>491111.02997010294</v>
      </c>
      <c r="U157" s="25">
        <f t="shared" si="54"/>
        <v>2206696.3305373788</v>
      </c>
      <c r="V157" s="25"/>
      <c r="W157" s="21"/>
    </row>
    <row r="158" spans="8:23" x14ac:dyDescent="0.2">
      <c r="H158" t="s">
        <v>78</v>
      </c>
      <c r="I158" s="25">
        <f t="shared" ref="I158:U158" si="55">I136-I114</f>
        <v>1329883.6777400449</v>
      </c>
      <c r="J158" s="25">
        <f t="shared" si="55"/>
        <v>3404692.6493458077</v>
      </c>
      <c r="K158" s="25">
        <f t="shared" si="55"/>
        <v>1269363.4595447034</v>
      </c>
      <c r="L158" s="25">
        <f t="shared" si="55"/>
        <v>2805143.5050921813</v>
      </c>
      <c r="M158" s="25">
        <f t="shared" si="55"/>
        <v>1990693.4240218773</v>
      </c>
      <c r="N158" s="25">
        <f t="shared" si="55"/>
        <v>2403852.3514505923</v>
      </c>
      <c r="O158" s="25">
        <f t="shared" si="55"/>
        <v>2942805.6425887644</v>
      </c>
      <c r="P158" s="25">
        <f t="shared" si="55"/>
        <v>2598896.2715775967</v>
      </c>
      <c r="Q158" s="25">
        <f t="shared" si="55"/>
        <v>3485702.7216122448</v>
      </c>
      <c r="R158" s="25">
        <f t="shared" si="55"/>
        <v>1759855.3717623428</v>
      </c>
      <c r="S158" s="25">
        <f t="shared" si="55"/>
        <v>2346278.8089474216</v>
      </c>
      <c r="T158" s="25">
        <f t="shared" si="55"/>
        <v>4207917.0610718504</v>
      </c>
      <c r="U158" s="25">
        <f t="shared" si="55"/>
        <v>30545084.944755316</v>
      </c>
      <c r="V158" s="25"/>
      <c r="W158" s="21"/>
    </row>
    <row r="159" spans="8:23" x14ac:dyDescent="0.2">
      <c r="H159" t="s">
        <v>120</v>
      </c>
      <c r="I159" s="25">
        <f t="shared" ref="I159:U159" si="56">I137-I115</f>
        <v>35217.03516812739</v>
      </c>
      <c r="J159" s="25">
        <f t="shared" si="56"/>
        <v>29914.378112587379</v>
      </c>
      <c r="K159" s="25">
        <f t="shared" si="56"/>
        <v>25201.373094437527</v>
      </c>
      <c r="L159" s="25">
        <f t="shared" si="56"/>
        <v>-6585.991973797034</v>
      </c>
      <c r="M159" s="25">
        <f t="shared" si="56"/>
        <v>42202.332273869542</v>
      </c>
      <c r="N159" s="25">
        <f t="shared" si="56"/>
        <v>58824.736105688324</v>
      </c>
      <c r="O159" s="25">
        <f t="shared" si="56"/>
        <v>6635.3487671004841</v>
      </c>
      <c r="P159" s="25">
        <f t="shared" si="56"/>
        <v>281920.75224618748</v>
      </c>
      <c r="Q159" s="25">
        <f t="shared" si="56"/>
        <v>-193940.6600373371</v>
      </c>
      <c r="R159" s="25">
        <f t="shared" si="56"/>
        <v>48350.324368663598</v>
      </c>
      <c r="S159" s="25">
        <f t="shared" si="56"/>
        <v>41111.615656176349</v>
      </c>
      <c r="T159" s="25">
        <f t="shared" si="56"/>
        <v>41512.088017771835</v>
      </c>
      <c r="U159" s="25">
        <f t="shared" si="56"/>
        <v>410363.33179947641</v>
      </c>
      <c r="V159" s="25"/>
      <c r="W159" s="21"/>
    </row>
    <row r="160" spans="8:23" x14ac:dyDescent="0.2">
      <c r="H160" t="s">
        <v>79</v>
      </c>
      <c r="I160" s="25">
        <f t="shared" ref="I160:U160" si="57">I138-I116</f>
        <v>696117.23014586419</v>
      </c>
      <c r="J160" s="25">
        <f t="shared" si="57"/>
        <v>3809227.3260599971</v>
      </c>
      <c r="K160" s="25">
        <f t="shared" si="57"/>
        <v>821014.92857674509</v>
      </c>
      <c r="L160" s="25">
        <f t="shared" si="57"/>
        <v>2921889.6573634222</v>
      </c>
      <c r="M160" s="25">
        <f t="shared" si="57"/>
        <v>2458886.6886498183</v>
      </c>
      <c r="N160" s="25">
        <f t="shared" si="57"/>
        <v>3058782.6607883275</v>
      </c>
      <c r="O160" s="25">
        <f t="shared" si="57"/>
        <v>3651767.5113369152</v>
      </c>
      <c r="P160" s="25">
        <f t="shared" si="57"/>
        <v>3118664.7970323935</v>
      </c>
      <c r="Q160" s="25">
        <f t="shared" si="57"/>
        <v>4139499.5170697272</v>
      </c>
      <c r="R160" s="25">
        <f t="shared" si="57"/>
        <v>2237602.8579622284</v>
      </c>
      <c r="S160" s="25">
        <f t="shared" si="57"/>
        <v>3018808.1932093725</v>
      </c>
      <c r="T160" s="25">
        <f t="shared" si="57"/>
        <v>4790542.2552383989</v>
      </c>
      <c r="U160" s="25">
        <f t="shared" si="57"/>
        <v>34722803.623433352</v>
      </c>
      <c r="V160" s="25"/>
      <c r="W160" s="21"/>
    </row>
    <row r="161" spans="8:23" x14ac:dyDescent="0.2">
      <c r="H161" t="s">
        <v>80</v>
      </c>
      <c r="I161" s="25">
        <f t="shared" ref="I161:U161" si="58">I139-I117</f>
        <v>96302.635863849893</v>
      </c>
      <c r="J161" s="25">
        <f t="shared" si="58"/>
        <v>380494.74599516392</v>
      </c>
      <c r="K161" s="25">
        <f t="shared" si="58"/>
        <v>41381.249191440642</v>
      </c>
      <c r="L161" s="25">
        <f t="shared" si="58"/>
        <v>139288.95408190135</v>
      </c>
      <c r="M161" s="25">
        <f t="shared" si="58"/>
        <v>111216.87871344388</v>
      </c>
      <c r="N161" s="25">
        <f t="shared" si="58"/>
        <v>187311.45177396527</v>
      </c>
      <c r="O161" s="25">
        <f t="shared" si="58"/>
        <v>282062.82341378555</v>
      </c>
      <c r="P161" s="25">
        <f t="shared" si="58"/>
        <v>163476.52860882133</v>
      </c>
      <c r="Q161" s="25">
        <f t="shared" si="58"/>
        <v>31098.733282189816</v>
      </c>
      <c r="R161" s="25">
        <f t="shared" si="58"/>
        <v>206894.17256580386</v>
      </c>
      <c r="S161" s="25">
        <f t="shared" si="58"/>
        <v>297314.87572662765</v>
      </c>
      <c r="T161" s="25">
        <f t="shared" si="58"/>
        <v>121314.13668149197</v>
      </c>
      <c r="U161" s="25">
        <f t="shared" si="58"/>
        <v>2058157.1858984828</v>
      </c>
      <c r="V161" s="25"/>
      <c r="W161" s="21"/>
    </row>
    <row r="162" spans="8:23" x14ac:dyDescent="0.2">
      <c r="H162" s="44" t="s">
        <v>122</v>
      </c>
      <c r="I162" s="25">
        <f t="shared" ref="I162:U162" si="59">I140-I118</f>
        <v>16236563.743371129</v>
      </c>
      <c r="J162" s="25">
        <f t="shared" si="59"/>
        <v>8995029.6042686105</v>
      </c>
      <c r="K162" s="25">
        <f t="shared" si="59"/>
        <v>12471543.051446006</v>
      </c>
      <c r="L162" s="25">
        <f t="shared" si="59"/>
        <v>8748391.5536095798</v>
      </c>
      <c r="M162" s="25">
        <f t="shared" si="59"/>
        <v>2669410.0592080355</v>
      </c>
      <c r="N162" s="25">
        <f t="shared" si="59"/>
        <v>5423812.3848177195</v>
      </c>
      <c r="O162" s="25">
        <f t="shared" si="59"/>
        <v>3290972.8524778485</v>
      </c>
      <c r="P162" s="25">
        <f t="shared" si="59"/>
        <v>13073732.735333726</v>
      </c>
      <c r="Q162" s="25">
        <f t="shared" si="59"/>
        <v>11972473.820598036</v>
      </c>
      <c r="R162" s="25">
        <f t="shared" si="59"/>
        <v>-181350.87658421695</v>
      </c>
      <c r="S162" s="25">
        <f t="shared" si="59"/>
        <v>2232717.2492911965</v>
      </c>
      <c r="T162" s="25">
        <f t="shared" si="59"/>
        <v>13025180.682149023</v>
      </c>
      <c r="U162" s="25">
        <f t="shared" si="59"/>
        <v>97958476.859986544</v>
      </c>
      <c r="V162" s="25"/>
      <c r="W162" s="21"/>
    </row>
    <row r="163" spans="8:23" x14ac:dyDescent="0.2">
      <c r="H163" s="44" t="s">
        <v>169</v>
      </c>
      <c r="I163" s="25">
        <f t="shared" ref="I163:I175" si="60">I141-I119</f>
        <v>2420776.3249941859</v>
      </c>
      <c r="J163" s="25">
        <f t="shared" ref="J163:U163" si="61">J141-J119</f>
        <v>687988.77749391459</v>
      </c>
      <c r="K163" s="25">
        <f t="shared" si="61"/>
        <v>1527963.2462037578</v>
      </c>
      <c r="L163" s="25">
        <f t="shared" si="61"/>
        <v>270044.78629877139</v>
      </c>
      <c r="M163" s="25">
        <f t="shared" si="61"/>
        <v>926016.57599357516</v>
      </c>
      <c r="N163" s="25">
        <f t="shared" si="61"/>
        <v>778251.63948353101</v>
      </c>
      <c r="O163" s="25">
        <f t="shared" si="61"/>
        <v>495437.18336593732</v>
      </c>
      <c r="P163" s="25">
        <f t="shared" si="61"/>
        <v>1467851.2822032273</v>
      </c>
      <c r="Q163" s="25">
        <f t="shared" si="61"/>
        <v>1445819.8528364599</v>
      </c>
      <c r="R163" s="25">
        <f t="shared" si="61"/>
        <v>-652499.60551197827</v>
      </c>
      <c r="S163" s="25">
        <f t="shared" si="61"/>
        <v>150666.81694476213</v>
      </c>
      <c r="T163" s="25">
        <f t="shared" si="61"/>
        <v>1667337.4651158582</v>
      </c>
      <c r="U163" s="25">
        <f t="shared" si="61"/>
        <v>11185654.345422015</v>
      </c>
      <c r="V163" s="25"/>
      <c r="W163" s="21"/>
    </row>
    <row r="164" spans="8:23" x14ac:dyDescent="0.2">
      <c r="H164" s="44" t="s">
        <v>123</v>
      </c>
      <c r="I164" s="25">
        <f t="shared" si="60"/>
        <v>17577527.06871967</v>
      </c>
      <c r="J164" s="25">
        <f t="shared" ref="J164:U164" si="62">J142-J120</f>
        <v>9178586.1848615557</v>
      </c>
      <c r="K164" s="25">
        <f t="shared" si="62"/>
        <v>13236473.775576964</v>
      </c>
      <c r="L164" s="25">
        <f t="shared" si="62"/>
        <v>8714696.7236576527</v>
      </c>
      <c r="M164" s="25">
        <f t="shared" si="62"/>
        <v>3425311.8305337578</v>
      </c>
      <c r="N164" s="25">
        <f t="shared" si="62"/>
        <v>6408523.9138830304</v>
      </c>
      <c r="O164" s="25">
        <f t="shared" si="62"/>
        <v>3870862.6065109968</v>
      </c>
      <c r="P164" s="25">
        <f t="shared" si="62"/>
        <v>14596227.185805142</v>
      </c>
      <c r="Q164" s="25">
        <f t="shared" si="62"/>
        <v>13517400.740520686</v>
      </c>
      <c r="R164" s="25">
        <f t="shared" si="62"/>
        <v>-1105434.8620512336</v>
      </c>
      <c r="S164" s="25">
        <f t="shared" si="62"/>
        <v>1943327.6792718172</v>
      </c>
      <c r="T164" s="25">
        <f t="shared" si="62"/>
        <v>13994973.189039633</v>
      </c>
      <c r="U164" s="25">
        <f t="shared" si="62"/>
        <v>105358476.03632975</v>
      </c>
      <c r="V164" s="25"/>
      <c r="W164" s="21"/>
    </row>
    <row r="165" spans="8:23" x14ac:dyDescent="0.2">
      <c r="H165" s="44" t="s">
        <v>124</v>
      </c>
      <c r="I165" s="25">
        <f t="shared" si="60"/>
        <v>-1318409.1749999998</v>
      </c>
      <c r="J165" s="25">
        <f t="shared" ref="J165:U165" si="63">J143-J121</f>
        <v>-13125.525000000373</v>
      </c>
      <c r="K165" s="25">
        <f t="shared" si="63"/>
        <v>61801.699999999721</v>
      </c>
      <c r="L165" s="25">
        <f t="shared" si="63"/>
        <v>-1211716.8830170729</v>
      </c>
      <c r="M165" s="25">
        <f t="shared" si="63"/>
        <v>-5409421.4055100763</v>
      </c>
      <c r="N165" s="25">
        <f t="shared" si="63"/>
        <v>-15362233.404000042</v>
      </c>
      <c r="O165" s="25">
        <f t="shared" si="63"/>
        <v>-9762631.3354853094</v>
      </c>
      <c r="P165" s="25">
        <f t="shared" si="63"/>
        <v>-16178267.228671052</v>
      </c>
      <c r="Q165" s="25">
        <f t="shared" si="63"/>
        <v>-17594741.145906661</v>
      </c>
      <c r="R165" s="25">
        <f t="shared" si="63"/>
        <v>-6906749.625</v>
      </c>
      <c r="S165" s="25">
        <f t="shared" si="63"/>
        <v>-839761.02500000037</v>
      </c>
      <c r="T165" s="25">
        <f t="shared" si="63"/>
        <v>1457584.5</v>
      </c>
      <c r="U165" s="25">
        <f t="shared" si="63"/>
        <v>-73077670.552590221</v>
      </c>
      <c r="V165" s="25"/>
      <c r="W165" s="21"/>
    </row>
    <row r="166" spans="8:23" x14ac:dyDescent="0.2">
      <c r="H166" t="s">
        <v>77</v>
      </c>
      <c r="I166" s="25">
        <f t="shared" si="60"/>
        <v>-5150481.0077615827</v>
      </c>
      <c r="J166" s="25">
        <f t="shared" ref="J166:U166" si="64">J144-J122</f>
        <v>11236768.31019032</v>
      </c>
      <c r="K166" s="25">
        <f t="shared" si="64"/>
        <v>-9382411.2108816355</v>
      </c>
      <c r="L166" s="25">
        <f t="shared" si="64"/>
        <v>-917769.16472843289</v>
      </c>
      <c r="M166" s="25">
        <f t="shared" si="64"/>
        <v>1807734.0300171673</v>
      </c>
      <c r="N166" s="25">
        <f t="shared" si="64"/>
        <v>-2586376.5056833476</v>
      </c>
      <c r="O166" s="25">
        <f t="shared" si="64"/>
        <v>-1669608.3156253099</v>
      </c>
      <c r="P166" s="25">
        <f t="shared" si="64"/>
        <v>-6295402.8229777813</v>
      </c>
      <c r="Q166" s="25">
        <f t="shared" si="64"/>
        <v>3182760.6960128769</v>
      </c>
      <c r="R166" s="25">
        <f t="shared" si="64"/>
        <v>5697923.9104410261</v>
      </c>
      <c r="S166" s="25">
        <f t="shared" si="64"/>
        <v>54536.659562826157</v>
      </c>
      <c r="T166" s="25">
        <f t="shared" si="64"/>
        <v>-5693267.1817717254</v>
      </c>
      <c r="U166" s="25">
        <f t="shared" si="64"/>
        <v>-9715592.6032056808</v>
      </c>
      <c r="V166" s="25"/>
      <c r="W166" s="21"/>
    </row>
    <row r="167" spans="8:23" x14ac:dyDescent="0.2">
      <c r="H167" t="s">
        <v>81</v>
      </c>
      <c r="I167" s="25">
        <f t="shared" si="60"/>
        <v>-125699.79590507923</v>
      </c>
      <c r="J167" s="25">
        <f t="shared" ref="J167:U167" si="65">J145-J123</f>
        <v>147930.94394064322</v>
      </c>
      <c r="K167" s="25">
        <f t="shared" si="65"/>
        <v>-255277.71788152959</v>
      </c>
      <c r="L167" s="25">
        <f t="shared" si="65"/>
        <v>79173.046747570159</v>
      </c>
      <c r="M167" s="25">
        <f t="shared" si="65"/>
        <v>149571.74377241754</v>
      </c>
      <c r="N167" s="25">
        <f t="shared" si="65"/>
        <v>97453.255577377276</v>
      </c>
      <c r="O167" s="25">
        <f t="shared" si="65"/>
        <v>-6277.0887751223054</v>
      </c>
      <c r="P167" s="25">
        <f t="shared" si="65"/>
        <v>-7971.565233329311</v>
      </c>
      <c r="Q167" s="25">
        <f t="shared" si="65"/>
        <v>-32285.45779223647</v>
      </c>
      <c r="R167" s="25">
        <f t="shared" si="65"/>
        <v>148724.7975417322</v>
      </c>
      <c r="S167" s="25">
        <f t="shared" si="65"/>
        <v>65521.903690774925</v>
      </c>
      <c r="T167" s="25">
        <f t="shared" si="65"/>
        <v>-31089.659627395682</v>
      </c>
      <c r="U167" s="25">
        <f t="shared" si="65"/>
        <v>229774.40605581924</v>
      </c>
      <c r="V167" s="25"/>
      <c r="W167" s="21"/>
    </row>
    <row r="168" spans="8:23" x14ac:dyDescent="0.2">
      <c r="H168" t="s">
        <v>82</v>
      </c>
      <c r="I168" s="25">
        <f t="shared" si="60"/>
        <v>482256.10984243453</v>
      </c>
      <c r="J168" s="25">
        <f t="shared" ref="J168:U168" si="66">J146-J124</f>
        <v>770442.08779483661</v>
      </c>
      <c r="K168" s="25">
        <f t="shared" si="66"/>
        <v>-450194.47277819738</v>
      </c>
      <c r="L168" s="25">
        <f t="shared" si="66"/>
        <v>760293.41535870731</v>
      </c>
      <c r="M168" s="25">
        <f t="shared" si="66"/>
        <v>916992.88305211067</v>
      </c>
      <c r="N168" s="25">
        <f t="shared" si="66"/>
        <v>328257.81597645581</v>
      </c>
      <c r="O168" s="25">
        <f t="shared" si="66"/>
        <v>438336.66352351755</v>
      </c>
      <c r="P168" s="25">
        <f t="shared" si="66"/>
        <v>1592901.5808216706</v>
      </c>
      <c r="Q168" s="25">
        <f t="shared" si="66"/>
        <v>1188297.3294386864</v>
      </c>
      <c r="R168" s="25">
        <f t="shared" si="66"/>
        <v>785232.22726825625</v>
      </c>
      <c r="S168" s="25">
        <f t="shared" si="66"/>
        <v>304297.64296397939</v>
      </c>
      <c r="T168" s="25">
        <f t="shared" si="66"/>
        <v>162504.64967602119</v>
      </c>
      <c r="U168" s="25">
        <f t="shared" si="66"/>
        <v>7279617.9329385161</v>
      </c>
      <c r="V168" s="25"/>
      <c r="W168" s="21"/>
    </row>
    <row r="169" spans="8:23" x14ac:dyDescent="0.2">
      <c r="H169" t="s">
        <v>125</v>
      </c>
      <c r="I169" s="25">
        <f t="shared" si="60"/>
        <v>75937.973134929023</v>
      </c>
      <c r="J169" s="25">
        <f t="shared" ref="J169:U169" si="67">J147-J125</f>
        <v>-3320.2014713382814</v>
      </c>
      <c r="K169" s="25">
        <f t="shared" si="67"/>
        <v>-7561.7028907915228</v>
      </c>
      <c r="L169" s="25">
        <f t="shared" si="67"/>
        <v>-26787.247945561598</v>
      </c>
      <c r="M169" s="25">
        <f t="shared" si="67"/>
        <v>-13802.953980923397</v>
      </c>
      <c r="N169" s="25">
        <f t="shared" si="67"/>
        <v>37853.477874588687</v>
      </c>
      <c r="O169" s="25">
        <f t="shared" si="67"/>
        <v>-12226.293510218966</v>
      </c>
      <c r="P169" s="25">
        <f t="shared" si="67"/>
        <v>36010.486244787928</v>
      </c>
      <c r="Q169" s="25">
        <f t="shared" si="67"/>
        <v>-14010.251382607035</v>
      </c>
      <c r="R169" s="25">
        <f t="shared" si="67"/>
        <v>-26655.181426531577</v>
      </c>
      <c r="S169" s="25">
        <f t="shared" si="67"/>
        <v>-35637.965861801757</v>
      </c>
      <c r="T169" s="25">
        <f t="shared" si="67"/>
        <v>-74847.436150943046</v>
      </c>
      <c r="U169" s="25">
        <f t="shared" si="67"/>
        <v>-65047.297366411425</v>
      </c>
      <c r="V169" s="25"/>
      <c r="W169" s="21"/>
    </row>
    <row r="170" spans="8:23" x14ac:dyDescent="0.2">
      <c r="H170" t="s">
        <v>83</v>
      </c>
      <c r="I170" s="25">
        <f t="shared" si="60"/>
        <v>396390.42883652449</v>
      </c>
      <c r="J170" s="25">
        <f t="shared" ref="J170:U170" si="68">J148-J126</f>
        <v>859472.79992946982</v>
      </c>
      <c r="K170" s="25">
        <f t="shared" si="68"/>
        <v>-808698.33868952096</v>
      </c>
      <c r="L170" s="25">
        <f t="shared" si="68"/>
        <v>727854.06174279004</v>
      </c>
      <c r="M170" s="25">
        <f t="shared" si="68"/>
        <v>1132211.470750913</v>
      </c>
      <c r="N170" s="25">
        <f t="shared" si="68"/>
        <v>556312.99846440181</v>
      </c>
      <c r="O170" s="25">
        <f t="shared" si="68"/>
        <v>515349.11514625698</v>
      </c>
      <c r="P170" s="25">
        <f t="shared" si="68"/>
        <v>1763797.6032542698</v>
      </c>
      <c r="Q170" s="25">
        <f t="shared" si="68"/>
        <v>1301171.2695185468</v>
      </c>
      <c r="R170" s="25">
        <f t="shared" si="68"/>
        <v>936044.49474909529</v>
      </c>
      <c r="S170" s="25">
        <f t="shared" si="68"/>
        <v>360880.45532038063</v>
      </c>
      <c r="T170" s="25">
        <f t="shared" si="68"/>
        <v>113280.92118411511</v>
      </c>
      <c r="U170" s="25">
        <f t="shared" si="68"/>
        <v>7854067.2802071571</v>
      </c>
      <c r="V170" s="25"/>
      <c r="W170" s="21"/>
    </row>
    <row r="171" spans="8:23" x14ac:dyDescent="0.2">
      <c r="H171" t="s">
        <v>126</v>
      </c>
      <c r="I171" s="25">
        <f t="shared" si="60"/>
        <v>-81574.956009369344</v>
      </c>
      <c r="J171" s="25">
        <f t="shared" ref="J171:U171" si="69">J149-J127</f>
        <v>93601.828392305411</v>
      </c>
      <c r="K171" s="25">
        <f t="shared" si="69"/>
        <v>-88908.922934865113</v>
      </c>
      <c r="L171" s="25">
        <f t="shared" si="69"/>
        <v>36543.249881203636</v>
      </c>
      <c r="M171" s="25">
        <f t="shared" si="69"/>
        <v>9116.0711087082746</v>
      </c>
      <c r="N171" s="25">
        <f t="shared" si="69"/>
        <v>47999.420773127174</v>
      </c>
      <c r="O171" s="25">
        <f t="shared" si="69"/>
        <v>26274.489352921722</v>
      </c>
      <c r="P171" s="25">
        <f t="shared" si="69"/>
        <v>32683.849551884574</v>
      </c>
      <c r="Q171" s="25">
        <f t="shared" si="69"/>
        <v>-6627.8293063015444</v>
      </c>
      <c r="R171" s="25">
        <f t="shared" si="69"/>
        <v>41978.555598008796</v>
      </c>
      <c r="S171" s="25">
        <f t="shared" si="69"/>
        <v>55798.897492665215</v>
      </c>
      <c r="T171" s="25">
        <f t="shared" si="69"/>
        <v>103098.00424866006</v>
      </c>
      <c r="U171" s="25">
        <f t="shared" si="69"/>
        <v>269982.6581489481</v>
      </c>
      <c r="V171" s="25"/>
      <c r="W171" s="21"/>
    </row>
    <row r="172" spans="8:23" x14ac:dyDescent="0.2">
      <c r="H172" t="s">
        <v>127</v>
      </c>
      <c r="I172" s="25">
        <f t="shared" si="60"/>
        <v>5840482.0846823081</v>
      </c>
      <c r="J172" s="25">
        <f t="shared" ref="J172:U172" si="70">J150-J128</f>
        <v>1546660.4400476441</v>
      </c>
      <c r="K172" s="25">
        <f t="shared" si="70"/>
        <v>1606630.0755397156</v>
      </c>
      <c r="L172" s="25">
        <f t="shared" si="70"/>
        <v>2513456.2170078531</v>
      </c>
      <c r="M172" s="25">
        <f t="shared" si="70"/>
        <v>2048415.2531154007</v>
      </c>
      <c r="N172" s="25">
        <f t="shared" si="70"/>
        <v>2547912.3145538568</v>
      </c>
      <c r="O172" s="25">
        <f t="shared" si="70"/>
        <v>543205.47853622586</v>
      </c>
      <c r="P172" s="25">
        <f t="shared" si="70"/>
        <v>5428807.4312746301</v>
      </c>
      <c r="Q172" s="25">
        <f t="shared" si="70"/>
        <v>2712329.3323960751</v>
      </c>
      <c r="R172" s="25">
        <f t="shared" si="70"/>
        <v>-309019.04529521614</v>
      </c>
      <c r="S172" s="25">
        <f t="shared" si="70"/>
        <v>-647489.60477244854</v>
      </c>
      <c r="T172" s="25">
        <f t="shared" si="70"/>
        <v>2781522.0509936288</v>
      </c>
      <c r="U172" s="25">
        <f t="shared" si="70"/>
        <v>26612912.028079748</v>
      </c>
      <c r="V172" s="25"/>
    </row>
    <row r="173" spans="8:23" x14ac:dyDescent="0.2">
      <c r="H173" s="44" t="s">
        <v>149</v>
      </c>
      <c r="I173" s="25">
        <f t="shared" si="60"/>
        <v>3328189.2577509033</v>
      </c>
      <c r="J173" s="25">
        <f t="shared" ref="J173:U173" si="71">J151-J129</f>
        <v>431040.24228555243</v>
      </c>
      <c r="K173" s="25">
        <f t="shared" si="71"/>
        <v>2718690.8551350664</v>
      </c>
      <c r="L173" s="25">
        <f t="shared" si="71"/>
        <v>353256.55267045926</v>
      </c>
      <c r="M173" s="25">
        <f t="shared" si="71"/>
        <v>1511296.8162750425</v>
      </c>
      <c r="N173" s="25">
        <f t="shared" si="71"/>
        <v>1455958.5526704593</v>
      </c>
      <c r="O173" s="25">
        <f t="shared" si="71"/>
        <v>995427.55267045926</v>
      </c>
      <c r="P173" s="25">
        <f t="shared" si="71"/>
        <v>1907744.8162750425</v>
      </c>
      <c r="Q173" s="25">
        <f t="shared" si="71"/>
        <v>1823687.2890658751</v>
      </c>
      <c r="R173" s="25">
        <f t="shared" si="71"/>
        <v>713668.55267045926</v>
      </c>
      <c r="S173" s="25">
        <f t="shared" si="71"/>
        <v>1051554.432063682</v>
      </c>
      <c r="T173" s="25">
        <f t="shared" si="71"/>
        <v>1418795.5487251515</v>
      </c>
      <c r="U173" s="25">
        <f t="shared" si="71"/>
        <v>17709310.468258157</v>
      </c>
      <c r="V173" s="25"/>
    </row>
    <row r="174" spans="8:23" x14ac:dyDescent="0.2">
      <c r="H174" t="s">
        <v>128</v>
      </c>
      <c r="I174" s="25">
        <f t="shared" si="60"/>
        <v>9130900.2240130231</v>
      </c>
      <c r="J174" s="25">
        <f t="shared" ref="J174:U174" si="72">J152-J130</f>
        <v>1947228.7001010627</v>
      </c>
      <c r="K174" s="25">
        <f t="shared" si="72"/>
        <v>4549956.9950802028</v>
      </c>
      <c r="L174" s="25">
        <f t="shared" si="72"/>
        <v>3178693.9330458939</v>
      </c>
      <c r="M174" s="25">
        <f t="shared" si="72"/>
        <v>3849907.4648133144</v>
      </c>
      <c r="N174" s="25">
        <f t="shared" si="72"/>
        <v>4409399.5302001387</v>
      </c>
      <c r="O174" s="25">
        <f t="shared" si="72"/>
        <v>1650166.5807871893</v>
      </c>
      <c r="P174" s="25">
        <f t="shared" si="72"/>
        <v>7458679.127236031</v>
      </c>
      <c r="Q174" s="25">
        <f t="shared" si="72"/>
        <v>4930303.0257063285</v>
      </c>
      <c r="R174" s="25">
        <f t="shared" si="72"/>
        <v>731799.96697129309</v>
      </c>
      <c r="S174" s="25">
        <f t="shared" si="72"/>
        <v>797491.18295708299</v>
      </c>
      <c r="T174" s="25">
        <f t="shared" si="72"/>
        <v>4521540.9545304328</v>
      </c>
      <c r="U174" s="25">
        <f t="shared" si="72"/>
        <v>47156067.685441971</v>
      </c>
      <c r="V174" s="25"/>
    </row>
    <row r="175" spans="8:23" x14ac:dyDescent="0.2">
      <c r="H175" t="s">
        <v>129</v>
      </c>
      <c r="I175" s="25">
        <f t="shared" si="60"/>
        <v>278153.97499999451</v>
      </c>
      <c r="J175" s="25">
        <f t="shared" ref="J175:U175" si="73">J153-J131</f>
        <v>-75427.725000005681</v>
      </c>
      <c r="K175" s="25">
        <f t="shared" si="73"/>
        <v>173236.29999999423</v>
      </c>
      <c r="L175" s="25">
        <f t="shared" si="73"/>
        <v>237313.21909426199</v>
      </c>
      <c r="M175" s="25">
        <f t="shared" si="73"/>
        <v>-490873.17439299263</v>
      </c>
      <c r="N175" s="25">
        <f t="shared" si="73"/>
        <v>-3356332.1511546317</v>
      </c>
      <c r="O175" s="25">
        <f t="shared" si="73"/>
        <v>-2502385.6687414981</v>
      </c>
      <c r="P175" s="25">
        <f t="shared" si="73"/>
        <v>-2975141.8743849033</v>
      </c>
      <c r="Q175" s="25">
        <f t="shared" si="73"/>
        <v>-3086296.1830648961</v>
      </c>
      <c r="R175" s="25">
        <f t="shared" si="73"/>
        <v>-1278308.275000006</v>
      </c>
      <c r="S175" s="25">
        <f t="shared" si="73"/>
        <v>1353357.2749999943</v>
      </c>
      <c r="T175" s="25">
        <f t="shared" si="73"/>
        <v>110568.74999999441</v>
      </c>
      <c r="U175" s="25">
        <f t="shared" si="73"/>
        <v>-11612135.532644697</v>
      </c>
      <c r="V175" s="25"/>
    </row>
    <row r="176" spans="8:23" x14ac:dyDescent="0.2"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5"/>
    </row>
    <row r="177" spans="1:22" x14ac:dyDescent="0.2">
      <c r="H177" s="39" t="s">
        <v>111</v>
      </c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</row>
    <row r="178" spans="1:22" x14ac:dyDescent="0.2">
      <c r="H178" t="s">
        <v>75</v>
      </c>
      <c r="I178" s="38">
        <f t="shared" ref="I178:U178" si="74">I156/I112</f>
        <v>-9.4290933505121688E-2</v>
      </c>
      <c r="J178" s="38">
        <f t="shared" si="74"/>
        <v>0.14739477407620705</v>
      </c>
      <c r="K178" s="38">
        <f t="shared" si="74"/>
        <v>-7.6358473126786758E-2</v>
      </c>
      <c r="L178" s="38">
        <f t="shared" si="74"/>
        <v>9.3175910560716942E-3</v>
      </c>
      <c r="M178" s="38">
        <f t="shared" si="74"/>
        <v>-1.5232192087109455E-2</v>
      </c>
      <c r="N178" s="38">
        <f t="shared" si="74"/>
        <v>-4.4401448121601662E-2</v>
      </c>
      <c r="O178" s="38">
        <f t="shared" si="74"/>
        <v>6.6714682923247406E-2</v>
      </c>
      <c r="P178" s="38">
        <f t="shared" si="74"/>
        <v>-0.11418486954253183</v>
      </c>
      <c r="Q178" s="38">
        <f t="shared" si="74"/>
        <v>-2.918182035540998E-2</v>
      </c>
      <c r="R178" s="38">
        <f t="shared" si="74"/>
        <v>9.9376280882698356E-2</v>
      </c>
      <c r="S178" s="38">
        <f t="shared" si="74"/>
        <v>2.9618836516718646E-2</v>
      </c>
      <c r="T178" s="38">
        <f t="shared" si="74"/>
        <v>-4.8587296712440648E-4</v>
      </c>
      <c r="U178" s="23">
        <f t="shared" si="74"/>
        <v>-4.7935958674264366E-3</v>
      </c>
    </row>
    <row r="179" spans="1:22" x14ac:dyDescent="0.2">
      <c r="H179" t="s">
        <v>76</v>
      </c>
      <c r="I179" s="38">
        <f t="shared" ref="I179:U179" si="75">I157/I113</f>
        <v>-7.9596657405914664E-2</v>
      </c>
      <c r="J179" s="38">
        <f t="shared" si="75"/>
        <v>9.0714658763234271E-2</v>
      </c>
      <c r="K179" s="38">
        <f t="shared" si="75"/>
        <v>-4.6881085248811544E-2</v>
      </c>
      <c r="L179" s="38">
        <f t="shared" si="75"/>
        <v>4.4049591160987625E-2</v>
      </c>
      <c r="M179" s="38">
        <f t="shared" si="75"/>
        <v>2.9418144529597061E-2</v>
      </c>
      <c r="N179" s="38">
        <f t="shared" si="75"/>
        <v>4.9507744802515796E-2</v>
      </c>
      <c r="O179" s="38">
        <f t="shared" si="75"/>
        <v>5.9012546117581687E-2</v>
      </c>
      <c r="P179" s="38">
        <f t="shared" si="75"/>
        <v>-2.2101640668984974E-2</v>
      </c>
      <c r="Q179" s="38">
        <f t="shared" si="75"/>
        <v>5.670621991155745E-2</v>
      </c>
      <c r="R179" s="38">
        <f t="shared" si="75"/>
        <v>0.12820219315564801</v>
      </c>
      <c r="S179" s="38">
        <f t="shared" si="75"/>
        <v>0.12309232478043175</v>
      </c>
      <c r="T179" s="38">
        <f t="shared" si="75"/>
        <v>7.6840517492302113E-2</v>
      </c>
      <c r="U179" s="23">
        <f t="shared" si="75"/>
        <v>3.771299053159817E-2</v>
      </c>
    </row>
    <row r="180" spans="1:22" x14ac:dyDescent="0.2">
      <c r="H180" t="s">
        <v>78</v>
      </c>
      <c r="I180" s="38">
        <f t="shared" ref="I180:U180" si="76">I158/I114</f>
        <v>2.5679140458667728E-2</v>
      </c>
      <c r="J180" s="38">
        <f t="shared" si="76"/>
        <v>6.8960149696242271E-2</v>
      </c>
      <c r="K180" s="38">
        <f t="shared" si="76"/>
        <v>2.6728914772604136E-2</v>
      </c>
      <c r="L180" s="38">
        <f t="shared" si="76"/>
        <v>6.6405802000485042E-2</v>
      </c>
      <c r="M180" s="38">
        <f t="shared" si="76"/>
        <v>4.6791502492680617E-2</v>
      </c>
      <c r="N180" s="38">
        <f t="shared" si="76"/>
        <v>5.7851809011328685E-2</v>
      </c>
      <c r="O180" s="38">
        <f t="shared" si="76"/>
        <v>6.0008285128056706E-2</v>
      </c>
      <c r="P180" s="38">
        <f t="shared" si="76"/>
        <v>5.4899495408877549E-2</v>
      </c>
      <c r="Q180" s="38">
        <f t="shared" si="76"/>
        <v>8.9893822411503635E-2</v>
      </c>
      <c r="R180" s="38">
        <f t="shared" si="76"/>
        <v>3.9284688725455826E-2</v>
      </c>
      <c r="S180" s="38">
        <f t="shared" si="76"/>
        <v>5.0174855678836915E-2</v>
      </c>
      <c r="T180" s="38">
        <f t="shared" si="76"/>
        <v>8.562640595147504E-2</v>
      </c>
      <c r="U180" s="23">
        <f t="shared" si="76"/>
        <v>5.5451213648243444E-2</v>
      </c>
    </row>
    <row r="181" spans="1:22" x14ac:dyDescent="0.2">
      <c r="H181" s="29" t="s">
        <v>120</v>
      </c>
      <c r="I181" s="38">
        <f t="shared" ref="I181:U181" si="77">I159/I115</f>
        <v>5.6609198351616423E-2</v>
      </c>
      <c r="J181" s="38">
        <f t="shared" si="77"/>
        <v>4.9588938051225086E-2</v>
      </c>
      <c r="K181" s="38">
        <f t="shared" si="77"/>
        <v>4.7535051596180669E-2</v>
      </c>
      <c r="L181" s="38">
        <f t="shared" si="77"/>
        <v>-1.2602767357141418E-2</v>
      </c>
      <c r="M181" s="38">
        <f t="shared" si="77"/>
        <v>0.10041575601240504</v>
      </c>
      <c r="N181" s="38">
        <f t="shared" si="77"/>
        <v>0.15111318474729582</v>
      </c>
      <c r="O181" s="38">
        <f t="shared" si="77"/>
        <v>1.3808022938843109E-2</v>
      </c>
      <c r="P181" s="38">
        <f t="shared" si="77"/>
        <v>1.4883839222348267</v>
      </c>
      <c r="Q181" s="38">
        <f t="shared" si="77"/>
        <v>-0.30995542633882917</v>
      </c>
      <c r="R181" s="38">
        <f t="shared" si="77"/>
        <v>9.9038755681454982E-2</v>
      </c>
      <c r="S181" s="38">
        <f t="shared" si="77"/>
        <v>7.3951996330744271E-2</v>
      </c>
      <c r="T181" s="38">
        <f t="shared" si="77"/>
        <v>6.6510326955710353E-2</v>
      </c>
      <c r="U181" s="40">
        <f t="shared" si="77"/>
        <v>6.7810940580720472E-2</v>
      </c>
    </row>
    <row r="182" spans="1:22" x14ac:dyDescent="0.2">
      <c r="H182" t="s">
        <v>79</v>
      </c>
      <c r="I182" s="38">
        <f t="shared" ref="I182:U182" si="78">I160/I116</f>
        <v>1.1619110614497771E-2</v>
      </c>
      <c r="J182" s="38">
        <f t="shared" si="78"/>
        <v>6.7797930335118342E-2</v>
      </c>
      <c r="K182" s="38">
        <f t="shared" si="78"/>
        <v>1.5134532832504526E-2</v>
      </c>
      <c r="L182" s="38">
        <f t="shared" si="78"/>
        <v>6.1439459731272371E-2</v>
      </c>
      <c r="M182" s="38">
        <f t="shared" si="78"/>
        <v>5.2480036949224075E-2</v>
      </c>
      <c r="N182" s="38">
        <f t="shared" si="78"/>
        <v>6.7243465500680041E-2</v>
      </c>
      <c r="O182" s="38">
        <f t="shared" si="78"/>
        <v>6.8026670301014544E-2</v>
      </c>
      <c r="P182" s="38">
        <f t="shared" si="78"/>
        <v>6.0225295725286156E-2</v>
      </c>
      <c r="Q182" s="38">
        <f t="shared" si="78"/>
        <v>9.6222344866636139E-2</v>
      </c>
      <c r="R182" s="38">
        <f t="shared" si="78"/>
        <v>4.4913733124372371E-2</v>
      </c>
      <c r="S182" s="38">
        <f t="shared" si="78"/>
        <v>5.7181051393733626E-2</v>
      </c>
      <c r="T182" s="38">
        <f t="shared" si="78"/>
        <v>8.4960420644428616E-2</v>
      </c>
      <c r="U182" s="40">
        <f t="shared" si="78"/>
        <v>5.6210537673650619E-2</v>
      </c>
    </row>
    <row r="183" spans="1:22" s="48" customFormat="1" x14ac:dyDescent="0.2">
      <c r="A183" s="29"/>
      <c r="B183" s="29"/>
      <c r="C183" s="29"/>
      <c r="D183" s="29"/>
      <c r="E183" s="29"/>
      <c r="F183" s="29"/>
      <c r="G183" s="29"/>
      <c r="H183" s="29" t="s">
        <v>80</v>
      </c>
      <c r="I183" s="38">
        <f t="shared" ref="I183:U183" si="79">I161/I117</f>
        <v>2.8526363611383186E-2</v>
      </c>
      <c r="J183" s="38">
        <f t="shared" si="79"/>
        <v>0.12558713903766378</v>
      </c>
      <c r="K183" s="38">
        <f t="shared" si="79"/>
        <v>1.4108948339364394E-2</v>
      </c>
      <c r="L183" s="38">
        <f t="shared" si="79"/>
        <v>5.6835374923656388E-2</v>
      </c>
      <c r="M183" s="38">
        <f t="shared" si="79"/>
        <v>4.7934032917512907E-2</v>
      </c>
      <c r="N183" s="38">
        <f t="shared" si="79"/>
        <v>8.8234592522406008E-2</v>
      </c>
      <c r="O183" s="38">
        <f t="shared" si="79"/>
        <v>0.11561226357077299</v>
      </c>
      <c r="P183" s="38">
        <f t="shared" si="79"/>
        <v>6.7674518151927029E-2</v>
      </c>
      <c r="Q183" s="38">
        <f t="shared" si="79"/>
        <v>1.3399566923088444E-2</v>
      </c>
      <c r="R183" s="38">
        <f t="shared" si="79"/>
        <v>8.3768079602486736E-2</v>
      </c>
      <c r="S183" s="38">
        <f t="shared" si="79"/>
        <v>0.11144688366420656</v>
      </c>
      <c r="T183" s="38">
        <f t="shared" si="79"/>
        <v>3.8692201824570283E-2</v>
      </c>
      <c r="U183" s="40">
        <f t="shared" si="79"/>
        <v>6.4963656301414235E-2</v>
      </c>
      <c r="V183"/>
    </row>
    <row r="184" spans="1:22" x14ac:dyDescent="0.2">
      <c r="A184" s="29"/>
      <c r="B184" s="29"/>
      <c r="C184" s="29"/>
      <c r="D184" s="29"/>
      <c r="E184" s="29"/>
      <c r="F184" s="29"/>
      <c r="G184" s="29"/>
      <c r="H184" s="49" t="s">
        <v>122</v>
      </c>
      <c r="I184" s="38">
        <f t="shared" ref="I184:I197" si="80">I162/I118</f>
        <v>0.16663356631225451</v>
      </c>
      <c r="J184" s="38">
        <f t="shared" ref="J184:T184" si="81">J162/J118</f>
        <v>8.615323934078048E-2</v>
      </c>
      <c r="K184" s="38">
        <f t="shared" si="81"/>
        <v>0.12715443180421371</v>
      </c>
      <c r="L184" s="38">
        <f t="shared" si="81"/>
        <v>8.9092982917802085E-2</v>
      </c>
      <c r="M184" s="38">
        <f t="shared" si="81"/>
        <v>2.5105741895982692E-2</v>
      </c>
      <c r="N184" s="38">
        <f t="shared" si="81"/>
        <v>5.2489387924963007E-2</v>
      </c>
      <c r="O184" s="38">
        <f t="shared" si="81"/>
        <v>2.8705864347490333E-2</v>
      </c>
      <c r="P184" s="38">
        <f t="shared" si="81"/>
        <v>0.12698730956027124</v>
      </c>
      <c r="Q184" s="38">
        <f t="shared" si="81"/>
        <v>0.12762176500074981</v>
      </c>
      <c r="R184" s="38">
        <f t="shared" si="81"/>
        <v>-1.6567659801566253E-3</v>
      </c>
      <c r="S184" s="38">
        <f t="shared" si="81"/>
        <v>2.1078514592505024E-2</v>
      </c>
      <c r="T184" s="38">
        <f t="shared" si="81"/>
        <v>0.12935106550281872</v>
      </c>
      <c r="U184" s="40">
        <f>U162/U118</f>
        <v>7.930120650970067E-2</v>
      </c>
    </row>
    <row r="185" spans="1:22" x14ac:dyDescent="0.2">
      <c r="A185" s="29"/>
      <c r="B185" s="29"/>
      <c r="C185" s="29"/>
      <c r="D185" s="29"/>
      <c r="E185" s="29"/>
      <c r="F185" s="29"/>
      <c r="G185" s="29"/>
      <c r="H185" s="44" t="s">
        <v>169</v>
      </c>
      <c r="I185" s="38">
        <f t="shared" si="80"/>
        <v>0.34226296523740213</v>
      </c>
      <c r="J185" s="38">
        <f t="shared" ref="J185:U185" si="82">J163/J119</f>
        <v>8.3524679698742277E-2</v>
      </c>
      <c r="K185" s="38">
        <f t="shared" si="82"/>
        <v>0.20997874411602288</v>
      </c>
      <c r="L185" s="38">
        <f t="shared" si="82"/>
        <v>3.4014598193465792E-2</v>
      </c>
      <c r="M185" s="38">
        <f t="shared" si="82"/>
        <v>0.11905669902999778</v>
      </c>
      <c r="N185" s="38">
        <f t="shared" si="82"/>
        <v>0.10410024199941748</v>
      </c>
      <c r="O185" s="38">
        <f t="shared" si="82"/>
        <v>5.7653488666358367E-2</v>
      </c>
      <c r="P185" s="38">
        <f t="shared" si="82"/>
        <v>0.20159317071071228</v>
      </c>
      <c r="Q185" s="38">
        <f t="shared" si="82"/>
        <v>0.22785265029691668</v>
      </c>
      <c r="R185" s="38">
        <f t="shared" si="82"/>
        <v>-6.8563381973817311E-2</v>
      </c>
      <c r="S185" s="38">
        <f t="shared" si="82"/>
        <v>1.8332686451115309E-2</v>
      </c>
      <c r="T185" s="38">
        <f t="shared" si="82"/>
        <v>0.23273161497369607</v>
      </c>
      <c r="U185" s="38">
        <f t="shared" si="82"/>
        <v>0.12040658235766037</v>
      </c>
    </row>
    <row r="186" spans="1:22" x14ac:dyDescent="0.2">
      <c r="A186" s="29"/>
      <c r="B186" s="29"/>
      <c r="C186" s="29"/>
      <c r="D186" s="29"/>
      <c r="E186" s="29"/>
      <c r="F186" s="29"/>
      <c r="G186" s="29"/>
      <c r="H186" s="49" t="s">
        <v>123</v>
      </c>
      <c r="I186" s="38">
        <f t="shared" si="80"/>
        <v>0.16185283992038621</v>
      </c>
      <c r="J186" s="38">
        <f t="shared" ref="J186:U186" si="83">J164/J120</f>
        <v>7.8900132804405165E-2</v>
      </c>
      <c r="K186" s="38">
        <f t="shared" si="83"/>
        <v>0.12150320870976972</v>
      </c>
      <c r="L186" s="38">
        <f t="shared" si="83"/>
        <v>7.9814226711593023E-2</v>
      </c>
      <c r="M186" s="38">
        <f t="shared" si="83"/>
        <v>2.9265834149850598E-2</v>
      </c>
      <c r="N186" s="38">
        <f t="shared" si="83"/>
        <v>5.6440537140372851E-2</v>
      </c>
      <c r="O186" s="38">
        <f t="shared" si="83"/>
        <v>3.0654888287167104E-2</v>
      </c>
      <c r="P186" s="38">
        <f t="shared" si="83"/>
        <v>0.12884473248062336</v>
      </c>
      <c r="Q186" s="38">
        <f t="shared" si="83"/>
        <v>0.13110145477101104</v>
      </c>
      <c r="R186" s="38">
        <f t="shared" si="83"/>
        <v>-9.0500919897302592E-3</v>
      </c>
      <c r="S186" s="38">
        <f t="shared" si="83"/>
        <v>1.6569067153250291E-2</v>
      </c>
      <c r="T186" s="38">
        <f t="shared" si="83"/>
        <v>0.12523004466859675</v>
      </c>
      <c r="U186" s="40">
        <f t="shared" si="83"/>
        <v>7.7044751062318492E-2</v>
      </c>
    </row>
    <row r="187" spans="1:22" x14ac:dyDescent="0.2">
      <c r="A187" s="29"/>
      <c r="B187" s="29"/>
      <c r="C187" s="29"/>
      <c r="D187" s="29"/>
      <c r="E187" s="29"/>
      <c r="F187" s="29"/>
      <c r="G187" s="29"/>
      <c r="H187" s="52" t="s">
        <v>124</v>
      </c>
      <c r="I187" s="47">
        <f t="shared" si="80"/>
        <v>-0.23846044593818808</v>
      </c>
      <c r="J187" s="47">
        <f t="shared" ref="J187:U187" si="84">J165/J121</f>
        <v>-3.1404256021660706E-3</v>
      </c>
      <c r="K187" s="47">
        <f t="shared" si="84"/>
        <v>1.5112756894516523E-2</v>
      </c>
      <c r="L187" s="47">
        <f t="shared" si="84"/>
        <v>-0.22664872313217044</v>
      </c>
      <c r="M187" s="47">
        <f t="shared" si="84"/>
        <v>-0.48925870964699569</v>
      </c>
      <c r="N187" s="47">
        <f t="shared" si="84"/>
        <v>-0.74090168535451484</v>
      </c>
      <c r="O187" s="47">
        <f t="shared" si="84"/>
        <v>-0.38868556751909228</v>
      </c>
      <c r="P187" s="47">
        <f t="shared" si="84"/>
        <v>-0.56286459140146694</v>
      </c>
      <c r="Q187" s="47">
        <f t="shared" si="84"/>
        <v>-0.79011754067915274</v>
      </c>
      <c r="R187" s="47">
        <f t="shared" si="84"/>
        <v>-0.61956989911418114</v>
      </c>
      <c r="S187" s="47">
        <f t="shared" si="84"/>
        <v>-0.16888740210039077</v>
      </c>
      <c r="T187" s="47">
        <f t="shared" si="84"/>
        <v>0.55223771176567538</v>
      </c>
      <c r="U187" s="40">
        <f t="shared" si="84"/>
        <v>-0.50114118898597704</v>
      </c>
    </row>
    <row r="188" spans="1:22" s="48" customFormat="1" x14ac:dyDescent="0.2">
      <c r="A188" s="29"/>
      <c r="B188" s="29"/>
      <c r="C188" s="29"/>
      <c r="D188" s="29"/>
      <c r="E188" s="29"/>
      <c r="F188" s="29"/>
      <c r="G188" s="29"/>
      <c r="H188" t="s">
        <v>77</v>
      </c>
      <c r="I188" s="38">
        <f t="shared" si="80"/>
        <v>-4.06560009683401E-2</v>
      </c>
      <c r="J188" s="38">
        <f t="shared" ref="J188:U188" si="85">J166/J122</f>
        <v>0.1014610934389646</v>
      </c>
      <c r="K188" s="38">
        <f t="shared" si="85"/>
        <v>-8.2230264068978792E-2</v>
      </c>
      <c r="L188" s="38">
        <f t="shared" si="85"/>
        <v>-1.039858469270598E-2</v>
      </c>
      <c r="M188" s="38">
        <f t="shared" si="85"/>
        <v>2.6279047235326296E-2</v>
      </c>
      <c r="N188" s="38">
        <f t="shared" si="85"/>
        <v>-3.7548819508097686E-2</v>
      </c>
      <c r="O188" s="38">
        <f t="shared" si="85"/>
        <v>-1.8077020560931072E-2</v>
      </c>
      <c r="P188" s="38">
        <f t="shared" si="85"/>
        <v>-7.0287374267648861E-2</v>
      </c>
      <c r="Q188" s="38">
        <f t="shared" si="85"/>
        <v>5.0090032642064776E-2</v>
      </c>
      <c r="R188" s="38">
        <f t="shared" si="85"/>
        <v>7.0195370818848024E-2</v>
      </c>
      <c r="S188" s="38">
        <f t="shared" si="85"/>
        <v>5.0006289279222796E-4</v>
      </c>
      <c r="T188" s="38">
        <f t="shared" si="85"/>
        <v>-4.2835241998630987E-2</v>
      </c>
      <c r="U188" s="40">
        <f t="shared" si="85"/>
        <v>-8.4772854709624819E-3</v>
      </c>
      <c r="V188" s="29"/>
    </row>
    <row r="189" spans="1:22" x14ac:dyDescent="0.2">
      <c r="A189" s="29"/>
      <c r="B189" s="29"/>
      <c r="C189" s="29"/>
      <c r="D189" s="29"/>
      <c r="E189" s="29"/>
      <c r="F189" s="29"/>
      <c r="G189" s="29"/>
      <c r="H189" s="29" t="s">
        <v>81</v>
      </c>
      <c r="I189" s="38">
        <f t="shared" si="80"/>
        <v>-4.1517898109257725E-2</v>
      </c>
      <c r="J189" s="38">
        <f t="shared" ref="J189:U189" si="86">J167/J123</f>
        <v>5.3573147881530406E-2</v>
      </c>
      <c r="K189" s="38">
        <f t="shared" si="86"/>
        <v>-9.2624856862159641E-2</v>
      </c>
      <c r="L189" s="38">
        <f t="shared" si="86"/>
        <v>3.9460663587273473E-2</v>
      </c>
      <c r="M189" s="38">
        <f t="shared" si="86"/>
        <v>9.9864292286708428E-2</v>
      </c>
      <c r="N189" s="38">
        <f t="shared" si="86"/>
        <v>6.7222308077842338E-2</v>
      </c>
      <c r="O189" s="38">
        <f t="shared" si="86"/>
        <v>-3.3528860078264801E-3</v>
      </c>
      <c r="P189" s="38">
        <f t="shared" si="86"/>
        <v>-4.4808341333898308E-3</v>
      </c>
      <c r="Q189" s="38">
        <f t="shared" si="86"/>
        <v>-2.0036639373679402E-2</v>
      </c>
      <c r="R189" s="38">
        <f t="shared" si="86"/>
        <v>7.6349822834150455E-2</v>
      </c>
      <c r="S189" s="38">
        <f t="shared" si="86"/>
        <v>2.5460873770184567E-2</v>
      </c>
      <c r="T189" s="38">
        <f t="shared" si="86"/>
        <v>-1.0052779977318974E-2</v>
      </c>
      <c r="U189" s="40">
        <f t="shared" si="86"/>
        <v>8.7117277221871372E-3</v>
      </c>
    </row>
    <row r="190" spans="1:22" x14ac:dyDescent="0.2">
      <c r="A190" s="29"/>
      <c r="B190" s="29"/>
      <c r="C190" s="29"/>
      <c r="D190" s="29"/>
      <c r="E190" s="29"/>
      <c r="F190" s="29"/>
      <c r="G190" s="29"/>
      <c r="H190" s="29" t="s">
        <v>82</v>
      </c>
      <c r="I190" s="38">
        <f t="shared" si="80"/>
        <v>1.5353155505213163E-2</v>
      </c>
      <c r="J190" s="38">
        <f t="shared" ref="J190:U190" si="87">J168/J124</f>
        <v>2.455208242786552E-2</v>
      </c>
      <c r="K190" s="38">
        <f t="shared" si="87"/>
        <v>-1.5206017305626068E-2</v>
      </c>
      <c r="L190" s="38">
        <f t="shared" si="87"/>
        <v>2.9357748808350327E-2</v>
      </c>
      <c r="M190" s="38">
        <f t="shared" si="87"/>
        <v>3.6684346353968153E-2</v>
      </c>
      <c r="N190" s="38">
        <f t="shared" si="87"/>
        <v>1.2996795518948433E-2</v>
      </c>
      <c r="O190" s="38">
        <f t="shared" si="87"/>
        <v>1.4231464500515188E-2</v>
      </c>
      <c r="P190" s="38">
        <f t="shared" si="87"/>
        <v>5.6983507418211114E-2</v>
      </c>
      <c r="Q190" s="38">
        <f t="shared" si="87"/>
        <v>4.9357385969091498E-2</v>
      </c>
      <c r="R190" s="38">
        <f t="shared" si="87"/>
        <v>3.0144575823616487E-2</v>
      </c>
      <c r="S190" s="38">
        <f t="shared" si="87"/>
        <v>1.0374475897020832E-2</v>
      </c>
      <c r="T190" s="38">
        <f t="shared" si="87"/>
        <v>4.9850107217923705E-3</v>
      </c>
      <c r="U190" s="40">
        <f t="shared" si="87"/>
        <v>2.1451217344858674E-2</v>
      </c>
    </row>
    <row r="191" spans="1:22" x14ac:dyDescent="0.2">
      <c r="A191" s="29"/>
      <c r="B191" s="29"/>
      <c r="C191" s="29"/>
      <c r="D191" s="29"/>
      <c r="E191" s="29"/>
      <c r="F191" s="29"/>
      <c r="G191" s="29"/>
      <c r="H191" s="29" t="s">
        <v>125</v>
      </c>
      <c r="I191" s="47">
        <f t="shared" si="80"/>
        <v>0.19352875264389918</v>
      </c>
      <c r="J191" s="47">
        <f t="shared" ref="J191:U191" si="88">J169/J125</f>
        <v>-7.0280267288812806E-3</v>
      </c>
      <c r="K191" s="47">
        <f t="shared" si="88"/>
        <v>-1.7490864216781254E-2</v>
      </c>
      <c r="L191" s="47">
        <f t="shared" si="88"/>
        <v>-6.2635028586303515E-2</v>
      </c>
      <c r="M191" s="47">
        <f t="shared" si="88"/>
        <v>-3.5418163014219142E-2</v>
      </c>
      <c r="N191" s="47">
        <f t="shared" si="88"/>
        <v>0.11593679000857175</v>
      </c>
      <c r="O191" s="47">
        <f t="shared" si="88"/>
        <v>-2.983966024269211E-2</v>
      </c>
      <c r="P191" s="47">
        <f t="shared" si="88"/>
        <v>0.10047680845988216</v>
      </c>
      <c r="Q191" s="47">
        <f t="shared" si="88"/>
        <v>-3.6449529319379136E-2</v>
      </c>
      <c r="R191" s="47">
        <f t="shared" si="88"/>
        <v>-6.2609501703003445E-2</v>
      </c>
      <c r="S191" s="47">
        <f t="shared" si="88"/>
        <v>-7.5006768382972572E-2</v>
      </c>
      <c r="T191" s="47">
        <f t="shared" si="88"/>
        <v>-0.14014956568238987</v>
      </c>
      <c r="U191" s="40">
        <f t="shared" si="88"/>
        <v>-1.2935872469154255E-2</v>
      </c>
    </row>
    <row r="192" spans="1:22" x14ac:dyDescent="0.2">
      <c r="A192" s="29"/>
      <c r="B192" s="29"/>
      <c r="C192" s="29"/>
      <c r="D192" s="29"/>
      <c r="E192" s="29"/>
      <c r="F192" s="29"/>
      <c r="G192" s="29"/>
      <c r="H192" t="s">
        <v>83</v>
      </c>
      <c r="I192" s="38">
        <f t="shared" si="80"/>
        <v>1.1322159338634097E-2</v>
      </c>
      <c r="J192" s="38">
        <f t="shared" ref="J192:U192" si="89">J170/J126</f>
        <v>2.4721909267447512E-2</v>
      </c>
      <c r="K192" s="38">
        <f t="shared" si="89"/>
        <v>-2.4551730048620265E-2</v>
      </c>
      <c r="L192" s="38">
        <f t="shared" si="89"/>
        <v>2.5576687633546043E-2</v>
      </c>
      <c r="M192" s="38">
        <f t="shared" si="89"/>
        <v>4.1986946306497561E-2</v>
      </c>
      <c r="N192" s="38">
        <f t="shared" si="89"/>
        <v>2.0532750927362627E-2</v>
      </c>
      <c r="O192" s="38">
        <f t="shared" si="89"/>
        <v>1.5550425669192437E-2</v>
      </c>
      <c r="P192" s="38">
        <f t="shared" si="89"/>
        <v>5.8492434649398427E-2</v>
      </c>
      <c r="Q192" s="38">
        <f t="shared" si="89"/>
        <v>4.9801618516328597E-2</v>
      </c>
      <c r="R192" s="38">
        <f t="shared" si="89"/>
        <v>3.2844911131688331E-2</v>
      </c>
      <c r="S192" s="38">
        <f t="shared" si="89"/>
        <v>1.1103481384396995E-2</v>
      </c>
      <c r="T192" s="38">
        <f t="shared" si="89"/>
        <v>3.1137373242019891E-3</v>
      </c>
      <c r="U192" s="40">
        <f t="shared" si="89"/>
        <v>2.1111089258894135E-2</v>
      </c>
      <c r="V192" s="29"/>
    </row>
    <row r="193" spans="1:22" s="48" customFormat="1" x14ac:dyDescent="0.2">
      <c r="A193" s="29"/>
      <c r="B193" s="29"/>
      <c r="C193" s="29"/>
      <c r="D193" s="29"/>
      <c r="E193" s="29"/>
      <c r="F193" s="29"/>
      <c r="G193" s="29"/>
      <c r="H193" s="29" t="s">
        <v>126</v>
      </c>
      <c r="I193" s="38">
        <f t="shared" si="80"/>
        <v>-0.10970126277130397</v>
      </c>
      <c r="J193" s="38">
        <f t="shared" ref="J193:U193" si="90">J171/J127</f>
        <v>0.14324997917453108</v>
      </c>
      <c r="K193" s="38">
        <f t="shared" si="90"/>
        <v>-0.12097653635648863</v>
      </c>
      <c r="L193" s="38">
        <f t="shared" si="90"/>
        <v>6.9746214077793578E-2</v>
      </c>
      <c r="M193" s="38">
        <f t="shared" si="90"/>
        <v>1.8068334695071034E-2</v>
      </c>
      <c r="N193" s="38">
        <f t="shared" si="90"/>
        <v>0.10627170188020638</v>
      </c>
      <c r="O193" s="38">
        <f t="shared" si="90"/>
        <v>4.517629733359535E-2</v>
      </c>
      <c r="P193" s="38">
        <f t="shared" si="90"/>
        <v>6.406487578970961E-2</v>
      </c>
      <c r="Q193" s="38">
        <f t="shared" si="90"/>
        <v>-1.247042113459962E-2</v>
      </c>
      <c r="R193" s="38">
        <f t="shared" si="90"/>
        <v>8.6877048806400722E-2</v>
      </c>
      <c r="S193" s="38">
        <f t="shared" si="90"/>
        <v>8.7437433194702902E-2</v>
      </c>
      <c r="T193" s="38">
        <f t="shared" si="90"/>
        <v>0.1565214287429007</v>
      </c>
      <c r="U193" s="40">
        <f t="shared" si="90"/>
        <v>3.8484362535282889E-2</v>
      </c>
      <c r="V193"/>
    </row>
    <row r="194" spans="1:22" x14ac:dyDescent="0.2">
      <c r="H194" s="29" t="s">
        <v>127</v>
      </c>
      <c r="I194" s="38">
        <f t="shared" si="80"/>
        <v>0.13118040229264444</v>
      </c>
      <c r="J194" s="38">
        <f t="shared" ref="J194:U194" si="91">J172/J128</f>
        <v>3.1852170024952171E-2</v>
      </c>
      <c r="K194" s="38">
        <f t="shared" si="91"/>
        <v>3.4737986636000445E-2</v>
      </c>
      <c r="L194" s="38">
        <f t="shared" si="91"/>
        <v>5.7957701440022123E-2</v>
      </c>
      <c r="M194" s="38">
        <f t="shared" si="91"/>
        <v>4.572462438664638E-2</v>
      </c>
      <c r="N194" s="38">
        <f t="shared" si="91"/>
        <v>5.7905287201787892E-2</v>
      </c>
      <c r="O194" s="38">
        <f t="shared" si="91"/>
        <v>1.0754285729427035E-2</v>
      </c>
      <c r="P194" s="38">
        <f t="shared" si="91"/>
        <v>0.12224497544463329</v>
      </c>
      <c r="Q194" s="38">
        <f t="shared" si="91"/>
        <v>6.3230382099565302E-2</v>
      </c>
      <c r="R194" s="38">
        <f t="shared" si="91"/>
        <v>-6.6995390393140095E-3</v>
      </c>
      <c r="S194" s="38">
        <f t="shared" si="91"/>
        <v>-1.357774458848883E-2</v>
      </c>
      <c r="T194" s="38">
        <f t="shared" si="91"/>
        <v>5.9854570813929607E-2</v>
      </c>
      <c r="U194" s="40">
        <f t="shared" si="91"/>
        <v>4.8422549808932985E-2</v>
      </c>
    </row>
    <row r="195" spans="1:22" x14ac:dyDescent="0.2">
      <c r="H195" s="52" t="s">
        <v>149</v>
      </c>
      <c r="I195" s="38">
        <f t="shared" si="80"/>
        <v>0.96835122200863355</v>
      </c>
      <c r="J195" s="38">
        <f t="shared" ref="J195:U195" si="92">J173/J129</f>
        <v>6.4514176120960484E-2</v>
      </c>
      <c r="K195" s="38">
        <f t="shared" si="92"/>
        <v>0.75378964607647003</v>
      </c>
      <c r="L195" s="38">
        <f t="shared" si="92"/>
        <v>5.8446800363076416E-2</v>
      </c>
      <c r="M195" s="38">
        <f t="shared" si="92"/>
        <v>0.30259469870010797</v>
      </c>
      <c r="N195" s="38">
        <f t="shared" si="92"/>
        <v>0.29464685744321395</v>
      </c>
      <c r="O195" s="38">
        <f t="shared" si="92"/>
        <v>0.18427363278551845</v>
      </c>
      <c r="P195" s="38">
        <f t="shared" si="92"/>
        <v>0.41490653595109767</v>
      </c>
      <c r="Q195" s="38">
        <f t="shared" si="92"/>
        <v>0.40842139318551091</v>
      </c>
      <c r="R195" s="38">
        <f t="shared" si="92"/>
        <v>0.12556500631643552</v>
      </c>
      <c r="S195" s="38">
        <f t="shared" si="92"/>
        <v>0.20329717455018975</v>
      </c>
      <c r="T195" s="38">
        <f t="shared" si="92"/>
        <v>0.28899029649608382</v>
      </c>
      <c r="U195" s="40">
        <f t="shared" si="92"/>
        <v>0.29547204854489711</v>
      </c>
    </row>
    <row r="196" spans="1:22" x14ac:dyDescent="0.2">
      <c r="H196" s="29" t="s">
        <v>128</v>
      </c>
      <c r="I196" s="38">
        <f t="shared" si="80"/>
        <v>0.18688643458014051</v>
      </c>
      <c r="J196" s="38">
        <f t="shared" ref="J196:U196" si="93">J174/J130</f>
        <v>3.4754810675300056E-2</v>
      </c>
      <c r="K196" s="38">
        <f t="shared" si="93"/>
        <v>8.9716460083137037E-2</v>
      </c>
      <c r="L196" s="38">
        <f t="shared" si="93"/>
        <v>6.3528271714653931E-2</v>
      </c>
      <c r="M196" s="38">
        <f t="shared" si="93"/>
        <v>7.6419707135440149E-2</v>
      </c>
      <c r="N196" s="38">
        <f t="shared" si="93"/>
        <v>8.9146259404849257E-2</v>
      </c>
      <c r="O196" s="38">
        <f t="shared" si="93"/>
        <v>2.9176008779557252E-2</v>
      </c>
      <c r="P196" s="38">
        <f t="shared" si="93"/>
        <v>0.15042006245950126</v>
      </c>
      <c r="Q196" s="38">
        <f t="shared" si="93"/>
        <v>0.10279226309353939</v>
      </c>
      <c r="R196" s="38">
        <f t="shared" si="93"/>
        <v>1.3974269869120074E-2</v>
      </c>
      <c r="S196" s="38">
        <f t="shared" si="93"/>
        <v>1.4880359152159876E-2</v>
      </c>
      <c r="T196" s="38">
        <f t="shared" si="93"/>
        <v>8.6652370216094329E-2</v>
      </c>
      <c r="U196" s="40">
        <f t="shared" si="93"/>
        <v>7.6338007397423288E-2</v>
      </c>
    </row>
    <row r="197" spans="1:22" x14ac:dyDescent="0.2">
      <c r="H197" s="51" t="s">
        <v>129</v>
      </c>
      <c r="I197" s="47">
        <f t="shared" si="80"/>
        <v>8.4387228236959988E-2</v>
      </c>
      <c r="J197" s="47">
        <f t="shared" ref="J197:U197" si="94">J175/J131</f>
        <v>-2.0495634051007131E-2</v>
      </c>
      <c r="K197" s="47">
        <f t="shared" si="94"/>
        <v>5.0821957995591922E-2</v>
      </c>
      <c r="L197" s="47">
        <f t="shared" si="94"/>
        <v>7.0102456460694296E-2</v>
      </c>
      <c r="M197" s="47">
        <f t="shared" si="94"/>
        <v>-0.10731631038932712</v>
      </c>
      <c r="N197" s="47">
        <f t="shared" si="94"/>
        <v>-0.45495683775489248</v>
      </c>
      <c r="O197" s="47">
        <f t="shared" si="94"/>
        <v>-0.25910809611216534</v>
      </c>
      <c r="P197" s="47">
        <f t="shared" si="94"/>
        <v>-0.32158453242270379</v>
      </c>
      <c r="Q197" s="47">
        <f t="shared" si="94"/>
        <v>-0.4491870847768567</v>
      </c>
      <c r="R197" s="47">
        <f t="shared" si="94"/>
        <v>-0.25671609067082252</v>
      </c>
      <c r="S197" s="47">
        <f t="shared" si="94"/>
        <v>0.60111809318645926</v>
      </c>
      <c r="T197" s="47">
        <f t="shared" si="94"/>
        <v>3.1898352818174859E-2</v>
      </c>
      <c r="U197" s="47">
        <f t="shared" si="94"/>
        <v>-0.18669389569284744</v>
      </c>
    </row>
    <row r="198" spans="1:22" x14ac:dyDescent="0.2">
      <c r="V198" s="48"/>
    </row>
  </sheetData>
  <conditionalFormatting sqref="I178:T197 U185">
    <cfRule type="cellIs" dxfId="6" priority="7" operator="between">
      <formula>-0.1</formula>
      <formula>0.1</formula>
    </cfRule>
  </conditionalFormatting>
  <conditionalFormatting sqref="U178:U197">
    <cfRule type="cellIs" dxfId="5" priority="5" operator="lessThan">
      <formula>-0.05</formula>
    </cfRule>
    <cfRule type="cellIs" dxfId="4" priority="6" operator="greaterThan">
      <formula>0.05</formula>
    </cfRule>
  </conditionalFormatting>
  <conditionalFormatting sqref="I178:U197">
    <cfRule type="cellIs" dxfId="3" priority="1" operator="lessThan">
      <formula>-0.5</formula>
    </cfRule>
    <cfRule type="cellIs" dxfId="2" priority="2" operator="greaterThan">
      <formula>0.5</formula>
    </cfRule>
    <cfRule type="cellIs" dxfId="1" priority="3" operator="lessThan">
      <formula>-0.1</formula>
    </cfRule>
    <cfRule type="cellIs" dxfId="0" priority="4" operator="greaterThan">
      <formula>0.1</formula>
    </cfRule>
  </conditionalFormatting>
  <printOptions horizontalCentered="1" verticalCentered="1"/>
  <pageMargins left="0.2" right="0.16" top="0.5" bottom="0.5" header="0.5" footer="0.3"/>
  <pageSetup scale="65" fitToHeight="3" orientation="landscape" r:id="rId1"/>
  <headerFooter alignWithMargins="0">
    <oddFooter>&amp;L&amp;F / &amp;A&amp;RPage &amp;P</oddFooter>
  </headerFooter>
  <rowBreaks count="2" manualBreakCount="2">
    <brk id="66" min="6" max="20" man="1"/>
    <brk id="132" min="6" max="20" man="1"/>
  </rowBreaks>
  <colBreaks count="1" manualBreakCount="1">
    <brk id="6" max="19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FC3D91-F5E0-4FF7-9405-600C47246545}"/>
</file>

<file path=customXml/itemProps2.xml><?xml version="1.0" encoding="utf-8"?>
<ds:datastoreItem xmlns:ds="http://schemas.openxmlformats.org/officeDocument/2006/customXml" ds:itemID="{55A4E876-2380-41CB-9EDF-EB575D2C6F47}"/>
</file>

<file path=customXml/itemProps3.xml><?xml version="1.0" encoding="utf-8"?>
<ds:datastoreItem xmlns:ds="http://schemas.openxmlformats.org/officeDocument/2006/customXml" ds:itemID="{40C9F2F5-40EF-4853-9131-4021A835A184}"/>
</file>

<file path=customXml/itemProps4.xml><?xml version="1.0" encoding="utf-8"?>
<ds:datastoreItem xmlns:ds="http://schemas.openxmlformats.org/officeDocument/2006/customXml" ds:itemID="{A90A29B6-389F-43EB-9F31-C8A1B39D9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ID</vt:lpstr>
      <vt:lpstr>WA</vt:lpstr>
      <vt:lpstr>DW bounds 100</vt:lpstr>
      <vt:lpstr>Summarize Electric</vt:lpstr>
      <vt:lpstr>Empirical Test</vt:lpstr>
      <vt:lpstr>Empirical Test (2)</vt:lpstr>
      <vt:lpstr>'Empirical Test'!Print_Area</vt:lpstr>
      <vt:lpstr>'Empirical Test (2)'!Print_Area</vt:lpstr>
      <vt:lpstr>WA!Print_Area</vt:lpstr>
      <vt:lpstr>'Empirical Test'!Print_Titles</vt:lpstr>
      <vt:lpstr>'Empirical Test (2)'!Print_Titles</vt:lpstr>
      <vt:lpstr>'Summarize Electric'!Print_Titles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Knox, Tara</cp:lastModifiedBy>
  <cp:lastPrinted>2020-10-27T20:59:32Z</cp:lastPrinted>
  <dcterms:created xsi:type="dcterms:W3CDTF">1996-10-14T23:33:28Z</dcterms:created>
  <dcterms:modified xsi:type="dcterms:W3CDTF">2020-10-27T20:59:49Z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