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2.03 UNCOLLECTIBLE EXPENSE\"/>
    </mc:Choice>
  </mc:AlternateContent>
  <xr:revisionPtr revIDLastSave="0" documentId="13_ncr:1_{C3EA398B-51B5-4E7D-A1BB-85DFA63A833F}" xr6:coauthVersionLast="44" xr6:coauthVersionMax="44" xr10:uidLastSave="{00000000-0000-0000-0000-000000000000}"/>
  <bookViews>
    <workbookView xWindow="28680" yWindow="-195" windowWidth="29040" windowHeight="15840" xr2:uid="{00000000-000D-0000-FFFF-FFFF00000000}"/>
  </bookViews>
  <sheets>
    <sheet name="2019" sheetId="3" r:id="rId1"/>
    <sheet name="Sheet1 (2)" sheetId="2" r:id="rId2"/>
  </sheets>
  <definedNames>
    <definedName name="_xlnm.Print_Area" localSheetId="0">'2019'!$A$1:$L$91</definedName>
    <definedName name="_xlnm.Print_Titles" localSheetId="0">'2019'!$2:$3</definedName>
    <definedName name="_xlnm.Print_Titles" localSheetId="1">'Sheet1 (2)'!$2:$3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7" i="3" l="1"/>
  <c r="I91" i="3" s="1"/>
  <c r="F77" i="3"/>
  <c r="G77" i="3"/>
  <c r="H77" i="3"/>
  <c r="I77" i="3"/>
  <c r="J77" i="3"/>
  <c r="K77" i="3"/>
  <c r="L77" i="3"/>
  <c r="F78" i="3"/>
  <c r="G78" i="3"/>
  <c r="H78" i="3"/>
  <c r="I78" i="3"/>
  <c r="L78" i="3"/>
  <c r="F79" i="3"/>
  <c r="F84" i="3" s="1"/>
  <c r="G79" i="3"/>
  <c r="H79" i="3"/>
  <c r="I79" i="3"/>
  <c r="J79" i="3"/>
  <c r="K79" i="3"/>
  <c r="F80" i="3"/>
  <c r="F87" i="3" s="1"/>
  <c r="F91" i="3" s="1"/>
  <c r="G80" i="3"/>
  <c r="G87" i="3" s="1"/>
  <c r="G91" i="3" s="1"/>
  <c r="H80" i="3"/>
  <c r="I80" i="3"/>
  <c r="J80" i="3"/>
  <c r="K80" i="3"/>
  <c r="L80" i="3"/>
  <c r="F81" i="3"/>
  <c r="G81" i="3"/>
  <c r="H81" i="3"/>
  <c r="H87" i="3" s="1"/>
  <c r="H91" i="3" s="1"/>
  <c r="I81" i="3"/>
  <c r="J81" i="3"/>
  <c r="K81" i="3"/>
  <c r="L81" i="3"/>
  <c r="F82" i="3"/>
  <c r="G82" i="3"/>
  <c r="H82" i="3"/>
  <c r="I82" i="3"/>
  <c r="K82" i="3"/>
  <c r="L82" i="3"/>
  <c r="F83" i="3"/>
  <c r="G83" i="3"/>
  <c r="H83" i="3"/>
  <c r="I83" i="3"/>
  <c r="J83" i="3"/>
  <c r="K83" i="3"/>
  <c r="L83" i="3"/>
  <c r="C77" i="3"/>
  <c r="D77" i="3"/>
  <c r="C78" i="3"/>
  <c r="D78" i="3"/>
  <c r="C79" i="3"/>
  <c r="D79" i="3"/>
  <c r="C80" i="3"/>
  <c r="C81" i="3"/>
  <c r="C82" i="3"/>
  <c r="D82" i="3"/>
  <c r="D83" i="3"/>
  <c r="E83" i="3"/>
  <c r="E82" i="3"/>
  <c r="E81" i="3"/>
  <c r="E80" i="3"/>
  <c r="E87" i="3" s="1"/>
  <c r="E91" i="3" s="1"/>
  <c r="E79" i="3"/>
  <c r="E78" i="3"/>
  <c r="E77" i="3"/>
  <c r="E84" i="3" s="1"/>
  <c r="I70" i="3"/>
  <c r="H70" i="3"/>
  <c r="G70" i="3"/>
  <c r="F70" i="3"/>
  <c r="E70" i="3"/>
  <c r="C68" i="3"/>
  <c r="C67" i="3"/>
  <c r="C66" i="3"/>
  <c r="C65" i="3"/>
  <c r="C83" i="3" s="1"/>
  <c r="C84" i="3" s="1"/>
  <c r="J64" i="3"/>
  <c r="J63" i="3"/>
  <c r="J62" i="3"/>
  <c r="J61" i="3"/>
  <c r="J60" i="3"/>
  <c r="J59" i="3"/>
  <c r="J58" i="3"/>
  <c r="J57" i="3"/>
  <c r="J56" i="3"/>
  <c r="J55" i="3"/>
  <c r="J54" i="3"/>
  <c r="J53" i="3"/>
  <c r="J82" i="3" s="1"/>
  <c r="D52" i="3"/>
  <c r="D51" i="3"/>
  <c r="D50" i="3"/>
  <c r="D49" i="3"/>
  <c r="D48" i="3"/>
  <c r="D47" i="3"/>
  <c r="D46" i="3"/>
  <c r="D45" i="3"/>
  <c r="D44" i="3"/>
  <c r="D43" i="3"/>
  <c r="D42" i="3"/>
  <c r="D41" i="3"/>
  <c r="D81" i="3" s="1"/>
  <c r="D40" i="3"/>
  <c r="D39" i="3"/>
  <c r="D38" i="3"/>
  <c r="D37" i="3"/>
  <c r="D36" i="3"/>
  <c r="D35" i="3"/>
  <c r="D34" i="3"/>
  <c r="D33" i="3"/>
  <c r="D32" i="3"/>
  <c r="D31" i="3"/>
  <c r="D30" i="3"/>
  <c r="D80" i="3" s="1"/>
  <c r="D84" i="3" s="1"/>
  <c r="D29" i="3"/>
  <c r="L28" i="3"/>
  <c r="L27" i="3"/>
  <c r="L26" i="3"/>
  <c r="L25" i="3"/>
  <c r="L24" i="3"/>
  <c r="L23" i="3"/>
  <c r="L22" i="3"/>
  <c r="L21" i="3"/>
  <c r="L20" i="3"/>
  <c r="L19" i="3"/>
  <c r="L18" i="3"/>
  <c r="L17" i="3"/>
  <c r="L79" i="3" s="1"/>
  <c r="J16" i="3"/>
  <c r="J15" i="3"/>
  <c r="J14" i="3"/>
  <c r="J13" i="3"/>
  <c r="J12" i="3"/>
  <c r="K11" i="3"/>
  <c r="J11" i="3" s="1"/>
  <c r="K10" i="3"/>
  <c r="J10" i="3" s="1"/>
  <c r="J9" i="3"/>
  <c r="J8" i="3"/>
  <c r="J7" i="3"/>
  <c r="J6" i="3"/>
  <c r="J5" i="3"/>
  <c r="J78" i="3" s="1"/>
  <c r="J84" i="3" s="1"/>
  <c r="I84" i="3" l="1"/>
  <c r="L84" i="3"/>
  <c r="H84" i="3"/>
  <c r="G84" i="3"/>
  <c r="K78" i="3"/>
  <c r="K84" i="3"/>
  <c r="J70" i="3"/>
  <c r="D46" i="2"/>
  <c r="D53" i="2"/>
  <c r="D57" i="2"/>
  <c r="D61" i="2"/>
  <c r="E113" i="2"/>
  <c r="F113" i="2"/>
  <c r="G113" i="2"/>
  <c r="H113" i="2"/>
  <c r="I113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85" i="2"/>
  <c r="D47" i="2"/>
  <c r="D48" i="2"/>
  <c r="D50" i="2"/>
  <c r="D51" i="2"/>
  <c r="D52" i="2"/>
  <c r="D54" i="2"/>
  <c r="D55" i="2"/>
  <c r="D56" i="2"/>
  <c r="D58" i="2"/>
  <c r="D59" i="2"/>
  <c r="D60" i="2"/>
  <c r="D62" i="2"/>
  <c r="D63" i="2"/>
  <c r="D64" i="2"/>
  <c r="D45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C111" i="2"/>
  <c r="C110" i="2"/>
  <c r="C109" i="2"/>
  <c r="C108" i="2"/>
  <c r="C107" i="2"/>
  <c r="C106" i="2"/>
  <c r="C10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J24" i="2"/>
  <c r="J23" i="2"/>
  <c r="J22" i="2"/>
  <c r="J21" i="2"/>
  <c r="K20" i="2"/>
  <c r="J20" i="2" s="1"/>
  <c r="K19" i="2"/>
  <c r="J19" i="2" s="1"/>
  <c r="J18" i="2"/>
  <c r="J17" i="2"/>
  <c r="J16" i="2"/>
  <c r="J15" i="2"/>
  <c r="J14" i="2"/>
  <c r="J13" i="2"/>
  <c r="J12" i="2"/>
  <c r="K11" i="2"/>
  <c r="J11" i="2" s="1"/>
  <c r="K10" i="2"/>
  <c r="J10" i="2" s="1"/>
  <c r="J9" i="2"/>
  <c r="J8" i="2"/>
  <c r="J7" i="2"/>
  <c r="J6" i="2"/>
  <c r="J5" i="2"/>
  <c r="J113" i="2" s="1"/>
  <c r="D49" i="2" l="1"/>
</calcChain>
</file>

<file path=xl/sharedStrings.xml><?xml version="1.0" encoding="utf-8"?>
<sst xmlns="http://schemas.openxmlformats.org/spreadsheetml/2006/main" count="395" uniqueCount="48">
  <si>
    <t>144200 Accumulated Retail W/O's</t>
  </si>
  <si>
    <t>ED.ID</t>
  </si>
  <si>
    <t>ED.WA</t>
  </si>
  <si>
    <t>GD.ID</t>
  </si>
  <si>
    <t>GD.OR</t>
  </si>
  <si>
    <t>GD.WA</t>
  </si>
  <si>
    <t>144990 Accumulated Provision for Uncollectibles</t>
  </si>
  <si>
    <t>CD.AA</t>
  </si>
  <si>
    <t>904 Uncollectible Accounts (Bad Debts)</t>
  </si>
  <si>
    <t>Balance 12/31/2018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</si>
  <si>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</si>
  <si>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</si>
  <si>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</si>
  <si>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</si>
  <si>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</si>
  <si>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</si>
  <si>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</si>
  <si>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</si>
  <si>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201910</t>
  </si>
  <si>
    <t>201911</t>
  </si>
  <si>
    <t>201912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</si>
  <si>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</si>
  <si>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</si>
  <si>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</si>
  <si>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</si>
  <si>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</si>
  <si>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</si>
  <si>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</si>
  <si>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</si>
  <si>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Record Provision for Uncollectible Accounts</t>
  </si>
  <si>
    <t>Balance 12/31/2019</t>
  </si>
  <si>
    <t>Balance 8/31/2020</t>
  </si>
  <si>
    <t>Collection Agency Fees</t>
  </si>
  <si>
    <t>142100 Customer A/R</t>
  </si>
  <si>
    <t>Accounts written off</t>
  </si>
  <si>
    <t>201909</t>
  </si>
  <si>
    <t>Accounts Purged</t>
  </si>
  <si>
    <t>Bankruptcy Collections</t>
  </si>
  <si>
    <t>131 Cash</t>
  </si>
  <si>
    <t>903 Customer Accounts Expense-Records &amp; Collection</t>
  </si>
  <si>
    <t>Reinstatements/Recoveries</t>
  </si>
  <si>
    <t xml:space="preserve">   Subtotal of Transactions - Balance at 8/31/2020</t>
  </si>
  <si>
    <t xml:space="preserve">   Subtotal of Transactions - Balance at 12/31/2019</t>
  </si>
  <si>
    <t>Beginning Balance 12/31/2018</t>
  </si>
  <si>
    <t>Ending Balance 12/31/2019</t>
  </si>
  <si>
    <t>Write-Offs/Recoveries</t>
  </si>
  <si>
    <t>Write-offs used in error</t>
  </si>
  <si>
    <t>Difference - due to "purged"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</si>
</sst>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165" fontId="0" fillId="0" borderId="0" xfId="1" applyNumberFormat="1" applyFont="1"/>
    <xf numFmtId="165" fontId="0" fillId="0" borderId="0" xfId="1" applyNumberFormat="1" applyFont="1" applyFill="1" applyBorder="1"/>
    <xf numFmtId="37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165" fontId="0" fillId="0" borderId="2" xfId="0" applyNumberFormat="1" applyBorder="1"/>
    <xf numFmtId="165" fontId="0" fillId="0" borderId="3" xfId="1" applyNumberFormat="1" applyFont="1" applyBorder="1"/>
    <xf numFmtId="165" fontId="0" fillId="0" borderId="2" xfId="1" applyNumberFormat="1" applyFont="1" applyBorder="1"/>
    <xf numFmtId="0" fontId="0" fillId="0" borderId="4" xfId="0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0" fontId="0" fillId="0" borderId="7" xfId="0" applyBorder="1"/>
    <xf numFmtId="165" fontId="0" fillId="0" borderId="0" xfId="1" applyNumberFormat="1" applyFont="1" applyBorder="1"/>
    <xf numFmtId="165" fontId="0" fillId="0" borderId="8" xfId="1" applyNumberFormat="1" applyFont="1" applyBorder="1"/>
    <xf numFmtId="165" fontId="0" fillId="0" borderId="9" xfId="1" applyNumberFormat="1" applyFont="1" applyBorder="1"/>
    <xf numFmtId="0" fontId="0" fillId="0" borderId="0" xfId="0" applyBorder="1"/>
    <xf numFmtId="0" fontId="0" fillId="0" borderId="8" xfId="0" applyBorder="1"/>
    <xf numFmtId="165" fontId="0" fillId="0" borderId="0" xfId="0" applyNumberFormat="1" applyBorder="1"/>
    <xf numFmtId="0" fontId="0" fillId="0" borderId="10" xfId="0" applyBorder="1"/>
    <xf numFmtId="0" fontId="0" fillId="0" borderId="2" xfId="0" applyBorder="1"/>
    <xf numFmtId="0" fontId="0" fillId="0" borderId="11" xfId="0" applyBorder="1"/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3"/>
  <sheetViews>
    <sheetView tabSelected="1" zoomScaleNormal="100" workbookViewId="0">
      <pane xSplit="2" ySplit="3" topLeftCell="D37" activePane="bottomRight" state="frozen"/>
      <selection pane="topRight" activeCell="C1" sqref="C1"/>
      <selection pane="bottomLeft" activeCell="A4" sqref="A4"/>
      <selection pane="bottomRight" activeCell="B77" sqref="B77"/>
    </sheetView>
  </sheetViews>
  <sheetFormatPr defaultRowHeight="15" x14ac:dyDescent="0.25"/>
  <cols>
    <col min="1" max="1" width="17.7109375" bestFit="1" customWidth="1"/>
    <col min="2" max="2" width="37.28515625" bestFit="1" customWidth="1"/>
    <col min="3" max="3" width="8.42578125" bestFit="1" customWidth="1"/>
    <col min="4" max="4" width="15.7109375" bestFit="1" customWidth="1"/>
    <col min="5" max="5" width="12.7109375" bestFit="1" customWidth="1"/>
    <col min="6" max="6" width="12.5703125" bestFit="1" customWidth="1"/>
    <col min="7" max="7" width="12.28515625" bestFit="1" customWidth="1"/>
    <col min="8" max="8" width="12.140625" bestFit="1" customWidth="1"/>
    <col min="9" max="9" width="12.28515625" bestFit="1" customWidth="1"/>
    <col min="10" max="10" width="18.7109375" bestFit="1" customWidth="1"/>
    <col min="11" max="11" width="15.42578125" bestFit="1" customWidth="1"/>
    <col min="12" max="12" width="9.5703125" bestFit="1" customWidth="1"/>
  </cols>
  <sheetData>
    <row r="1" spans="1:12" ht="4.9000000000000004" customHeight="1" x14ac:dyDescent="0.25"/>
    <row r="2" spans="1:12" s="4" customFormat="1" ht="120" x14ac:dyDescent="0.25">
      <c r="C2" s="4" t="s">
        <v>38</v>
      </c>
      <c r="D2" s="4" t="s">
        <v>33</v>
      </c>
      <c r="E2" s="4" t="s">
        <v>0</v>
      </c>
      <c r="F2" s="4" t="s">
        <v>0</v>
      </c>
      <c r="G2" s="4" t="s">
        <v>0</v>
      </c>
      <c r="H2" s="4" t="s">
        <v>0</v>
      </c>
      <c r="I2" s="4" t="s">
        <v>0</v>
      </c>
      <c r="J2" s="4" t="s">
        <v>6</v>
      </c>
      <c r="K2" s="4" t="s">
        <v>8</v>
      </c>
      <c r="L2" s="4" t="s">
        <v>39</v>
      </c>
    </row>
    <row r="3" spans="1:12" s="5" customFormat="1" x14ac:dyDescent="0.25">
      <c r="E3" s="5" t="s">
        <v>1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7</v>
      </c>
      <c r="K3" s="5" t="s">
        <v>7</v>
      </c>
    </row>
    <row r="4" spans="1:12" x14ac:dyDescent="0.25">
      <c r="A4" t="s">
        <v>9</v>
      </c>
      <c r="E4" s="2">
        <v>3930864.22</v>
      </c>
      <c r="F4" s="2">
        <v>12296891.35</v>
      </c>
      <c r="G4" s="2">
        <v>726925.73</v>
      </c>
      <c r="H4" s="2">
        <v>2100299.4700000002</v>
      </c>
      <c r="I4" s="2">
        <v>2419429.88</v>
      </c>
      <c r="J4" s="2">
        <v>-26533466.239999998</v>
      </c>
      <c r="K4" s="1"/>
    </row>
    <row r="5" spans="1:12" x14ac:dyDescent="0.25">
      <c r="A5" t="s">
        <v>10</v>
      </c>
      <c r="B5" t="s">
        <v>29</v>
      </c>
      <c r="J5" s="3">
        <f>-K5</f>
        <v>-333333</v>
      </c>
      <c r="K5" s="3">
        <v>333333</v>
      </c>
    </row>
    <row r="6" spans="1:12" x14ac:dyDescent="0.25">
      <c r="A6" t="s">
        <v>11</v>
      </c>
      <c r="B6" t="s">
        <v>29</v>
      </c>
      <c r="J6" s="3">
        <f t="shared" ref="J6:J16" si="0">-K6</f>
        <v>-333333</v>
      </c>
      <c r="K6" s="3">
        <v>333333</v>
      </c>
    </row>
    <row r="7" spans="1:12" x14ac:dyDescent="0.25">
      <c r="A7" t="s">
        <v>12</v>
      </c>
      <c r="B7" t="s">
        <v>29</v>
      </c>
      <c r="J7" s="3">
        <f t="shared" si="0"/>
        <v>-333334</v>
      </c>
      <c r="K7" s="3">
        <v>333334</v>
      </c>
    </row>
    <row r="8" spans="1:12" x14ac:dyDescent="0.25">
      <c r="A8" t="s">
        <v>13</v>
      </c>
      <c r="B8" t="s">
        <v>29</v>
      </c>
      <c r="J8" s="3">
        <f t="shared" si="0"/>
        <v>-333333</v>
      </c>
      <c r="K8" s="3">
        <v>333333</v>
      </c>
    </row>
    <row r="9" spans="1:12" x14ac:dyDescent="0.25">
      <c r="A9" t="s">
        <v>14</v>
      </c>
      <c r="B9" t="s">
        <v>29</v>
      </c>
      <c r="J9" s="3">
        <f t="shared" si="0"/>
        <v>-362526.26</v>
      </c>
      <c r="K9" s="3">
        <v>362526.26</v>
      </c>
    </row>
    <row r="10" spans="1:12" x14ac:dyDescent="0.25">
      <c r="A10" t="s">
        <v>15</v>
      </c>
      <c r="B10" t="s">
        <v>29</v>
      </c>
      <c r="J10" s="3">
        <f t="shared" si="0"/>
        <v>2195859.2599999998</v>
      </c>
      <c r="K10" s="3">
        <f>304140.74-2500000</f>
        <v>-2195859.2599999998</v>
      </c>
    </row>
    <row r="11" spans="1:12" x14ac:dyDescent="0.25">
      <c r="A11" t="s">
        <v>16</v>
      </c>
      <c r="B11" t="s">
        <v>29</v>
      </c>
      <c r="J11" s="3">
        <f t="shared" si="0"/>
        <v>-200000</v>
      </c>
      <c r="K11" s="3">
        <f>-2300000+2500000</f>
        <v>200000</v>
      </c>
    </row>
    <row r="12" spans="1:12" x14ac:dyDescent="0.25">
      <c r="A12" t="s">
        <v>17</v>
      </c>
      <c r="B12" t="s">
        <v>29</v>
      </c>
      <c r="J12" s="3">
        <f t="shared" si="0"/>
        <v>-200000</v>
      </c>
      <c r="K12" s="3">
        <v>200000</v>
      </c>
    </row>
    <row r="13" spans="1:12" x14ac:dyDescent="0.25">
      <c r="A13" t="s">
        <v>35</v>
      </c>
      <c r="B13" t="s">
        <v>29</v>
      </c>
      <c r="J13" s="1">
        <f t="shared" si="0"/>
        <v>0</v>
      </c>
      <c r="K13" s="1">
        <v>0</v>
      </c>
    </row>
    <row r="14" spans="1:12" x14ac:dyDescent="0.25">
      <c r="A14" t="s">
        <v>18</v>
      </c>
      <c r="B14" t="s">
        <v>29</v>
      </c>
      <c r="J14" s="3">
        <f t="shared" si="0"/>
        <v>-200000</v>
      </c>
      <c r="K14" s="3">
        <v>200000</v>
      </c>
    </row>
    <row r="15" spans="1:12" x14ac:dyDescent="0.25">
      <c r="A15" t="s">
        <v>19</v>
      </c>
      <c r="B15" t="s">
        <v>29</v>
      </c>
      <c r="J15" s="3">
        <f t="shared" si="0"/>
        <v>-200000</v>
      </c>
      <c r="K15" s="3">
        <v>200000</v>
      </c>
    </row>
    <row r="16" spans="1:12" x14ac:dyDescent="0.25">
      <c r="A16" t="s">
        <v>20</v>
      </c>
      <c r="B16" t="s">
        <v>29</v>
      </c>
      <c r="J16" s="3">
        <f t="shared" si="0"/>
        <v>-100000</v>
      </c>
      <c r="K16" s="3">
        <v>100000</v>
      </c>
    </row>
    <row r="17" spans="1:12" x14ac:dyDescent="0.25">
      <c r="A17" t="s">
        <v>10</v>
      </c>
      <c r="B17" t="s">
        <v>32</v>
      </c>
      <c r="J17" s="1">
        <v>-21851.330000000016</v>
      </c>
      <c r="K17" s="1"/>
      <c r="L17" s="1">
        <f>-J17</f>
        <v>21851.330000000016</v>
      </c>
    </row>
    <row r="18" spans="1:12" x14ac:dyDescent="0.25">
      <c r="A18" t="s">
        <v>11</v>
      </c>
      <c r="B18" t="s">
        <v>32</v>
      </c>
      <c r="J18" s="1">
        <v>-23193.630000000005</v>
      </c>
      <c r="K18" s="1"/>
      <c r="L18" s="1">
        <f t="shared" ref="L18:L28" si="1">-J18</f>
        <v>23193.630000000005</v>
      </c>
    </row>
    <row r="19" spans="1:12" x14ac:dyDescent="0.25">
      <c r="A19" t="s">
        <v>12</v>
      </c>
      <c r="B19" t="s">
        <v>32</v>
      </c>
      <c r="J19" s="1">
        <v>-25142.040000000037</v>
      </c>
      <c r="K19" s="1"/>
      <c r="L19" s="1">
        <f t="shared" si="1"/>
        <v>25142.040000000037</v>
      </c>
    </row>
    <row r="20" spans="1:12" x14ac:dyDescent="0.25">
      <c r="A20" t="s">
        <v>13</v>
      </c>
      <c r="B20" t="s">
        <v>32</v>
      </c>
      <c r="J20" s="1">
        <v>560742.07999999996</v>
      </c>
      <c r="K20" s="1"/>
      <c r="L20" s="1">
        <f t="shared" si="1"/>
        <v>-560742.07999999996</v>
      </c>
    </row>
    <row r="21" spans="1:12" x14ac:dyDescent="0.25">
      <c r="A21" t="s">
        <v>14</v>
      </c>
      <c r="B21" t="s">
        <v>32</v>
      </c>
      <c r="J21" s="1">
        <v>-29193.260000000009</v>
      </c>
      <c r="K21" s="1"/>
      <c r="L21" s="1">
        <f t="shared" si="1"/>
        <v>29193.260000000009</v>
      </c>
    </row>
    <row r="22" spans="1:12" x14ac:dyDescent="0.25">
      <c r="A22" t="s">
        <v>15</v>
      </c>
      <c r="B22" t="s">
        <v>32</v>
      </c>
      <c r="J22" s="1">
        <v>-33748.669999999984</v>
      </c>
      <c r="K22" s="1"/>
      <c r="L22" s="1">
        <f t="shared" si="1"/>
        <v>33748.669999999984</v>
      </c>
    </row>
    <row r="23" spans="1:12" x14ac:dyDescent="0.25">
      <c r="A23" t="s">
        <v>16</v>
      </c>
      <c r="B23" t="s">
        <v>32</v>
      </c>
      <c r="J23" s="1">
        <v>-15339.770000000019</v>
      </c>
      <c r="K23" s="1"/>
      <c r="L23" s="1">
        <f t="shared" si="1"/>
        <v>15339.770000000019</v>
      </c>
    </row>
    <row r="24" spans="1:12" x14ac:dyDescent="0.25">
      <c r="A24" t="s">
        <v>17</v>
      </c>
      <c r="B24" t="s">
        <v>32</v>
      </c>
      <c r="J24" s="1">
        <v>-594791.1399999999</v>
      </c>
      <c r="K24" s="1"/>
      <c r="L24" s="1">
        <f t="shared" si="1"/>
        <v>594791.1399999999</v>
      </c>
    </row>
    <row r="25" spans="1:12" x14ac:dyDescent="0.25">
      <c r="A25" t="s">
        <v>35</v>
      </c>
      <c r="B25" t="s">
        <v>32</v>
      </c>
      <c r="J25" s="1">
        <v>-6172.74</v>
      </c>
      <c r="K25" s="1"/>
      <c r="L25" s="1">
        <f t="shared" si="1"/>
        <v>6172.74</v>
      </c>
    </row>
    <row r="26" spans="1:12" x14ac:dyDescent="0.25">
      <c r="A26" t="s">
        <v>18</v>
      </c>
      <c r="B26" t="s">
        <v>32</v>
      </c>
      <c r="J26" s="1">
        <v>-23678.01999999999</v>
      </c>
      <c r="K26" s="1"/>
      <c r="L26" s="1">
        <f t="shared" si="1"/>
        <v>23678.01999999999</v>
      </c>
    </row>
    <row r="27" spans="1:12" x14ac:dyDescent="0.25">
      <c r="A27" t="s">
        <v>19</v>
      </c>
      <c r="B27" t="s">
        <v>32</v>
      </c>
      <c r="J27" s="1">
        <v>-9665.0299999999988</v>
      </c>
      <c r="K27" s="1"/>
      <c r="L27" s="1">
        <f t="shared" si="1"/>
        <v>9665.0299999999988</v>
      </c>
    </row>
    <row r="28" spans="1:12" x14ac:dyDescent="0.25">
      <c r="A28" t="s">
        <v>20</v>
      </c>
      <c r="B28" t="s">
        <v>32</v>
      </c>
      <c r="J28" s="1">
        <v>-9660.3300000000017</v>
      </c>
      <c r="K28" s="1"/>
      <c r="L28" s="1">
        <f t="shared" si="1"/>
        <v>9660.3300000000017</v>
      </c>
    </row>
    <row r="29" spans="1:12" x14ac:dyDescent="0.25">
      <c r="A29" t="s">
        <v>10</v>
      </c>
      <c r="B29" t="s">
        <v>34</v>
      </c>
      <c r="D29" s="1">
        <f>-SUM(E29:J29)</f>
        <v>-320937.10000000009</v>
      </c>
      <c r="E29" s="1">
        <v>61755.56</v>
      </c>
      <c r="F29" s="1">
        <v>209098.33000000007</v>
      </c>
      <c r="G29" s="1">
        <v>10947.929999999997</v>
      </c>
      <c r="H29" s="1">
        <v>15615.130000000003</v>
      </c>
      <c r="I29" s="1">
        <v>22987.920000000013</v>
      </c>
      <c r="J29" s="1">
        <v>532.23</v>
      </c>
      <c r="K29" s="1"/>
    </row>
    <row r="30" spans="1:12" x14ac:dyDescent="0.25">
      <c r="A30" t="s">
        <v>11</v>
      </c>
      <c r="B30" t="s">
        <v>34</v>
      </c>
      <c r="D30" s="1">
        <f t="shared" ref="D30:D40" si="2">-SUM(E30:J30)</f>
        <v>-225093.27999999988</v>
      </c>
      <c r="E30" s="1">
        <v>30528.319999999963</v>
      </c>
      <c r="F30" s="1">
        <v>151735.22999999992</v>
      </c>
      <c r="G30" s="1">
        <v>4266.3200000000015</v>
      </c>
      <c r="H30" s="1">
        <v>15076.819999999998</v>
      </c>
      <c r="I30" s="1">
        <v>23204.63</v>
      </c>
      <c r="J30" s="1">
        <v>281.96000000000004</v>
      </c>
      <c r="K30" s="1"/>
    </row>
    <row r="31" spans="1:12" x14ac:dyDescent="0.25">
      <c r="A31" t="s">
        <v>12</v>
      </c>
      <c r="B31" t="s">
        <v>34</v>
      </c>
      <c r="D31" s="1">
        <f t="shared" si="2"/>
        <v>-331908.86000000004</v>
      </c>
      <c r="E31" s="1">
        <v>63003.87000000001</v>
      </c>
      <c r="F31" s="1">
        <v>199354.78000000009</v>
      </c>
      <c r="G31" s="1">
        <v>11847.290000000006</v>
      </c>
      <c r="H31" s="1">
        <v>25141.689999999981</v>
      </c>
      <c r="I31" s="1">
        <v>32254.929999999986</v>
      </c>
      <c r="J31" s="1">
        <v>306.3</v>
      </c>
      <c r="K31" s="1"/>
    </row>
    <row r="32" spans="1:12" x14ac:dyDescent="0.25">
      <c r="A32" t="s">
        <v>13</v>
      </c>
      <c r="B32" t="s">
        <v>34</v>
      </c>
      <c r="D32" s="1">
        <f t="shared" si="2"/>
        <v>-472337.85000000027</v>
      </c>
      <c r="E32" s="1">
        <v>67389.399999999965</v>
      </c>
      <c r="F32" s="1">
        <v>307649.15000000037</v>
      </c>
      <c r="G32" s="1">
        <v>13533.980000000009</v>
      </c>
      <c r="H32" s="1">
        <v>44752.17</v>
      </c>
      <c r="I32" s="1">
        <v>38860.329999999987</v>
      </c>
      <c r="J32" s="1">
        <v>152.82</v>
      </c>
      <c r="K32" s="1"/>
    </row>
    <row r="33" spans="1:11" x14ac:dyDescent="0.25">
      <c r="A33" t="s">
        <v>14</v>
      </c>
      <c r="B33" t="s">
        <v>34</v>
      </c>
      <c r="D33" s="1">
        <f t="shared" si="2"/>
        <v>-369466.46</v>
      </c>
      <c r="E33" s="1">
        <v>70605.700000000055</v>
      </c>
      <c r="F33" s="1">
        <v>197425.71999999991</v>
      </c>
      <c r="G33" s="1">
        <v>15394.440000000002</v>
      </c>
      <c r="H33" s="1">
        <v>48717.820000000022</v>
      </c>
      <c r="I33" s="1">
        <v>37298.579999999994</v>
      </c>
      <c r="J33" s="1">
        <v>24.200000000000003</v>
      </c>
      <c r="K33" s="1"/>
    </row>
    <row r="34" spans="1:11" x14ac:dyDescent="0.25">
      <c r="A34" t="s">
        <v>15</v>
      </c>
      <c r="B34" t="s">
        <v>34</v>
      </c>
      <c r="D34" s="1">
        <f t="shared" si="2"/>
        <v>-575091.26000000059</v>
      </c>
      <c r="E34" s="1">
        <v>106521.46000000004</v>
      </c>
      <c r="F34" s="1">
        <v>325173.01000000059</v>
      </c>
      <c r="G34" s="1">
        <v>21266.19000000001</v>
      </c>
      <c r="H34" s="1">
        <v>60570.690000000017</v>
      </c>
      <c r="I34" s="1">
        <v>61447.220000000016</v>
      </c>
      <c r="J34" s="1">
        <v>112.68999999999998</v>
      </c>
      <c r="K34" s="1"/>
    </row>
    <row r="35" spans="1:11" x14ac:dyDescent="0.25">
      <c r="A35" t="s">
        <v>16</v>
      </c>
      <c r="B35" t="s">
        <v>34</v>
      </c>
      <c r="D35" s="1">
        <f t="shared" si="2"/>
        <v>-653882.59000000043</v>
      </c>
      <c r="E35" s="1">
        <v>126130.18999999989</v>
      </c>
      <c r="F35" s="1">
        <v>361500.78000000055</v>
      </c>
      <c r="G35" s="1">
        <v>25491.460000000006</v>
      </c>
      <c r="H35" s="1">
        <v>64370.399999999994</v>
      </c>
      <c r="I35" s="1">
        <v>75930.76999999999</v>
      </c>
      <c r="J35" s="1">
        <v>458.98999999999995</v>
      </c>
      <c r="K35" s="1"/>
    </row>
    <row r="36" spans="1:11" x14ac:dyDescent="0.25">
      <c r="A36" t="s">
        <v>17</v>
      </c>
      <c r="B36" t="s">
        <v>34</v>
      </c>
      <c r="D36" s="1">
        <f t="shared" si="2"/>
        <v>-531026.76999999967</v>
      </c>
      <c r="E36" s="1">
        <v>103638.21000000008</v>
      </c>
      <c r="F36" s="1">
        <v>272870.52999999956</v>
      </c>
      <c r="G36" s="1">
        <v>21395.940000000013</v>
      </c>
      <c r="H36" s="1">
        <v>80776.130000000048</v>
      </c>
      <c r="I36" s="1">
        <v>51585.720000000023</v>
      </c>
      <c r="J36" s="1">
        <v>760.24</v>
      </c>
      <c r="K36" s="1"/>
    </row>
    <row r="37" spans="1:11" x14ac:dyDescent="0.25">
      <c r="A37" t="s">
        <v>35</v>
      </c>
      <c r="B37" t="s">
        <v>34</v>
      </c>
      <c r="D37" s="1">
        <f t="shared" si="2"/>
        <v>-411722.7699999999</v>
      </c>
      <c r="E37" s="1">
        <v>101888.22000000004</v>
      </c>
      <c r="F37" s="1">
        <v>214481.42999999993</v>
      </c>
      <c r="G37" s="1">
        <v>15408.069999999992</v>
      </c>
      <c r="H37" s="1">
        <v>41784.300000000003</v>
      </c>
      <c r="I37" s="1">
        <v>37266.53</v>
      </c>
      <c r="J37" s="1">
        <v>894.22000000000025</v>
      </c>
      <c r="K37" s="1"/>
    </row>
    <row r="38" spans="1:11" x14ac:dyDescent="0.25">
      <c r="A38" t="s">
        <v>18</v>
      </c>
      <c r="B38" t="s">
        <v>34</v>
      </c>
      <c r="D38" s="1">
        <f t="shared" si="2"/>
        <v>-403078.26000000007</v>
      </c>
      <c r="E38" s="1">
        <v>64675.419999999976</v>
      </c>
      <c r="F38" s="1">
        <v>279592.89000000007</v>
      </c>
      <c r="G38" s="1">
        <v>10510.490000000002</v>
      </c>
      <c r="H38" s="1">
        <v>1128.4400000000044</v>
      </c>
      <c r="I38" s="1">
        <v>46339.550000000039</v>
      </c>
      <c r="J38" s="1">
        <v>831.47000000000025</v>
      </c>
      <c r="K38" s="1"/>
    </row>
    <row r="39" spans="1:11" x14ac:dyDescent="0.25">
      <c r="A39" t="s">
        <v>19</v>
      </c>
      <c r="B39" t="s">
        <v>34</v>
      </c>
      <c r="D39" s="1">
        <f t="shared" si="2"/>
        <v>-253113.49000000037</v>
      </c>
      <c r="E39" s="1">
        <v>48068.139999999985</v>
      </c>
      <c r="F39" s="1">
        <v>174560.48000000036</v>
      </c>
      <c r="G39" s="1">
        <v>3748.8900000000008</v>
      </c>
      <c r="H39" s="1">
        <v>6325.2099999999955</v>
      </c>
      <c r="I39" s="1">
        <v>19675.260000000017</v>
      </c>
      <c r="J39" s="1">
        <v>735.51</v>
      </c>
      <c r="K39" s="1"/>
    </row>
    <row r="40" spans="1:11" x14ac:dyDescent="0.25">
      <c r="A40" t="s">
        <v>20</v>
      </c>
      <c r="B40" t="s">
        <v>34</v>
      </c>
      <c r="D40" s="1">
        <f t="shared" si="2"/>
        <v>-354442.47000000044</v>
      </c>
      <c r="E40" s="1">
        <v>37305.440000000002</v>
      </c>
      <c r="F40" s="1">
        <v>255803.84000000035</v>
      </c>
      <c r="G40" s="1">
        <v>5142.829999999999</v>
      </c>
      <c r="H40" s="1">
        <v>22695.260000000009</v>
      </c>
      <c r="I40" s="1">
        <v>32645.910000000018</v>
      </c>
      <c r="J40" s="1">
        <v>849.18999999999983</v>
      </c>
      <c r="K40" s="1"/>
    </row>
    <row r="41" spans="1:11" x14ac:dyDescent="0.25">
      <c r="A41" t="s">
        <v>10</v>
      </c>
      <c r="B41" t="s">
        <v>40</v>
      </c>
      <c r="D41" s="1">
        <f t="shared" ref="D41:D52" si="3">-SUM(E41:I41)</f>
        <v>85967.269999999946</v>
      </c>
      <c r="E41" s="1">
        <v>-13176.799999999992</v>
      </c>
      <c r="F41" s="1">
        <v>-52288.599999999955</v>
      </c>
      <c r="G41" s="1">
        <v>-2500.4099999999994</v>
      </c>
      <c r="H41" s="1">
        <v>-7007.9199999999983</v>
      </c>
      <c r="I41" s="1">
        <v>-10993.539999999994</v>
      </c>
    </row>
    <row r="42" spans="1:11" x14ac:dyDescent="0.25">
      <c r="A42" t="s">
        <v>11</v>
      </c>
      <c r="B42" t="s">
        <v>40</v>
      </c>
      <c r="D42" s="1">
        <f t="shared" si="3"/>
        <v>157558.91999999998</v>
      </c>
      <c r="E42" s="1">
        <v>-25783.630000000012</v>
      </c>
      <c r="F42" s="1">
        <v>-97550.48000000001</v>
      </c>
      <c r="G42" s="1">
        <v>-4307.3100000000004</v>
      </c>
      <c r="H42" s="1">
        <v>-8606.5800000000017</v>
      </c>
      <c r="I42" s="1">
        <v>-21310.92</v>
      </c>
    </row>
    <row r="43" spans="1:11" x14ac:dyDescent="0.25">
      <c r="A43" t="s">
        <v>12</v>
      </c>
      <c r="B43" t="s">
        <v>40</v>
      </c>
      <c r="D43" s="1">
        <f t="shared" si="3"/>
        <v>168449.21000000005</v>
      </c>
      <c r="E43" s="1">
        <v>-25807.429999999993</v>
      </c>
      <c r="F43" s="1">
        <v>-103008.37000000004</v>
      </c>
      <c r="G43" s="1">
        <v>-5805.1799999999994</v>
      </c>
      <c r="H43" s="1">
        <v>-15522.640000000003</v>
      </c>
      <c r="I43" s="1">
        <v>-18305.590000000004</v>
      </c>
    </row>
    <row r="44" spans="1:11" x14ac:dyDescent="0.25">
      <c r="A44" t="s">
        <v>13</v>
      </c>
      <c r="B44" t="s">
        <v>40</v>
      </c>
      <c r="D44" s="1">
        <f t="shared" si="3"/>
        <v>133446.32000000007</v>
      </c>
      <c r="E44" s="1">
        <v>-22547.3</v>
      </c>
      <c r="F44" s="1">
        <v>-79570.550000000061</v>
      </c>
      <c r="G44" s="1">
        <v>-4561.6899999999996</v>
      </c>
      <c r="H44" s="1">
        <v>-10782.750000000005</v>
      </c>
      <c r="I44" s="1">
        <v>-15984.029999999997</v>
      </c>
    </row>
    <row r="45" spans="1:11" x14ac:dyDescent="0.25">
      <c r="A45" t="s">
        <v>14</v>
      </c>
      <c r="B45" t="s">
        <v>40</v>
      </c>
      <c r="D45" s="1">
        <f t="shared" si="3"/>
        <v>137978.22999999998</v>
      </c>
      <c r="E45" s="1">
        <v>-8415.6299999999992</v>
      </c>
      <c r="F45" s="1">
        <v>-110583.66999999997</v>
      </c>
      <c r="G45" s="1">
        <v>-2289.4999999999986</v>
      </c>
      <c r="H45" s="1">
        <v>-5250.7799999999988</v>
      </c>
      <c r="I45" s="1">
        <v>-11438.65</v>
      </c>
    </row>
    <row r="46" spans="1:11" x14ac:dyDescent="0.25">
      <c r="A46" t="s">
        <v>15</v>
      </c>
      <c r="B46" t="s">
        <v>40</v>
      </c>
      <c r="D46" s="1">
        <f t="shared" si="3"/>
        <v>153393.47999999995</v>
      </c>
      <c r="E46" s="1">
        <v>-25315.029999999995</v>
      </c>
      <c r="F46" s="1">
        <v>-89262.379999999976</v>
      </c>
      <c r="G46" s="1">
        <v>-5203.9799999999987</v>
      </c>
      <c r="H46" s="1">
        <v>-12930.980000000001</v>
      </c>
      <c r="I46" s="1">
        <v>-20681.109999999997</v>
      </c>
    </row>
    <row r="47" spans="1:11" x14ac:dyDescent="0.25">
      <c r="A47" t="s">
        <v>16</v>
      </c>
      <c r="B47" t="s">
        <v>40</v>
      </c>
      <c r="D47" s="1">
        <f t="shared" si="3"/>
        <v>104001.27000000002</v>
      </c>
      <c r="E47" s="1">
        <v>-15827.619999999997</v>
      </c>
      <c r="F47" s="1">
        <v>-64929.590000000018</v>
      </c>
      <c r="G47" s="1">
        <v>-3615.56</v>
      </c>
      <c r="H47" s="1">
        <v>-5959.24</v>
      </c>
      <c r="I47" s="1">
        <v>-13669.259999999989</v>
      </c>
    </row>
    <row r="48" spans="1:11" x14ac:dyDescent="0.25">
      <c r="A48" t="s">
        <v>17</v>
      </c>
      <c r="B48" t="s">
        <v>40</v>
      </c>
      <c r="D48" s="1">
        <f t="shared" si="3"/>
        <v>125721.45000000007</v>
      </c>
      <c r="E48" s="1">
        <v>-16391.13</v>
      </c>
      <c r="F48" s="1">
        <v>-81243.340000000055</v>
      </c>
      <c r="G48" s="1">
        <v>-3181.5499999999997</v>
      </c>
      <c r="H48" s="1">
        <v>-9115.52</v>
      </c>
      <c r="I48" s="1">
        <v>-15789.909999999996</v>
      </c>
    </row>
    <row r="49" spans="1:10" x14ac:dyDescent="0.25">
      <c r="A49" t="s">
        <v>35</v>
      </c>
      <c r="B49" t="s">
        <v>40</v>
      </c>
      <c r="D49" s="1">
        <f t="shared" si="3"/>
        <v>55824.12000000001</v>
      </c>
      <c r="E49" s="1">
        <v>-10337.269999999999</v>
      </c>
      <c r="F49" s="1">
        <v>-28247.840000000018</v>
      </c>
      <c r="G49" s="1">
        <v>-983.20000000000027</v>
      </c>
      <c r="H49" s="1">
        <v>-8828.92</v>
      </c>
      <c r="I49" s="1">
        <v>-7426.8899999999994</v>
      </c>
    </row>
    <row r="50" spans="1:10" x14ac:dyDescent="0.25">
      <c r="A50" t="s">
        <v>18</v>
      </c>
      <c r="B50" t="s">
        <v>40</v>
      </c>
      <c r="D50" s="1">
        <f t="shared" si="3"/>
        <v>176319.43000000005</v>
      </c>
      <c r="E50" s="1">
        <v>-24707.770000000008</v>
      </c>
      <c r="F50" s="1">
        <v>-106304.46000000006</v>
      </c>
      <c r="G50" s="1">
        <v>-4832.5599999999995</v>
      </c>
      <c r="H50" s="1">
        <v>-13780.050000000001</v>
      </c>
      <c r="I50" s="1">
        <v>-26694.589999999989</v>
      </c>
    </row>
    <row r="51" spans="1:10" x14ac:dyDescent="0.25">
      <c r="A51" t="s">
        <v>19</v>
      </c>
      <c r="B51" t="s">
        <v>40</v>
      </c>
      <c r="D51" s="1">
        <f t="shared" si="3"/>
        <v>93006.419999999984</v>
      </c>
      <c r="E51" s="1">
        <v>-12590.500000000005</v>
      </c>
      <c r="F51" s="1">
        <v>-61640.389999999985</v>
      </c>
      <c r="G51" s="1">
        <v>-2857.3000000000015</v>
      </c>
      <c r="H51" s="1">
        <v>-3513.25</v>
      </c>
      <c r="I51" s="1">
        <v>-12404.979999999994</v>
      </c>
    </row>
    <row r="52" spans="1:10" x14ac:dyDescent="0.25">
      <c r="A52" t="s">
        <v>20</v>
      </c>
      <c r="B52" t="s">
        <v>40</v>
      </c>
      <c r="D52" s="1">
        <f t="shared" si="3"/>
        <v>89801.719999999958</v>
      </c>
      <c r="E52" s="1">
        <v>-14311.800000000003</v>
      </c>
      <c r="F52" s="1">
        <v>-53599.889999999963</v>
      </c>
      <c r="G52" s="1">
        <v>-3669.8700000000003</v>
      </c>
      <c r="H52" s="1">
        <v>-5843.630000000001</v>
      </c>
      <c r="I52" s="1">
        <v>-12376.529999999988</v>
      </c>
    </row>
    <row r="53" spans="1:10" x14ac:dyDescent="0.25">
      <c r="A53" t="s">
        <v>10</v>
      </c>
      <c r="B53" t="s">
        <v>36</v>
      </c>
      <c r="D53" s="1"/>
      <c r="E53" s="1">
        <v>-4644.78</v>
      </c>
      <c r="F53" s="1">
        <v>-8385.8799999999992</v>
      </c>
      <c r="G53" s="1">
        <v>-2083.5500000000002</v>
      </c>
      <c r="H53" s="1">
        <v>-1768.4299999999998</v>
      </c>
      <c r="I53" s="1">
        <v>-1677.77</v>
      </c>
      <c r="J53" s="1">
        <f>-SUM(E53:I53)</f>
        <v>18560.41</v>
      </c>
    </row>
    <row r="54" spans="1:10" x14ac:dyDescent="0.25">
      <c r="A54" t="s">
        <v>11</v>
      </c>
      <c r="B54" t="s">
        <v>36</v>
      </c>
      <c r="E54" s="1">
        <v>-14490.949999999999</v>
      </c>
      <c r="F54" s="1">
        <v>-6478.04</v>
      </c>
      <c r="G54" s="1">
        <v>-1849.65</v>
      </c>
      <c r="H54" s="1">
        <v>-621.77</v>
      </c>
      <c r="I54" s="1">
        <v>-1264.3000000000002</v>
      </c>
      <c r="J54" s="1">
        <f t="shared" ref="J54:J64" si="4">-SUM(E54:I54)</f>
        <v>24704.71</v>
      </c>
    </row>
    <row r="55" spans="1:10" x14ac:dyDescent="0.25">
      <c r="A55" t="s">
        <v>12</v>
      </c>
      <c r="B55" t="s">
        <v>36</v>
      </c>
      <c r="E55" s="1">
        <v>-25086.36</v>
      </c>
      <c r="F55" s="1">
        <v>-12416.950000000003</v>
      </c>
      <c r="G55" s="1">
        <v>-5667.85</v>
      </c>
      <c r="H55" s="1">
        <v>-1347.44</v>
      </c>
      <c r="I55" s="1">
        <v>-5543.09</v>
      </c>
      <c r="J55" s="1">
        <f t="shared" si="4"/>
        <v>50061.69</v>
      </c>
    </row>
    <row r="56" spans="1:10" x14ac:dyDescent="0.25">
      <c r="A56" t="s">
        <v>13</v>
      </c>
      <c r="B56" t="s">
        <v>36</v>
      </c>
      <c r="E56" s="1">
        <v>-9613.7599999999984</v>
      </c>
      <c r="F56" s="1">
        <v>-13417.700000000006</v>
      </c>
      <c r="G56" s="1">
        <v>-1122.04</v>
      </c>
      <c r="H56" s="1">
        <v>-1734.19</v>
      </c>
      <c r="I56" s="1">
        <v>-2920.2399999999993</v>
      </c>
      <c r="J56" s="1">
        <f t="shared" si="4"/>
        <v>28807.930000000004</v>
      </c>
    </row>
    <row r="57" spans="1:10" x14ac:dyDescent="0.25">
      <c r="A57" t="s">
        <v>14</v>
      </c>
      <c r="B57" t="s">
        <v>36</v>
      </c>
      <c r="E57" s="1">
        <v>-4792.62</v>
      </c>
      <c r="F57" s="1">
        <v>-9853.6500000000015</v>
      </c>
      <c r="G57" s="1">
        <v>-436.18</v>
      </c>
      <c r="H57" s="1">
        <v>-1665.17</v>
      </c>
      <c r="I57" s="1">
        <v>-1611.92</v>
      </c>
      <c r="J57" s="1">
        <f t="shared" si="4"/>
        <v>18359.54</v>
      </c>
    </row>
    <row r="58" spans="1:10" x14ac:dyDescent="0.25">
      <c r="A58" t="s">
        <v>15</v>
      </c>
      <c r="B58" t="s">
        <v>36</v>
      </c>
      <c r="E58" s="1">
        <v>-4216.7199999999993</v>
      </c>
      <c r="F58" s="1">
        <v>-21877.530000000006</v>
      </c>
      <c r="G58" s="1">
        <v>-1819.01</v>
      </c>
      <c r="H58" s="1">
        <v>-1046.04</v>
      </c>
      <c r="I58" s="1">
        <v>-6324.3000000000011</v>
      </c>
      <c r="J58" s="1">
        <f t="shared" si="4"/>
        <v>35283.600000000006</v>
      </c>
    </row>
    <row r="59" spans="1:10" x14ac:dyDescent="0.25">
      <c r="A59" t="s">
        <v>16</v>
      </c>
      <c r="B59" t="s">
        <v>36</v>
      </c>
      <c r="E59" s="1">
        <v>-358988.10000000009</v>
      </c>
      <c r="F59" s="1">
        <v>-12259.710000000003</v>
      </c>
      <c r="G59" s="1">
        <v>-84362.170000000013</v>
      </c>
      <c r="H59" s="1">
        <v>-1125.2599999999998</v>
      </c>
      <c r="I59" s="1">
        <v>-2474.5</v>
      </c>
      <c r="J59" s="1">
        <f t="shared" si="4"/>
        <v>459209.74000000011</v>
      </c>
    </row>
    <row r="60" spans="1:10" x14ac:dyDescent="0.25">
      <c r="A60" t="s">
        <v>17</v>
      </c>
      <c r="B60" t="s">
        <v>36</v>
      </c>
      <c r="E60" s="1">
        <v>-92495.780000000028</v>
      </c>
      <c r="F60" s="1">
        <v>-9270.4800000000032</v>
      </c>
      <c r="G60" s="1">
        <v>-16186.970000000003</v>
      </c>
      <c r="H60" s="1">
        <v>-736.17000000000007</v>
      </c>
      <c r="I60" s="1">
        <v>-2182.6200000000003</v>
      </c>
      <c r="J60" s="1">
        <f t="shared" si="4"/>
        <v>120872.02000000003</v>
      </c>
    </row>
    <row r="61" spans="1:10" x14ac:dyDescent="0.25">
      <c r="A61" t="s">
        <v>35</v>
      </c>
      <c r="B61" t="s">
        <v>36</v>
      </c>
      <c r="E61" s="1">
        <v>-153744.16000000003</v>
      </c>
      <c r="F61" s="1">
        <v>-10690.959999999997</v>
      </c>
      <c r="G61" s="1">
        <v>-29719.859999999986</v>
      </c>
      <c r="H61" s="1">
        <v>-1392.5900000000001</v>
      </c>
      <c r="I61" s="1">
        <v>-4589.6899999999996</v>
      </c>
      <c r="J61" s="1">
        <f t="shared" si="4"/>
        <v>200137.26</v>
      </c>
    </row>
    <row r="62" spans="1:10" x14ac:dyDescent="0.25">
      <c r="A62" t="s">
        <v>18</v>
      </c>
      <c r="B62" t="s">
        <v>36</v>
      </c>
      <c r="E62" s="1">
        <v>-87481.98</v>
      </c>
      <c r="F62" s="1">
        <v>-48884.099999999977</v>
      </c>
      <c r="G62" s="1">
        <v>-13588.120000000003</v>
      </c>
      <c r="H62" s="1">
        <v>-302.35000000000002</v>
      </c>
      <c r="I62" s="1">
        <v>-8457.3200000000015</v>
      </c>
      <c r="J62" s="1">
        <f t="shared" si="4"/>
        <v>158713.86999999997</v>
      </c>
    </row>
    <row r="63" spans="1:10" x14ac:dyDescent="0.25">
      <c r="A63" t="s">
        <v>19</v>
      </c>
      <c r="B63" t="s">
        <v>36</v>
      </c>
      <c r="E63" s="1">
        <v>-90962.320000000051</v>
      </c>
      <c r="F63" s="1">
        <v>-19468.68</v>
      </c>
      <c r="G63" s="1">
        <v>-12438.970000000001</v>
      </c>
      <c r="H63" s="1">
        <v>-535.17000000000007</v>
      </c>
      <c r="I63" s="1">
        <v>-5069.4399999999987</v>
      </c>
      <c r="J63" s="1">
        <f t="shared" si="4"/>
        <v>128474.58000000006</v>
      </c>
    </row>
    <row r="64" spans="1:10" x14ac:dyDescent="0.25">
      <c r="A64" t="s">
        <v>20</v>
      </c>
      <c r="B64" t="s">
        <v>36</v>
      </c>
      <c r="E64" s="1">
        <v>-76447.170000000013</v>
      </c>
      <c r="F64" s="1">
        <v>-12205.420000000002</v>
      </c>
      <c r="G64" s="1">
        <v>-14448.320000000003</v>
      </c>
      <c r="H64" s="1">
        <v>-2103.13</v>
      </c>
      <c r="I64" s="1">
        <v>-2347.8800000000006</v>
      </c>
      <c r="J64" s="1">
        <f t="shared" si="4"/>
        <v>107551.92000000003</v>
      </c>
    </row>
    <row r="65" spans="1:12" x14ac:dyDescent="0.25">
      <c r="A65" t="s">
        <v>10</v>
      </c>
      <c r="B65" t="s">
        <v>37</v>
      </c>
      <c r="C65" s="6">
        <f>-J65</f>
        <v>538.33000000000004</v>
      </c>
      <c r="J65" s="1">
        <v>-538.33000000000004</v>
      </c>
    </row>
    <row r="66" spans="1:12" x14ac:dyDescent="0.25">
      <c r="A66" t="s">
        <v>13</v>
      </c>
      <c r="B66" t="s">
        <v>37</v>
      </c>
      <c r="C66" s="6">
        <f t="shared" ref="C66:C68" si="5">-J66</f>
        <v>538.33000000000004</v>
      </c>
      <c r="J66" s="1">
        <v>-538.33000000000004</v>
      </c>
    </row>
    <row r="67" spans="1:12" x14ac:dyDescent="0.25">
      <c r="A67" t="s">
        <v>16</v>
      </c>
      <c r="B67" t="s">
        <v>37</v>
      </c>
      <c r="C67" s="6">
        <f t="shared" si="5"/>
        <v>753.66</v>
      </c>
      <c r="J67" s="1">
        <v>-753.66</v>
      </c>
    </row>
    <row r="68" spans="1:12" x14ac:dyDescent="0.25">
      <c r="A68" t="s">
        <v>18</v>
      </c>
      <c r="B68" t="s">
        <v>37</v>
      </c>
      <c r="C68" s="6">
        <f t="shared" si="5"/>
        <v>753.66</v>
      </c>
      <c r="E68" s="7"/>
      <c r="F68" s="7"/>
      <c r="G68" s="7"/>
      <c r="H68" s="7"/>
      <c r="I68" s="7"/>
      <c r="J68" s="8">
        <v>-753.66</v>
      </c>
    </row>
    <row r="69" spans="1:12" ht="6.6" customHeight="1" x14ac:dyDescent="0.25"/>
    <row r="70" spans="1:12" ht="15.75" thickBot="1" x14ac:dyDescent="0.3">
      <c r="A70" t="s">
        <v>42</v>
      </c>
      <c r="E70" s="9">
        <f t="shared" ref="E70:J70" si="6">SUM(E4:E69)</f>
        <v>3674197.540000001</v>
      </c>
      <c r="F70" s="9">
        <f t="shared" si="6"/>
        <v>14132698.859999999</v>
      </c>
      <c r="G70" s="9">
        <f t="shared" si="6"/>
        <v>658348.75999999966</v>
      </c>
      <c r="H70" s="9">
        <f t="shared" si="6"/>
        <v>2405733.56</v>
      </c>
      <c r="I70" s="9">
        <f t="shared" si="6"/>
        <v>2667388.160000002</v>
      </c>
      <c r="J70" s="9">
        <f t="shared" si="6"/>
        <v>-25811067.009999994</v>
      </c>
    </row>
    <row r="72" spans="1:12" ht="1.1499999999999999" customHeight="1" x14ac:dyDescent="0.25"/>
    <row r="73" spans="1:12" x14ac:dyDescent="0.25">
      <c r="A73" t="s">
        <v>30</v>
      </c>
      <c r="E73" s="1">
        <v>3674197.54</v>
      </c>
      <c r="F73" s="1">
        <v>14132698.859999999</v>
      </c>
      <c r="G73" s="1">
        <v>658348.76</v>
      </c>
      <c r="H73" s="1">
        <v>2405733.56</v>
      </c>
      <c r="I73" s="1">
        <v>2667388.16</v>
      </c>
      <c r="J73" s="1">
        <v>-25811067.010000002</v>
      </c>
    </row>
    <row r="74" spans="1:12" x14ac:dyDescent="0.25">
      <c r="A74" t="s">
        <v>31</v>
      </c>
      <c r="E74" s="1">
        <v>3346231.01</v>
      </c>
      <c r="F74" s="1">
        <v>15251718.26</v>
      </c>
      <c r="G74" s="1">
        <v>592484.24</v>
      </c>
      <c r="H74" s="1">
        <v>2545041.36</v>
      </c>
      <c r="I74" s="1">
        <v>2914054.43</v>
      </c>
      <c r="J74" s="1">
        <v>-31658605.260000002</v>
      </c>
    </row>
    <row r="76" spans="1:12" ht="7.15" customHeight="1" thickBot="1" x14ac:dyDescent="0.3"/>
    <row r="77" spans="1:12" x14ac:dyDescent="0.25">
      <c r="B77" s="12" t="s">
        <v>43</v>
      </c>
      <c r="C77" s="13">
        <f t="shared" ref="C77:D77" si="7">C4</f>
        <v>0</v>
      </c>
      <c r="D77" s="13">
        <f t="shared" si="7"/>
        <v>0</v>
      </c>
      <c r="E77" s="13">
        <f>E4</f>
        <v>3930864.22</v>
      </c>
      <c r="F77" s="13">
        <f t="shared" ref="F77:L77" si="8">F4</f>
        <v>12296891.35</v>
      </c>
      <c r="G77" s="13">
        <f t="shared" si="8"/>
        <v>726925.73</v>
      </c>
      <c r="H77" s="13">
        <f t="shared" si="8"/>
        <v>2100299.4700000002</v>
      </c>
      <c r="I77" s="13">
        <f t="shared" si="8"/>
        <v>2419429.88</v>
      </c>
      <c r="J77" s="13">
        <f t="shared" si="8"/>
        <v>-26533466.239999998</v>
      </c>
      <c r="K77" s="13">
        <f t="shared" si="8"/>
        <v>0</v>
      </c>
      <c r="L77" s="14">
        <f t="shared" si="8"/>
        <v>0</v>
      </c>
    </row>
    <row r="78" spans="1:12" x14ac:dyDescent="0.25">
      <c r="B78" s="15" t="s">
        <v>29</v>
      </c>
      <c r="C78" s="16">
        <f t="shared" ref="C78:D78" si="9">SUM(C5:C16)</f>
        <v>0</v>
      </c>
      <c r="D78" s="16">
        <f t="shared" si="9"/>
        <v>0</v>
      </c>
      <c r="E78" s="16">
        <f>SUM(E5:E16)</f>
        <v>0</v>
      </c>
      <c r="F78" s="16">
        <f t="shared" ref="F78:L78" si="10">SUM(F5:F16)</f>
        <v>0</v>
      </c>
      <c r="G78" s="16">
        <f t="shared" si="10"/>
        <v>0</v>
      </c>
      <c r="H78" s="16">
        <f t="shared" si="10"/>
        <v>0</v>
      </c>
      <c r="I78" s="16">
        <f t="shared" si="10"/>
        <v>0</v>
      </c>
      <c r="J78" s="16">
        <f t="shared" si="10"/>
        <v>-400000.00000000023</v>
      </c>
      <c r="K78" s="16">
        <f t="shared" si="10"/>
        <v>400000.00000000023</v>
      </c>
      <c r="L78" s="17">
        <f t="shared" si="10"/>
        <v>0</v>
      </c>
    </row>
    <row r="79" spans="1:12" x14ac:dyDescent="0.25">
      <c r="B79" s="15" t="s">
        <v>32</v>
      </c>
      <c r="C79" s="16">
        <f t="shared" ref="C79:D79" si="11">SUM(C17:C28)</f>
        <v>0</v>
      </c>
      <c r="D79" s="16">
        <f t="shared" si="11"/>
        <v>0</v>
      </c>
      <c r="E79" s="16">
        <f>SUM(E17:E28)</f>
        <v>0</v>
      </c>
      <c r="F79" s="16">
        <f t="shared" ref="F79:L79" si="12">SUM(F17:F28)</f>
        <v>0</v>
      </c>
      <c r="G79" s="16">
        <f t="shared" si="12"/>
        <v>0</v>
      </c>
      <c r="H79" s="16">
        <f t="shared" si="12"/>
        <v>0</v>
      </c>
      <c r="I79" s="16">
        <f t="shared" si="12"/>
        <v>0</v>
      </c>
      <c r="J79" s="16">
        <f t="shared" si="12"/>
        <v>-231693.88</v>
      </c>
      <c r="K79" s="16">
        <f t="shared" si="12"/>
        <v>0</v>
      </c>
      <c r="L79" s="17">
        <f t="shared" si="12"/>
        <v>231693.88</v>
      </c>
    </row>
    <row r="80" spans="1:12" x14ac:dyDescent="0.25">
      <c r="B80" s="15" t="s">
        <v>34</v>
      </c>
      <c r="C80" s="16">
        <f t="shared" ref="C80:D80" si="13">SUM(C29:C40)</f>
        <v>0</v>
      </c>
      <c r="D80" s="16">
        <f t="shared" si="13"/>
        <v>-4902101.160000002</v>
      </c>
      <c r="E80" s="16">
        <f>SUM(E29:E40)</f>
        <v>881509.92999999993</v>
      </c>
      <c r="F80" s="16">
        <f t="shared" ref="F80:L80" si="14">SUM(F29:F40)</f>
        <v>2949246.1700000018</v>
      </c>
      <c r="G80" s="16">
        <f t="shared" si="14"/>
        <v>158953.83000000005</v>
      </c>
      <c r="H80" s="16">
        <f t="shared" si="14"/>
        <v>426954.06000000006</v>
      </c>
      <c r="I80" s="16">
        <f t="shared" si="14"/>
        <v>479497.35000000009</v>
      </c>
      <c r="J80" s="16">
        <f t="shared" si="14"/>
        <v>5939.8200000000006</v>
      </c>
      <c r="K80" s="16">
        <f t="shared" si="14"/>
        <v>0</v>
      </c>
      <c r="L80" s="17">
        <f t="shared" si="14"/>
        <v>0</v>
      </c>
    </row>
    <row r="81" spans="2:12" x14ac:dyDescent="0.25">
      <c r="B81" s="15" t="s">
        <v>40</v>
      </c>
      <c r="C81" s="16">
        <f t="shared" ref="C81:D81" si="15">SUM(C41:C52)</f>
        <v>0</v>
      </c>
      <c r="D81" s="16">
        <f t="shared" si="15"/>
        <v>1481467.84</v>
      </c>
      <c r="E81" s="16">
        <f>SUM(E41:E52)</f>
        <v>-215211.91000000003</v>
      </c>
      <c r="F81" s="16">
        <f t="shared" ref="F81:L81" si="16">SUM(F41:F52)</f>
        <v>-928229.56000000017</v>
      </c>
      <c r="G81" s="16">
        <f t="shared" si="16"/>
        <v>-43808.11</v>
      </c>
      <c r="H81" s="16">
        <f t="shared" si="16"/>
        <v>-107142.26000000002</v>
      </c>
      <c r="I81" s="16">
        <f t="shared" si="16"/>
        <v>-187075.99999999994</v>
      </c>
      <c r="J81" s="16">
        <f t="shared" si="16"/>
        <v>0</v>
      </c>
      <c r="K81" s="16">
        <f t="shared" si="16"/>
        <v>0</v>
      </c>
      <c r="L81" s="17">
        <f t="shared" si="16"/>
        <v>0</v>
      </c>
    </row>
    <row r="82" spans="2:12" x14ac:dyDescent="0.25">
      <c r="B82" s="15" t="s">
        <v>36</v>
      </c>
      <c r="C82" s="16">
        <f t="shared" ref="C82:D82" si="17">SUM(C53:C64)</f>
        <v>0</v>
      </c>
      <c r="D82" s="16">
        <f t="shared" si="17"/>
        <v>0</v>
      </c>
      <c r="E82" s="16">
        <f>SUM(E53:E64)</f>
        <v>-922964.7000000003</v>
      </c>
      <c r="F82" s="16">
        <f t="shared" ref="F82:L82" si="18">SUM(F53:F64)</f>
        <v>-185209.1</v>
      </c>
      <c r="G82" s="16">
        <f t="shared" si="18"/>
        <v>-183722.69</v>
      </c>
      <c r="H82" s="16">
        <f t="shared" si="18"/>
        <v>-14377.71</v>
      </c>
      <c r="I82" s="16">
        <f t="shared" si="18"/>
        <v>-44463.07</v>
      </c>
      <c r="J82" s="16">
        <f t="shared" si="18"/>
        <v>1350737.27</v>
      </c>
      <c r="K82" s="16">
        <f t="shared" si="18"/>
        <v>0</v>
      </c>
      <c r="L82" s="17">
        <f t="shared" si="18"/>
        <v>0</v>
      </c>
    </row>
    <row r="83" spans="2:12" x14ac:dyDescent="0.25">
      <c r="B83" s="15" t="s">
        <v>37</v>
      </c>
      <c r="C83" s="16">
        <f t="shared" ref="C83:D83" si="19">SUM(C65:C68)</f>
        <v>2583.98</v>
      </c>
      <c r="D83" s="16">
        <f t="shared" si="19"/>
        <v>0</v>
      </c>
      <c r="E83" s="16">
        <f>SUM(E65:E68)</f>
        <v>0</v>
      </c>
      <c r="F83" s="16">
        <f t="shared" ref="F83:L83" si="20">SUM(F65:F68)</f>
        <v>0</v>
      </c>
      <c r="G83" s="16">
        <f t="shared" si="20"/>
        <v>0</v>
      </c>
      <c r="H83" s="16">
        <f t="shared" si="20"/>
        <v>0</v>
      </c>
      <c r="I83" s="16">
        <f t="shared" si="20"/>
        <v>0</v>
      </c>
      <c r="J83" s="16">
        <f t="shared" si="20"/>
        <v>-2583.98</v>
      </c>
      <c r="K83" s="16">
        <f t="shared" si="20"/>
        <v>0</v>
      </c>
      <c r="L83" s="17">
        <f t="shared" si="20"/>
        <v>0</v>
      </c>
    </row>
    <row r="84" spans="2:12" x14ac:dyDescent="0.25">
      <c r="B84" s="15" t="s">
        <v>44</v>
      </c>
      <c r="C84" s="10">
        <f t="shared" ref="C84:D84" si="21">SUM(C77:C83)</f>
        <v>2583.98</v>
      </c>
      <c r="D84" s="10">
        <f t="shared" si="21"/>
        <v>-3420633.3200000022</v>
      </c>
      <c r="E84" s="10">
        <f>SUM(E77:E83)</f>
        <v>3674197.54</v>
      </c>
      <c r="F84" s="10">
        <f t="shared" ref="F84" si="22">SUM(F77:F83)</f>
        <v>14132698.860000001</v>
      </c>
      <c r="G84" s="10">
        <f t="shared" ref="G84:H84" si="23">SUM(G77:G83)</f>
        <v>658348.76</v>
      </c>
      <c r="H84" s="10">
        <f t="shared" si="23"/>
        <v>2405733.56</v>
      </c>
      <c r="I84" s="10">
        <f t="shared" ref="I84" si="24">SUM(I77:I83)</f>
        <v>2667388.16</v>
      </c>
      <c r="J84" s="10">
        <f t="shared" ref="J84:K84" si="25">SUM(J77:J83)</f>
        <v>-25811067.009999998</v>
      </c>
      <c r="K84" s="10">
        <f t="shared" si="25"/>
        <v>400000.00000000023</v>
      </c>
      <c r="L84" s="18">
        <f t="shared" ref="L84" si="26">SUM(L77:L83)</f>
        <v>231693.88</v>
      </c>
    </row>
    <row r="85" spans="2:12" x14ac:dyDescent="0.25">
      <c r="B85" s="15"/>
      <c r="C85" s="19"/>
      <c r="D85" s="19"/>
      <c r="E85" s="19"/>
      <c r="F85" s="19"/>
      <c r="G85" s="19"/>
      <c r="H85" s="19"/>
      <c r="I85" s="19"/>
      <c r="J85" s="19"/>
      <c r="K85" s="19"/>
      <c r="L85" s="20"/>
    </row>
    <row r="86" spans="2:12" x14ac:dyDescent="0.25">
      <c r="B86" s="15"/>
      <c r="C86" s="19"/>
      <c r="D86" s="19"/>
      <c r="E86" s="19"/>
      <c r="F86" s="19"/>
      <c r="G86" s="19"/>
      <c r="H86" s="19"/>
      <c r="I86" s="19"/>
      <c r="J86" s="19"/>
      <c r="K86" s="19"/>
      <c r="L86" s="20"/>
    </row>
    <row r="87" spans="2:12" x14ac:dyDescent="0.25">
      <c r="B87" s="15" t="s">
        <v>45</v>
      </c>
      <c r="C87" s="19"/>
      <c r="D87" s="19"/>
      <c r="E87" s="21">
        <f>SUM(E80:E81)</f>
        <v>666298.0199999999</v>
      </c>
      <c r="F87" s="21">
        <f t="shared" ref="F87:I87" si="27">SUM(F80:F81)</f>
        <v>2021016.6100000017</v>
      </c>
      <c r="G87" s="21">
        <f t="shared" si="27"/>
        <v>115145.72000000004</v>
      </c>
      <c r="H87" s="21">
        <f t="shared" si="27"/>
        <v>319811.80000000005</v>
      </c>
      <c r="I87" s="21">
        <f t="shared" si="27"/>
        <v>292421.35000000015</v>
      </c>
      <c r="J87" s="19"/>
      <c r="K87" s="19"/>
      <c r="L87" s="20"/>
    </row>
    <row r="88" spans="2:12" x14ac:dyDescent="0.25">
      <c r="B88" s="15"/>
      <c r="C88" s="19"/>
      <c r="D88" s="19"/>
      <c r="E88" s="19"/>
      <c r="F88" s="19"/>
      <c r="G88" s="19"/>
      <c r="H88" s="19"/>
      <c r="I88" s="19"/>
      <c r="J88" s="19"/>
      <c r="K88" s="19"/>
      <c r="L88" s="20"/>
    </row>
    <row r="89" spans="2:12" x14ac:dyDescent="0.25">
      <c r="B89" s="15" t="s">
        <v>46</v>
      </c>
      <c r="C89" s="19"/>
      <c r="D89" s="19"/>
      <c r="E89" s="8">
        <v>-256667</v>
      </c>
      <c r="F89" s="8">
        <v>1835808</v>
      </c>
      <c r="G89" s="8">
        <v>-68577</v>
      </c>
      <c r="H89" s="8">
        <v>305434</v>
      </c>
      <c r="I89" s="8">
        <v>247958</v>
      </c>
      <c r="J89" s="19"/>
      <c r="K89" s="19"/>
      <c r="L89" s="20"/>
    </row>
    <row r="90" spans="2:12" x14ac:dyDescent="0.25">
      <c r="B90" s="15"/>
      <c r="C90" s="19"/>
      <c r="D90" s="19"/>
      <c r="E90" s="16"/>
      <c r="F90" s="16"/>
      <c r="G90" s="16"/>
      <c r="H90" s="16"/>
      <c r="I90" s="16"/>
      <c r="J90" s="19"/>
      <c r="K90" s="19"/>
      <c r="L90" s="20"/>
    </row>
    <row r="91" spans="2:12" ht="15.75" thickBot="1" x14ac:dyDescent="0.3">
      <c r="B91" s="15" t="s">
        <v>47</v>
      </c>
      <c r="C91" s="19"/>
      <c r="D91" s="19"/>
      <c r="E91" s="11">
        <f>E87-E89</f>
        <v>922965.0199999999</v>
      </c>
      <c r="F91" s="11">
        <f t="shared" ref="F91:I91" si="28">F87-F89</f>
        <v>185208.61000000173</v>
      </c>
      <c r="G91" s="11">
        <f t="shared" si="28"/>
        <v>183722.72000000003</v>
      </c>
      <c r="H91" s="11">
        <f t="shared" si="28"/>
        <v>14377.800000000047</v>
      </c>
      <c r="I91" s="11">
        <f t="shared" si="28"/>
        <v>44463.350000000151</v>
      </c>
      <c r="J91" s="19"/>
      <c r="K91" s="19"/>
      <c r="L91" s="20"/>
    </row>
    <row r="92" spans="2:12" x14ac:dyDescent="0.25">
      <c r="B92" s="15"/>
      <c r="C92" s="19"/>
      <c r="D92" s="19"/>
      <c r="E92" s="19"/>
      <c r="F92" s="19"/>
      <c r="G92" s="19"/>
      <c r="H92" s="19"/>
      <c r="I92" s="19"/>
      <c r="J92" s="19"/>
      <c r="K92" s="19"/>
      <c r="L92" s="20"/>
    </row>
    <row r="93" spans="2:12" ht="15.75" thickBot="1" x14ac:dyDescent="0.3"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4"/>
    </row>
  </sheetData>
  <printOptions gridLines="1"/>
  <pageMargins left="0.45" right="0.45" top="0.75" bottom="0.75" header="0.3" footer="0.3"/>
  <pageSetup scale="69" fitToHeight="5" orientation="landscape" r:id="rId1"/>
  <headerFooter>
    <oddFooter>&amp;LAVISTA
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7"/>
  <sheetViews>
    <sheetView workbookViewId="0">
      <pane xSplit="2" ySplit="3" topLeftCell="C53" activePane="bottomRight" state="frozen"/>
      <selection pane="topRight" activeCell="C1" sqref="C1"/>
      <selection pane="bottomLeft" activeCell="A4" sqref="A4"/>
      <selection pane="bottomRight" activeCell="A4" sqref="A4"/>
    </sheetView>
  </sheetViews>
  <sheetFormatPr defaultRowHeight="15" x14ac:dyDescent="0.25"/>
  <cols>
    <col min="1" max="1" width="17.7109375" bestFit="1" customWidth="1"/>
    <col min="2" max="2" width="37.28515625" bestFit="1" customWidth="1"/>
    <col min="3" max="3" width="8.42578125" bestFit="1" customWidth="1"/>
    <col min="4" max="4" width="15.7109375" bestFit="1" customWidth="1"/>
    <col min="5" max="9" width="12.140625" bestFit="1" customWidth="1"/>
    <col min="10" max="10" width="18.7109375" bestFit="1" customWidth="1"/>
    <col min="11" max="11" width="15.42578125" bestFit="1" customWidth="1"/>
    <col min="12" max="12" width="9.5703125" bestFit="1" customWidth="1"/>
  </cols>
  <sheetData>
    <row r="1" spans="1:12" ht="4.9000000000000004" customHeight="1" x14ac:dyDescent="0.25"/>
    <row r="2" spans="1:12" s="4" customFormat="1" ht="120" x14ac:dyDescent="0.25">
      <c r="C2" s="4" t="s">
        <v>38</v>
      </c>
      <c r="D2" s="4" t="s">
        <v>33</v>
      </c>
      <c r="E2" s="4" t="s">
        <v>0</v>
      </c>
      <c r="F2" s="4" t="s">
        <v>0</v>
      </c>
      <c r="G2" s="4" t="s">
        <v>0</v>
      </c>
      <c r="H2" s="4" t="s">
        <v>0</v>
      </c>
      <c r="I2" s="4" t="s">
        <v>0</v>
      </c>
      <c r="J2" s="4" t="s">
        <v>6</v>
      </c>
      <c r="K2" s="4" t="s">
        <v>8</v>
      </c>
      <c r="L2" s="4" t="s">
        <v>39</v>
      </c>
    </row>
    <row r="3" spans="1:12" s="5" customFormat="1" x14ac:dyDescent="0.25">
      <c r="E3" s="5" t="s">
        <v>1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7</v>
      </c>
      <c r="K3" s="5" t="s">
        <v>7</v>
      </c>
    </row>
    <row r="4" spans="1:12" x14ac:dyDescent="0.25">
      <c r="A4" t="s">
        <v>9</v>
      </c>
      <c r="E4" s="2">
        <v>3930864.22</v>
      </c>
      <c r="F4" s="2">
        <v>12296891.35</v>
      </c>
      <c r="G4" s="2">
        <v>726925.73</v>
      </c>
      <c r="H4" s="2">
        <v>2100299.4700000002</v>
      </c>
      <c r="I4" s="2">
        <v>2419429.88</v>
      </c>
      <c r="J4" s="2">
        <v>-26533466.239999998</v>
      </c>
      <c r="K4" s="1"/>
    </row>
    <row r="5" spans="1:12" x14ac:dyDescent="0.25">
      <c r="A5" t="s">
        <v>10</v>
      </c>
      <c r="B5" t="s">
        <v>29</v>
      </c>
      <c r="J5" s="3">
        <f>-K5</f>
        <v>-333333</v>
      </c>
      <c r="K5" s="3">
        <v>333333</v>
      </c>
    </row>
    <row r="6" spans="1:12" x14ac:dyDescent="0.25">
      <c r="A6" t="s">
        <v>11</v>
      </c>
      <c r="B6" t="s">
        <v>29</v>
      </c>
      <c r="J6" s="3">
        <f t="shared" ref="J6:J24" si="0">-K6</f>
        <v>-333333</v>
      </c>
      <c r="K6" s="3">
        <v>333333</v>
      </c>
    </row>
    <row r="7" spans="1:12" x14ac:dyDescent="0.25">
      <c r="A7" t="s">
        <v>12</v>
      </c>
      <c r="B7" t="s">
        <v>29</v>
      </c>
      <c r="J7" s="3">
        <f t="shared" si="0"/>
        <v>-333334</v>
      </c>
      <c r="K7" s="3">
        <v>333334</v>
      </c>
    </row>
    <row r="8" spans="1:12" x14ac:dyDescent="0.25">
      <c r="A8" t="s">
        <v>13</v>
      </c>
      <c r="B8" t="s">
        <v>29</v>
      </c>
      <c r="J8" s="3">
        <f t="shared" si="0"/>
        <v>-333333</v>
      </c>
      <c r="K8" s="3">
        <v>333333</v>
      </c>
    </row>
    <row r="9" spans="1:12" x14ac:dyDescent="0.25">
      <c r="A9" t="s">
        <v>14</v>
      </c>
      <c r="B9" t="s">
        <v>29</v>
      </c>
      <c r="J9" s="3">
        <f t="shared" si="0"/>
        <v>-362526.26</v>
      </c>
      <c r="K9" s="3">
        <v>362526.26</v>
      </c>
    </row>
    <row r="10" spans="1:12" x14ac:dyDescent="0.25">
      <c r="A10" t="s">
        <v>15</v>
      </c>
      <c r="B10" t="s">
        <v>29</v>
      </c>
      <c r="J10" s="3">
        <f t="shared" si="0"/>
        <v>2195859.2599999998</v>
      </c>
      <c r="K10" s="3">
        <f>304140.74-2500000</f>
        <v>-2195859.2599999998</v>
      </c>
    </row>
    <row r="11" spans="1:12" x14ac:dyDescent="0.25">
      <c r="A11" t="s">
        <v>16</v>
      </c>
      <c r="B11" t="s">
        <v>29</v>
      </c>
      <c r="J11" s="3">
        <f t="shared" si="0"/>
        <v>-200000</v>
      </c>
      <c r="K11" s="3">
        <f>-2300000+2500000</f>
        <v>200000</v>
      </c>
    </row>
    <row r="12" spans="1:12" x14ac:dyDescent="0.25">
      <c r="A12" t="s">
        <v>17</v>
      </c>
      <c r="B12" t="s">
        <v>29</v>
      </c>
      <c r="J12" s="3">
        <f t="shared" si="0"/>
        <v>-200000</v>
      </c>
      <c r="K12" s="3">
        <v>200000</v>
      </c>
    </row>
    <row r="13" spans="1:12" x14ac:dyDescent="0.25">
      <c r="A13" t="s">
        <v>35</v>
      </c>
      <c r="B13" t="s">
        <v>29</v>
      </c>
      <c r="J13" s="1">
        <f t="shared" si="0"/>
        <v>0</v>
      </c>
      <c r="K13" s="1">
        <v>0</v>
      </c>
    </row>
    <row r="14" spans="1:12" x14ac:dyDescent="0.25">
      <c r="A14" t="s">
        <v>18</v>
      </c>
      <c r="B14" t="s">
        <v>29</v>
      </c>
      <c r="J14" s="3">
        <f t="shared" si="0"/>
        <v>-200000</v>
      </c>
      <c r="K14" s="3">
        <v>200000</v>
      </c>
    </row>
    <row r="15" spans="1:12" x14ac:dyDescent="0.25">
      <c r="A15" t="s">
        <v>19</v>
      </c>
      <c r="B15" t="s">
        <v>29</v>
      </c>
      <c r="J15" s="3">
        <f t="shared" si="0"/>
        <v>-200000</v>
      </c>
      <c r="K15" s="3">
        <v>200000</v>
      </c>
    </row>
    <row r="16" spans="1:12" x14ac:dyDescent="0.25">
      <c r="A16" t="s">
        <v>20</v>
      </c>
      <c r="B16" t="s">
        <v>29</v>
      </c>
      <c r="J16" s="3">
        <f t="shared" si="0"/>
        <v>-100000</v>
      </c>
      <c r="K16" s="3">
        <v>100000</v>
      </c>
    </row>
    <row r="17" spans="1:12" x14ac:dyDescent="0.25">
      <c r="A17" t="s">
        <v>21</v>
      </c>
      <c r="B17" t="s">
        <v>29</v>
      </c>
      <c r="J17" s="3">
        <f t="shared" si="0"/>
        <v>-250000</v>
      </c>
      <c r="K17" s="3">
        <v>250000</v>
      </c>
    </row>
    <row r="18" spans="1:12" x14ac:dyDescent="0.25">
      <c r="A18" t="s">
        <v>22</v>
      </c>
      <c r="B18" t="s">
        <v>29</v>
      </c>
      <c r="J18" s="3">
        <f t="shared" si="0"/>
        <v>-250000</v>
      </c>
      <c r="K18" s="3">
        <v>250000</v>
      </c>
    </row>
    <row r="19" spans="1:12" x14ac:dyDescent="0.25">
      <c r="A19" t="s">
        <v>23</v>
      </c>
      <c r="B19" t="s">
        <v>29</v>
      </c>
      <c r="J19" s="3">
        <f t="shared" si="0"/>
        <v>-2278100.5</v>
      </c>
      <c r="K19" s="3">
        <f>678100.5+1600000</f>
        <v>2278100.5</v>
      </c>
    </row>
    <row r="20" spans="1:12" x14ac:dyDescent="0.25">
      <c r="A20" t="s">
        <v>24</v>
      </c>
      <c r="B20" t="s">
        <v>29</v>
      </c>
      <c r="J20" s="3">
        <f t="shared" si="0"/>
        <v>-635767</v>
      </c>
      <c r="K20" s="3">
        <f>2235767-1600000</f>
        <v>635767</v>
      </c>
    </row>
    <row r="21" spans="1:12" x14ac:dyDescent="0.25">
      <c r="A21" t="s">
        <v>25</v>
      </c>
      <c r="B21" t="s">
        <v>29</v>
      </c>
      <c r="J21" s="3">
        <f t="shared" si="0"/>
        <v>-635767</v>
      </c>
      <c r="K21" s="3">
        <v>635767</v>
      </c>
    </row>
    <row r="22" spans="1:12" x14ac:dyDescent="0.25">
      <c r="A22" t="s">
        <v>26</v>
      </c>
      <c r="B22" t="s">
        <v>29</v>
      </c>
      <c r="J22" s="3">
        <f t="shared" si="0"/>
        <v>-1283037</v>
      </c>
      <c r="K22" s="3">
        <v>1283037</v>
      </c>
    </row>
    <row r="23" spans="1:12" x14ac:dyDescent="0.25">
      <c r="A23" t="s">
        <v>27</v>
      </c>
      <c r="B23" t="s">
        <v>29</v>
      </c>
      <c r="J23" s="3">
        <f t="shared" si="0"/>
        <v>-635767</v>
      </c>
      <c r="K23" s="3">
        <v>635767</v>
      </c>
    </row>
    <row r="24" spans="1:12" x14ac:dyDescent="0.25">
      <c r="A24" t="s">
        <v>28</v>
      </c>
      <c r="B24" t="s">
        <v>29</v>
      </c>
      <c r="J24" s="3">
        <f t="shared" si="0"/>
        <v>-635767</v>
      </c>
      <c r="K24" s="3">
        <v>635767</v>
      </c>
    </row>
    <row r="25" spans="1:12" x14ac:dyDescent="0.25">
      <c r="A25" t="s">
        <v>10</v>
      </c>
      <c r="B25" t="s">
        <v>32</v>
      </c>
      <c r="J25" s="1">
        <v>-21851.330000000016</v>
      </c>
      <c r="K25" s="1"/>
      <c r="L25" s="1">
        <f>-J25</f>
        <v>21851.330000000016</v>
      </c>
    </row>
    <row r="26" spans="1:12" x14ac:dyDescent="0.25">
      <c r="A26" t="s">
        <v>11</v>
      </c>
      <c r="B26" t="s">
        <v>32</v>
      </c>
      <c r="J26" s="1">
        <v>-23193.630000000005</v>
      </c>
      <c r="K26" s="1"/>
      <c r="L26" s="1">
        <f t="shared" ref="L26:L44" si="1">-J26</f>
        <v>23193.630000000005</v>
      </c>
    </row>
    <row r="27" spans="1:12" x14ac:dyDescent="0.25">
      <c r="A27" t="s">
        <v>12</v>
      </c>
      <c r="B27" t="s">
        <v>32</v>
      </c>
      <c r="J27" s="1">
        <v>-25142.040000000037</v>
      </c>
      <c r="K27" s="1"/>
      <c r="L27" s="1">
        <f t="shared" si="1"/>
        <v>25142.040000000037</v>
      </c>
    </row>
    <row r="28" spans="1:12" x14ac:dyDescent="0.25">
      <c r="A28" t="s">
        <v>13</v>
      </c>
      <c r="B28" t="s">
        <v>32</v>
      </c>
      <c r="J28" s="1">
        <v>560742.07999999996</v>
      </c>
      <c r="K28" s="1"/>
      <c r="L28" s="1">
        <f t="shared" si="1"/>
        <v>-560742.07999999996</v>
      </c>
    </row>
    <row r="29" spans="1:12" x14ac:dyDescent="0.25">
      <c r="A29" t="s">
        <v>14</v>
      </c>
      <c r="B29" t="s">
        <v>32</v>
      </c>
      <c r="J29" s="1">
        <v>-29193.260000000009</v>
      </c>
      <c r="K29" s="1"/>
      <c r="L29" s="1">
        <f t="shared" si="1"/>
        <v>29193.260000000009</v>
      </c>
    </row>
    <row r="30" spans="1:12" x14ac:dyDescent="0.25">
      <c r="A30" t="s">
        <v>15</v>
      </c>
      <c r="B30" t="s">
        <v>32</v>
      </c>
      <c r="J30" s="1">
        <v>-33748.669999999984</v>
      </c>
      <c r="K30" s="1"/>
      <c r="L30" s="1">
        <f t="shared" si="1"/>
        <v>33748.669999999984</v>
      </c>
    </row>
    <row r="31" spans="1:12" x14ac:dyDescent="0.25">
      <c r="A31" t="s">
        <v>16</v>
      </c>
      <c r="B31" t="s">
        <v>32</v>
      </c>
      <c r="J31" s="1">
        <v>-15339.770000000019</v>
      </c>
      <c r="K31" s="1"/>
      <c r="L31" s="1">
        <f t="shared" si="1"/>
        <v>15339.770000000019</v>
      </c>
    </row>
    <row r="32" spans="1:12" x14ac:dyDescent="0.25">
      <c r="A32" t="s">
        <v>17</v>
      </c>
      <c r="B32" t="s">
        <v>32</v>
      </c>
      <c r="J32" s="1">
        <v>-594791.1399999999</v>
      </c>
      <c r="K32" s="1"/>
      <c r="L32" s="1">
        <f t="shared" si="1"/>
        <v>594791.1399999999</v>
      </c>
    </row>
    <row r="33" spans="1:12" x14ac:dyDescent="0.25">
      <c r="A33" t="s">
        <v>35</v>
      </c>
      <c r="B33" t="s">
        <v>32</v>
      </c>
      <c r="J33" s="1">
        <v>-6172.74</v>
      </c>
      <c r="K33" s="1"/>
      <c r="L33" s="1">
        <f t="shared" si="1"/>
        <v>6172.74</v>
      </c>
    </row>
    <row r="34" spans="1:12" x14ac:dyDescent="0.25">
      <c r="A34" t="s">
        <v>18</v>
      </c>
      <c r="B34" t="s">
        <v>32</v>
      </c>
      <c r="J34" s="1">
        <v>-23678.01999999999</v>
      </c>
      <c r="K34" s="1"/>
      <c r="L34" s="1">
        <f t="shared" si="1"/>
        <v>23678.01999999999</v>
      </c>
    </row>
    <row r="35" spans="1:12" x14ac:dyDescent="0.25">
      <c r="A35" t="s">
        <v>19</v>
      </c>
      <c r="B35" t="s">
        <v>32</v>
      </c>
      <c r="J35" s="1">
        <v>-9665.0299999999988</v>
      </c>
      <c r="K35" s="1"/>
      <c r="L35" s="1">
        <f t="shared" si="1"/>
        <v>9665.0299999999988</v>
      </c>
    </row>
    <row r="36" spans="1:12" x14ac:dyDescent="0.25">
      <c r="A36" t="s">
        <v>20</v>
      </c>
      <c r="B36" t="s">
        <v>32</v>
      </c>
      <c r="J36" s="1">
        <v>-9660.3300000000017</v>
      </c>
      <c r="K36" s="1"/>
      <c r="L36" s="1">
        <f t="shared" si="1"/>
        <v>9660.3300000000017</v>
      </c>
    </row>
    <row r="37" spans="1:12" x14ac:dyDescent="0.25">
      <c r="A37" t="s">
        <v>21</v>
      </c>
      <c r="B37" t="s">
        <v>32</v>
      </c>
      <c r="J37" s="1">
        <v>-6450.5100000000093</v>
      </c>
      <c r="K37" s="1"/>
      <c r="L37" s="1">
        <f t="shared" si="1"/>
        <v>6450.5100000000093</v>
      </c>
    </row>
    <row r="38" spans="1:12" x14ac:dyDescent="0.25">
      <c r="A38" t="s">
        <v>22</v>
      </c>
      <c r="B38" t="s">
        <v>32</v>
      </c>
      <c r="J38" s="1">
        <v>-11301.050000000017</v>
      </c>
      <c r="K38" s="1"/>
      <c r="L38" s="1">
        <f t="shared" si="1"/>
        <v>11301.050000000017</v>
      </c>
    </row>
    <row r="39" spans="1:12" x14ac:dyDescent="0.25">
      <c r="A39" t="s">
        <v>23</v>
      </c>
      <c r="B39" t="s">
        <v>32</v>
      </c>
      <c r="J39" s="1">
        <v>-16282.839999999967</v>
      </c>
      <c r="K39" s="1"/>
      <c r="L39" s="1">
        <f t="shared" si="1"/>
        <v>16282.839999999967</v>
      </c>
    </row>
    <row r="40" spans="1:12" x14ac:dyDescent="0.25">
      <c r="A40" t="s">
        <v>24</v>
      </c>
      <c r="B40" t="s">
        <v>32</v>
      </c>
      <c r="J40" s="1">
        <v>-13351.379999999888</v>
      </c>
      <c r="K40" s="1"/>
      <c r="L40" s="1">
        <f t="shared" si="1"/>
        <v>13351.379999999888</v>
      </c>
    </row>
    <row r="41" spans="1:12" x14ac:dyDescent="0.25">
      <c r="A41" t="s">
        <v>25</v>
      </c>
      <c r="B41" t="s">
        <v>32</v>
      </c>
      <c r="J41" s="1">
        <v>-8285.7399999999907</v>
      </c>
      <c r="K41" s="1"/>
      <c r="L41" s="1">
        <f t="shared" si="1"/>
        <v>8285.7399999999907</v>
      </c>
    </row>
    <row r="42" spans="1:12" x14ac:dyDescent="0.25">
      <c r="A42" t="s">
        <v>26</v>
      </c>
      <c r="B42" t="s">
        <v>32</v>
      </c>
      <c r="J42" s="1">
        <v>-11863.030000000028</v>
      </c>
      <c r="K42" s="1"/>
      <c r="L42" s="1">
        <f t="shared" si="1"/>
        <v>11863.030000000028</v>
      </c>
    </row>
    <row r="43" spans="1:12" x14ac:dyDescent="0.25">
      <c r="A43" t="s">
        <v>27</v>
      </c>
      <c r="B43" t="s">
        <v>32</v>
      </c>
      <c r="J43" s="1">
        <v>-3634.2299999999814</v>
      </c>
      <c r="K43" s="1"/>
      <c r="L43" s="1">
        <f t="shared" si="1"/>
        <v>3634.2299999999814</v>
      </c>
    </row>
    <row r="44" spans="1:12" x14ac:dyDescent="0.25">
      <c r="A44" t="s">
        <v>28</v>
      </c>
      <c r="B44" t="s">
        <v>32</v>
      </c>
      <c r="J44" s="1">
        <v>-6494.7399999999907</v>
      </c>
      <c r="K44" s="1"/>
      <c r="L44" s="1">
        <f t="shared" si="1"/>
        <v>6494.7399999999907</v>
      </c>
    </row>
    <row r="45" spans="1:12" x14ac:dyDescent="0.25">
      <c r="A45" t="s">
        <v>10</v>
      </c>
      <c r="B45" t="s">
        <v>34</v>
      </c>
      <c r="D45" s="1">
        <f>-SUM(E45:J45)</f>
        <v>-320937.10000000009</v>
      </c>
      <c r="E45" s="1">
        <v>61755.56</v>
      </c>
      <c r="F45" s="1">
        <v>209098.33000000007</v>
      </c>
      <c r="G45" s="1">
        <v>10947.929999999997</v>
      </c>
      <c r="H45" s="1">
        <v>15615.130000000003</v>
      </c>
      <c r="I45" s="1">
        <v>22987.920000000013</v>
      </c>
      <c r="J45" s="1">
        <v>532.23</v>
      </c>
      <c r="K45" s="1"/>
    </row>
    <row r="46" spans="1:12" x14ac:dyDescent="0.25">
      <c r="A46" t="s">
        <v>11</v>
      </c>
      <c r="B46" t="s">
        <v>34</v>
      </c>
      <c r="D46" s="1">
        <f t="shared" ref="D46:D64" si="2">-SUM(E46:J46)</f>
        <v>-225093.27999999988</v>
      </c>
      <c r="E46" s="1">
        <v>30528.319999999963</v>
      </c>
      <c r="F46" s="1">
        <v>151735.22999999992</v>
      </c>
      <c r="G46" s="1">
        <v>4266.3200000000015</v>
      </c>
      <c r="H46" s="1">
        <v>15076.819999999998</v>
      </c>
      <c r="I46" s="1">
        <v>23204.63</v>
      </c>
      <c r="J46" s="1">
        <v>281.96000000000004</v>
      </c>
      <c r="K46" s="1"/>
    </row>
    <row r="47" spans="1:12" x14ac:dyDescent="0.25">
      <c r="A47" t="s">
        <v>12</v>
      </c>
      <c r="B47" t="s">
        <v>34</v>
      </c>
      <c r="D47" s="1">
        <f t="shared" si="2"/>
        <v>-331908.86000000004</v>
      </c>
      <c r="E47" s="1">
        <v>63003.87000000001</v>
      </c>
      <c r="F47" s="1">
        <v>199354.78000000009</v>
      </c>
      <c r="G47" s="1">
        <v>11847.290000000006</v>
      </c>
      <c r="H47" s="1">
        <v>25141.689999999981</v>
      </c>
      <c r="I47" s="1">
        <v>32254.929999999986</v>
      </c>
      <c r="J47" s="1">
        <v>306.3</v>
      </c>
      <c r="K47" s="1"/>
    </row>
    <row r="48" spans="1:12" x14ac:dyDescent="0.25">
      <c r="A48" t="s">
        <v>13</v>
      </c>
      <c r="B48" t="s">
        <v>34</v>
      </c>
      <c r="D48" s="1">
        <f t="shared" si="2"/>
        <v>-472337.85000000027</v>
      </c>
      <c r="E48" s="1">
        <v>67389.399999999965</v>
      </c>
      <c r="F48" s="1">
        <v>307649.15000000037</v>
      </c>
      <c r="G48" s="1">
        <v>13533.980000000009</v>
      </c>
      <c r="H48" s="1">
        <v>44752.17</v>
      </c>
      <c r="I48" s="1">
        <v>38860.329999999987</v>
      </c>
      <c r="J48" s="1">
        <v>152.82</v>
      </c>
      <c r="K48" s="1"/>
    </row>
    <row r="49" spans="1:11" x14ac:dyDescent="0.25">
      <c r="A49" t="s">
        <v>14</v>
      </c>
      <c r="B49" t="s">
        <v>34</v>
      </c>
      <c r="D49" s="1">
        <f t="shared" si="2"/>
        <v>-369466.46</v>
      </c>
      <c r="E49" s="1">
        <v>70605.700000000055</v>
      </c>
      <c r="F49" s="1">
        <v>197425.71999999991</v>
      </c>
      <c r="G49" s="1">
        <v>15394.440000000002</v>
      </c>
      <c r="H49" s="1">
        <v>48717.820000000022</v>
      </c>
      <c r="I49" s="1">
        <v>37298.579999999994</v>
      </c>
      <c r="J49" s="1">
        <v>24.200000000000003</v>
      </c>
      <c r="K49" s="1"/>
    </row>
    <row r="50" spans="1:11" x14ac:dyDescent="0.25">
      <c r="A50" t="s">
        <v>15</v>
      </c>
      <c r="B50" t="s">
        <v>34</v>
      </c>
      <c r="D50" s="1">
        <f t="shared" si="2"/>
        <v>-575091.26000000059</v>
      </c>
      <c r="E50" s="1">
        <v>106521.46000000004</v>
      </c>
      <c r="F50" s="1">
        <v>325173.01000000059</v>
      </c>
      <c r="G50" s="1">
        <v>21266.19000000001</v>
      </c>
      <c r="H50" s="1">
        <v>60570.690000000017</v>
      </c>
      <c r="I50" s="1">
        <v>61447.220000000016</v>
      </c>
      <c r="J50" s="1">
        <v>112.68999999999998</v>
      </c>
      <c r="K50" s="1"/>
    </row>
    <row r="51" spans="1:11" x14ac:dyDescent="0.25">
      <c r="A51" t="s">
        <v>16</v>
      </c>
      <c r="B51" t="s">
        <v>34</v>
      </c>
      <c r="D51" s="1">
        <f t="shared" si="2"/>
        <v>-653882.59000000043</v>
      </c>
      <c r="E51" s="1">
        <v>126130.18999999989</v>
      </c>
      <c r="F51" s="1">
        <v>361500.78000000055</v>
      </c>
      <c r="G51" s="1">
        <v>25491.460000000006</v>
      </c>
      <c r="H51" s="1">
        <v>64370.399999999994</v>
      </c>
      <c r="I51" s="1">
        <v>75930.76999999999</v>
      </c>
      <c r="J51" s="1">
        <v>458.98999999999995</v>
      </c>
      <c r="K51" s="1"/>
    </row>
    <row r="52" spans="1:11" x14ac:dyDescent="0.25">
      <c r="A52" t="s">
        <v>17</v>
      </c>
      <c r="B52" t="s">
        <v>34</v>
      </c>
      <c r="D52" s="1">
        <f t="shared" si="2"/>
        <v>-531026.76999999967</v>
      </c>
      <c r="E52" s="1">
        <v>103638.21000000008</v>
      </c>
      <c r="F52" s="1">
        <v>272870.52999999956</v>
      </c>
      <c r="G52" s="1">
        <v>21395.940000000013</v>
      </c>
      <c r="H52" s="1">
        <v>80776.130000000048</v>
      </c>
      <c r="I52" s="1">
        <v>51585.720000000023</v>
      </c>
      <c r="J52" s="1">
        <v>760.24</v>
      </c>
      <c r="K52" s="1"/>
    </row>
    <row r="53" spans="1:11" x14ac:dyDescent="0.25">
      <c r="A53" t="s">
        <v>35</v>
      </c>
      <c r="B53" t="s">
        <v>34</v>
      </c>
      <c r="D53" s="1">
        <f t="shared" si="2"/>
        <v>-411722.7699999999</v>
      </c>
      <c r="E53" s="1">
        <v>101888.22000000004</v>
      </c>
      <c r="F53" s="1">
        <v>214481.42999999993</v>
      </c>
      <c r="G53" s="1">
        <v>15408.069999999992</v>
      </c>
      <c r="H53" s="1">
        <v>41784.300000000003</v>
      </c>
      <c r="I53" s="1">
        <v>37266.53</v>
      </c>
      <c r="J53" s="1">
        <v>894.22000000000025</v>
      </c>
      <c r="K53" s="1"/>
    </row>
    <row r="54" spans="1:11" x14ac:dyDescent="0.25">
      <c r="A54" t="s">
        <v>18</v>
      </c>
      <c r="B54" t="s">
        <v>34</v>
      </c>
      <c r="D54" s="1">
        <f t="shared" si="2"/>
        <v>-403078.26000000007</v>
      </c>
      <c r="E54" s="1">
        <v>64675.419999999976</v>
      </c>
      <c r="F54" s="1">
        <v>279592.89000000007</v>
      </c>
      <c r="G54" s="1">
        <v>10510.490000000002</v>
      </c>
      <c r="H54" s="1">
        <v>1128.4400000000044</v>
      </c>
      <c r="I54" s="1">
        <v>46339.550000000039</v>
      </c>
      <c r="J54" s="1">
        <v>831.47000000000025</v>
      </c>
      <c r="K54" s="1"/>
    </row>
    <row r="55" spans="1:11" x14ac:dyDescent="0.25">
      <c r="A55" t="s">
        <v>19</v>
      </c>
      <c r="B55" t="s">
        <v>34</v>
      </c>
      <c r="D55" s="1">
        <f t="shared" si="2"/>
        <v>-253113.49000000037</v>
      </c>
      <c r="E55" s="1">
        <v>48068.139999999985</v>
      </c>
      <c r="F55" s="1">
        <v>174560.48000000036</v>
      </c>
      <c r="G55" s="1">
        <v>3748.8900000000008</v>
      </c>
      <c r="H55" s="1">
        <v>6325.2099999999955</v>
      </c>
      <c r="I55" s="1">
        <v>19675.260000000017</v>
      </c>
      <c r="J55" s="1">
        <v>735.51</v>
      </c>
      <c r="K55" s="1"/>
    </row>
    <row r="56" spans="1:11" x14ac:dyDescent="0.25">
      <c r="A56" t="s">
        <v>20</v>
      </c>
      <c r="B56" t="s">
        <v>34</v>
      </c>
      <c r="D56" s="1">
        <f t="shared" si="2"/>
        <v>-354442.47000000044</v>
      </c>
      <c r="E56" s="1">
        <v>37305.440000000002</v>
      </c>
      <c r="F56" s="1">
        <v>255803.84000000035</v>
      </c>
      <c r="G56" s="1">
        <v>5142.829999999999</v>
      </c>
      <c r="H56" s="1">
        <v>22695.260000000009</v>
      </c>
      <c r="I56" s="1">
        <v>32645.910000000018</v>
      </c>
      <c r="J56" s="1">
        <v>849.18999999999983</v>
      </c>
      <c r="K56" s="1"/>
    </row>
    <row r="57" spans="1:11" x14ac:dyDescent="0.25">
      <c r="A57" t="s">
        <v>21</v>
      </c>
      <c r="B57" t="s">
        <v>34</v>
      </c>
      <c r="D57" s="1">
        <f t="shared" si="2"/>
        <v>-292479.28000000003</v>
      </c>
      <c r="E57" s="1">
        <v>35248.219999999979</v>
      </c>
      <c r="F57" s="1">
        <v>208082.0100000001</v>
      </c>
      <c r="G57" s="1">
        <v>4409.630000000001</v>
      </c>
      <c r="H57" s="1">
        <v>18020.730000000014</v>
      </c>
      <c r="I57" s="1">
        <v>26226.529999999988</v>
      </c>
      <c r="J57" s="1">
        <v>492.15999999999997</v>
      </c>
      <c r="K57" s="1"/>
    </row>
    <row r="58" spans="1:11" x14ac:dyDescent="0.25">
      <c r="A58" t="s">
        <v>22</v>
      </c>
      <c r="B58" t="s">
        <v>34</v>
      </c>
      <c r="D58" s="1">
        <f t="shared" si="2"/>
        <v>-286986.08999999973</v>
      </c>
      <c r="E58" s="1">
        <v>36012.380000000012</v>
      </c>
      <c r="F58" s="1">
        <v>196856.26999999976</v>
      </c>
      <c r="G58" s="1">
        <v>6941.3699999999981</v>
      </c>
      <c r="H58" s="1">
        <v>13979.6</v>
      </c>
      <c r="I58" s="1">
        <v>32676.909999999989</v>
      </c>
      <c r="J58" s="1">
        <v>519.56000000000006</v>
      </c>
      <c r="K58" s="1"/>
    </row>
    <row r="59" spans="1:11" x14ac:dyDescent="0.25">
      <c r="A59" t="s">
        <v>23</v>
      </c>
      <c r="B59" t="s">
        <v>34</v>
      </c>
      <c r="D59" s="1">
        <f t="shared" si="2"/>
        <v>-462132.75999999995</v>
      </c>
      <c r="E59" s="1">
        <v>45141.310000000027</v>
      </c>
      <c r="F59" s="1">
        <v>311044.64999999979</v>
      </c>
      <c r="G59" s="1">
        <v>10276.09</v>
      </c>
      <c r="H59" s="1">
        <v>27335.749999999978</v>
      </c>
      <c r="I59" s="1">
        <v>68024.560000000056</v>
      </c>
      <c r="J59" s="1">
        <v>310.39999999999998</v>
      </c>
      <c r="K59" s="1"/>
    </row>
    <row r="60" spans="1:11" x14ac:dyDescent="0.25">
      <c r="A60" t="s">
        <v>24</v>
      </c>
      <c r="B60" t="s">
        <v>34</v>
      </c>
      <c r="D60" s="1">
        <f t="shared" si="2"/>
        <v>-622123.63999999897</v>
      </c>
      <c r="E60" s="1">
        <v>72222.429999999978</v>
      </c>
      <c r="F60" s="1">
        <v>396002.48999999906</v>
      </c>
      <c r="G60" s="1">
        <v>13315.379999999996</v>
      </c>
      <c r="H60" s="1">
        <v>37999.02999999997</v>
      </c>
      <c r="I60" s="1">
        <v>102357.69999999995</v>
      </c>
      <c r="J60" s="1">
        <v>226.61</v>
      </c>
      <c r="K60" s="1"/>
    </row>
    <row r="61" spans="1:11" x14ac:dyDescent="0.25">
      <c r="A61" t="s">
        <v>25</v>
      </c>
      <c r="B61" t="s">
        <v>34</v>
      </c>
      <c r="D61" s="1">
        <f t="shared" si="2"/>
        <v>-653588.47999999998</v>
      </c>
      <c r="E61" s="1">
        <v>88737.849999999991</v>
      </c>
      <c r="F61" s="1">
        <v>388847.44000000006</v>
      </c>
      <c r="G61" s="1">
        <v>23535.55999999999</v>
      </c>
      <c r="H61" s="1">
        <v>48378.89</v>
      </c>
      <c r="I61" s="1">
        <v>103702.29000000004</v>
      </c>
      <c r="J61" s="1">
        <v>386.44999999999993</v>
      </c>
      <c r="K61" s="1"/>
    </row>
    <row r="62" spans="1:11" x14ac:dyDescent="0.25">
      <c r="A62" t="s">
        <v>26</v>
      </c>
      <c r="B62" t="s">
        <v>34</v>
      </c>
      <c r="D62" s="1">
        <f t="shared" si="2"/>
        <v>-283031.44000000012</v>
      </c>
      <c r="E62" s="1">
        <v>51600.170000000006</v>
      </c>
      <c r="F62" s="1">
        <v>135160.66000000009</v>
      </c>
      <c r="G62" s="1">
        <v>13551.099999999997</v>
      </c>
      <c r="H62" s="1">
        <v>48566.939999999995</v>
      </c>
      <c r="I62" s="1">
        <v>34044.519999999997</v>
      </c>
      <c r="J62" s="1">
        <v>108.05</v>
      </c>
      <c r="K62" s="1"/>
    </row>
    <row r="63" spans="1:11" x14ac:dyDescent="0.25">
      <c r="A63" t="s">
        <v>27</v>
      </c>
      <c r="B63" t="s">
        <v>34</v>
      </c>
      <c r="D63" s="1">
        <f t="shared" si="2"/>
        <v>-175671.32</v>
      </c>
      <c r="E63" s="1">
        <v>37274.500000000029</v>
      </c>
      <c r="F63" s="1">
        <v>85085.919999999969</v>
      </c>
      <c r="G63" s="1">
        <v>8118.4299999999976</v>
      </c>
      <c r="H63" s="1">
        <v>24385.55</v>
      </c>
      <c r="I63" s="1">
        <v>20511.509999999998</v>
      </c>
      <c r="J63" s="1">
        <v>295.41000000000003</v>
      </c>
      <c r="K63" s="1"/>
    </row>
    <row r="64" spans="1:11" x14ac:dyDescent="0.25">
      <c r="A64" t="s">
        <v>28</v>
      </c>
      <c r="B64" t="s">
        <v>34</v>
      </c>
      <c r="D64" s="1">
        <f t="shared" si="2"/>
        <v>-186287.47999999995</v>
      </c>
      <c r="E64" s="1">
        <v>45035.729999999967</v>
      </c>
      <c r="F64" s="1">
        <v>90057.799999999974</v>
      </c>
      <c r="G64" s="1">
        <v>10834.790000000003</v>
      </c>
      <c r="H64" s="1">
        <v>16573.119999999992</v>
      </c>
      <c r="I64" s="1">
        <v>23215.920000000002</v>
      </c>
      <c r="J64" s="1">
        <v>570.12</v>
      </c>
      <c r="K64" s="1"/>
    </row>
    <row r="65" spans="1:9" x14ac:dyDescent="0.25">
      <c r="A65" t="s">
        <v>10</v>
      </c>
      <c r="B65" t="s">
        <v>40</v>
      </c>
      <c r="D65" s="1">
        <f t="shared" ref="D65:D84" si="3">-SUM(E65:I65)</f>
        <v>85967.269999999946</v>
      </c>
      <c r="E65" s="1">
        <v>-13176.799999999992</v>
      </c>
      <c r="F65" s="1">
        <v>-52288.599999999955</v>
      </c>
      <c r="G65" s="1">
        <v>-2500.4099999999994</v>
      </c>
      <c r="H65" s="1">
        <v>-7007.9199999999983</v>
      </c>
      <c r="I65" s="1">
        <v>-10993.539999999994</v>
      </c>
    </row>
    <row r="66" spans="1:9" x14ac:dyDescent="0.25">
      <c r="A66" t="s">
        <v>11</v>
      </c>
      <c r="B66" t="s">
        <v>40</v>
      </c>
      <c r="D66" s="1">
        <f t="shared" si="3"/>
        <v>157558.91999999998</v>
      </c>
      <c r="E66" s="1">
        <v>-25783.630000000012</v>
      </c>
      <c r="F66" s="1">
        <v>-97550.48000000001</v>
      </c>
      <c r="G66" s="1">
        <v>-4307.3100000000004</v>
      </c>
      <c r="H66" s="1">
        <v>-8606.5800000000017</v>
      </c>
      <c r="I66" s="1">
        <v>-21310.92</v>
      </c>
    </row>
    <row r="67" spans="1:9" x14ac:dyDescent="0.25">
      <c r="A67" t="s">
        <v>12</v>
      </c>
      <c r="B67" t="s">
        <v>40</v>
      </c>
      <c r="D67" s="1">
        <f t="shared" si="3"/>
        <v>168449.21000000005</v>
      </c>
      <c r="E67" s="1">
        <v>-25807.429999999993</v>
      </c>
      <c r="F67" s="1">
        <v>-103008.37000000004</v>
      </c>
      <c r="G67" s="1">
        <v>-5805.1799999999994</v>
      </c>
      <c r="H67" s="1">
        <v>-15522.640000000003</v>
      </c>
      <c r="I67" s="1">
        <v>-18305.590000000004</v>
      </c>
    </row>
    <row r="68" spans="1:9" x14ac:dyDescent="0.25">
      <c r="A68" t="s">
        <v>13</v>
      </c>
      <c r="B68" t="s">
        <v>40</v>
      </c>
      <c r="D68" s="1">
        <f t="shared" si="3"/>
        <v>133446.32000000007</v>
      </c>
      <c r="E68" s="1">
        <v>-22547.3</v>
      </c>
      <c r="F68" s="1">
        <v>-79570.550000000061</v>
      </c>
      <c r="G68" s="1">
        <v>-4561.6899999999996</v>
      </c>
      <c r="H68" s="1">
        <v>-10782.750000000005</v>
      </c>
      <c r="I68" s="1">
        <v>-15984.029999999997</v>
      </c>
    </row>
    <row r="69" spans="1:9" x14ac:dyDescent="0.25">
      <c r="A69" t="s">
        <v>14</v>
      </c>
      <c r="B69" t="s">
        <v>40</v>
      </c>
      <c r="D69" s="1">
        <f t="shared" si="3"/>
        <v>137978.22999999998</v>
      </c>
      <c r="E69" s="1">
        <v>-8415.6299999999992</v>
      </c>
      <c r="F69" s="1">
        <v>-110583.66999999997</v>
      </c>
      <c r="G69" s="1">
        <v>-2289.4999999999986</v>
      </c>
      <c r="H69" s="1">
        <v>-5250.7799999999988</v>
      </c>
      <c r="I69" s="1">
        <v>-11438.65</v>
      </c>
    </row>
    <row r="70" spans="1:9" x14ac:dyDescent="0.25">
      <c r="A70" t="s">
        <v>15</v>
      </c>
      <c r="B70" t="s">
        <v>40</v>
      </c>
      <c r="D70" s="1">
        <f t="shared" si="3"/>
        <v>153393.47999999995</v>
      </c>
      <c r="E70" s="1">
        <v>-25315.029999999995</v>
      </c>
      <c r="F70" s="1">
        <v>-89262.379999999976</v>
      </c>
      <c r="G70" s="1">
        <v>-5203.9799999999987</v>
      </c>
      <c r="H70" s="1">
        <v>-12930.980000000001</v>
      </c>
      <c r="I70" s="1">
        <v>-20681.109999999997</v>
      </c>
    </row>
    <row r="71" spans="1:9" x14ac:dyDescent="0.25">
      <c r="A71" t="s">
        <v>16</v>
      </c>
      <c r="B71" t="s">
        <v>40</v>
      </c>
      <c r="D71" s="1">
        <f t="shared" si="3"/>
        <v>104001.27000000002</v>
      </c>
      <c r="E71" s="1">
        <v>-15827.619999999997</v>
      </c>
      <c r="F71" s="1">
        <v>-64929.590000000018</v>
      </c>
      <c r="G71" s="1">
        <v>-3615.56</v>
      </c>
      <c r="H71" s="1">
        <v>-5959.24</v>
      </c>
      <c r="I71" s="1">
        <v>-13669.259999999989</v>
      </c>
    </row>
    <row r="72" spans="1:9" x14ac:dyDescent="0.25">
      <c r="A72" t="s">
        <v>17</v>
      </c>
      <c r="B72" t="s">
        <v>40</v>
      </c>
      <c r="D72" s="1">
        <f t="shared" si="3"/>
        <v>125721.45000000007</v>
      </c>
      <c r="E72" s="1">
        <v>-16391.13</v>
      </c>
      <c r="F72" s="1">
        <v>-81243.340000000055</v>
      </c>
      <c r="G72" s="1">
        <v>-3181.5499999999997</v>
      </c>
      <c r="H72" s="1">
        <v>-9115.52</v>
      </c>
      <c r="I72" s="1">
        <v>-15789.909999999996</v>
      </c>
    </row>
    <row r="73" spans="1:9" x14ac:dyDescent="0.25">
      <c r="A73" t="s">
        <v>35</v>
      </c>
      <c r="B73" t="s">
        <v>40</v>
      </c>
      <c r="D73" s="1">
        <f t="shared" si="3"/>
        <v>55824.12000000001</v>
      </c>
      <c r="E73" s="1">
        <v>-10337.269999999999</v>
      </c>
      <c r="F73" s="1">
        <v>-28247.840000000018</v>
      </c>
      <c r="G73" s="1">
        <v>-983.20000000000027</v>
      </c>
      <c r="H73" s="1">
        <v>-8828.92</v>
      </c>
      <c r="I73" s="1">
        <v>-7426.8899999999994</v>
      </c>
    </row>
    <row r="74" spans="1:9" x14ac:dyDescent="0.25">
      <c r="A74" t="s">
        <v>18</v>
      </c>
      <c r="B74" t="s">
        <v>40</v>
      </c>
      <c r="D74" s="1">
        <f t="shared" si="3"/>
        <v>176319.43000000005</v>
      </c>
      <c r="E74" s="1">
        <v>-24707.770000000008</v>
      </c>
      <c r="F74" s="1">
        <v>-106304.46000000006</v>
      </c>
      <c r="G74" s="1">
        <v>-4832.5599999999995</v>
      </c>
      <c r="H74" s="1">
        <v>-13780.050000000001</v>
      </c>
      <c r="I74" s="1">
        <v>-26694.589999999989</v>
      </c>
    </row>
    <row r="75" spans="1:9" x14ac:dyDescent="0.25">
      <c r="A75" t="s">
        <v>19</v>
      </c>
      <c r="B75" t="s">
        <v>40</v>
      </c>
      <c r="D75" s="1">
        <f t="shared" si="3"/>
        <v>93006.419999999984</v>
      </c>
      <c r="E75" s="1">
        <v>-12590.500000000005</v>
      </c>
      <c r="F75" s="1">
        <v>-61640.389999999985</v>
      </c>
      <c r="G75" s="1">
        <v>-2857.3000000000015</v>
      </c>
      <c r="H75" s="1">
        <v>-3513.25</v>
      </c>
      <c r="I75" s="1">
        <v>-12404.979999999994</v>
      </c>
    </row>
    <row r="76" spans="1:9" x14ac:dyDescent="0.25">
      <c r="A76" t="s">
        <v>20</v>
      </c>
      <c r="B76" t="s">
        <v>40</v>
      </c>
      <c r="D76" s="1">
        <f t="shared" si="3"/>
        <v>89801.719999999958</v>
      </c>
      <c r="E76" s="1">
        <v>-14311.800000000003</v>
      </c>
      <c r="F76" s="1">
        <v>-53599.889999999963</v>
      </c>
      <c r="G76" s="1">
        <v>-3669.8700000000003</v>
      </c>
      <c r="H76" s="1">
        <v>-5843.630000000001</v>
      </c>
      <c r="I76" s="1">
        <v>-12376.529999999988</v>
      </c>
    </row>
    <row r="77" spans="1:9" x14ac:dyDescent="0.25">
      <c r="A77" t="s">
        <v>21</v>
      </c>
      <c r="B77" t="s">
        <v>40</v>
      </c>
      <c r="D77" s="1">
        <f t="shared" si="3"/>
        <v>85363.900000000023</v>
      </c>
      <c r="E77" s="1">
        <v>-11388.660000000003</v>
      </c>
      <c r="F77" s="1">
        <v>-53554.220000000016</v>
      </c>
      <c r="G77" s="1">
        <v>-2100.4</v>
      </c>
      <c r="H77" s="1">
        <v>-7936.86</v>
      </c>
      <c r="I77" s="1">
        <v>-10383.760000000002</v>
      </c>
    </row>
    <row r="78" spans="1:9" x14ac:dyDescent="0.25">
      <c r="A78" t="s">
        <v>22</v>
      </c>
      <c r="B78" t="s">
        <v>40</v>
      </c>
      <c r="D78" s="1">
        <f t="shared" si="3"/>
        <v>105303.62000000002</v>
      </c>
      <c r="E78" s="1">
        <v>-14005.939999999995</v>
      </c>
      <c r="F78" s="1">
        <v>-66383.340000000026</v>
      </c>
      <c r="G78" s="1">
        <v>-1591.7699999999995</v>
      </c>
      <c r="H78" s="1">
        <v>-9164.7099999999973</v>
      </c>
      <c r="I78" s="1">
        <v>-14157.860000000006</v>
      </c>
    </row>
    <row r="79" spans="1:9" x14ac:dyDescent="0.25">
      <c r="A79" t="s">
        <v>23</v>
      </c>
      <c r="B79" t="s">
        <v>40</v>
      </c>
      <c r="D79" s="1">
        <f t="shared" si="3"/>
        <v>165341.91999999995</v>
      </c>
      <c r="E79" s="1">
        <v>-24186.779999999995</v>
      </c>
      <c r="F79" s="1">
        <v>-105720.15999999995</v>
      </c>
      <c r="G79" s="1">
        <v>-4485.7299999999996</v>
      </c>
      <c r="H79" s="1">
        <v>-7365.7800000000007</v>
      </c>
      <c r="I79" s="1">
        <v>-23583.46999999999</v>
      </c>
    </row>
    <row r="80" spans="1:9" x14ac:dyDescent="0.25">
      <c r="A80" t="s">
        <v>24</v>
      </c>
      <c r="B80" t="s">
        <v>40</v>
      </c>
      <c r="D80" s="1">
        <f t="shared" si="3"/>
        <v>118474.71999999997</v>
      </c>
      <c r="E80" s="1">
        <v>-14393.659999999996</v>
      </c>
      <c r="F80" s="1">
        <v>-73306.599999999991</v>
      </c>
      <c r="G80" s="1">
        <v>-2700.98</v>
      </c>
      <c r="H80" s="1">
        <v>-15917.580000000007</v>
      </c>
      <c r="I80" s="1">
        <v>-12155.9</v>
      </c>
    </row>
    <row r="81" spans="1:10" x14ac:dyDescent="0.25">
      <c r="A81" t="s">
        <v>25</v>
      </c>
      <c r="B81" t="s">
        <v>40</v>
      </c>
      <c r="D81" s="1">
        <f t="shared" si="3"/>
        <v>132300.19000000006</v>
      </c>
      <c r="E81" s="1">
        <v>-19452.629999999994</v>
      </c>
      <c r="F81" s="1">
        <v>-80794.250000000087</v>
      </c>
      <c r="G81" s="1">
        <v>-4124.7500000000009</v>
      </c>
      <c r="H81" s="1">
        <v>-11097.039999999999</v>
      </c>
      <c r="I81" s="1">
        <v>-16831.519999999997</v>
      </c>
    </row>
    <row r="82" spans="1:10" x14ac:dyDescent="0.25">
      <c r="A82" t="s">
        <v>26</v>
      </c>
      <c r="B82" t="s">
        <v>40</v>
      </c>
      <c r="D82" s="1">
        <f t="shared" si="3"/>
        <v>161220.09999999992</v>
      </c>
      <c r="E82" s="1">
        <v>-20945.87999999999</v>
      </c>
      <c r="F82" s="1">
        <v>-99984.329999999944</v>
      </c>
      <c r="G82" s="1">
        <v>-3887.9000000000015</v>
      </c>
      <c r="H82" s="1">
        <v>-10238.200000000001</v>
      </c>
      <c r="I82" s="1">
        <v>-26163.789999999994</v>
      </c>
    </row>
    <row r="83" spans="1:10" x14ac:dyDescent="0.25">
      <c r="A83" t="s">
        <v>27</v>
      </c>
      <c r="B83" t="s">
        <v>40</v>
      </c>
      <c r="D83" s="1">
        <f t="shared" si="3"/>
        <v>129776.90999999995</v>
      </c>
      <c r="E83" s="1">
        <v>-22446.63</v>
      </c>
      <c r="F83" s="1">
        <v>-75056.429999999935</v>
      </c>
      <c r="G83" s="1">
        <v>-4193.6099999999997</v>
      </c>
      <c r="H83" s="1">
        <v>-7839.869999999999</v>
      </c>
      <c r="I83" s="1">
        <v>-20240.37000000001</v>
      </c>
    </row>
    <row r="84" spans="1:10" x14ac:dyDescent="0.25">
      <c r="A84" t="s">
        <v>28</v>
      </c>
      <c r="B84" t="s">
        <v>40</v>
      </c>
      <c r="D84" s="1">
        <f t="shared" si="3"/>
        <v>116549.63999999993</v>
      </c>
      <c r="E84" s="1">
        <v>-12147.580000000007</v>
      </c>
      <c r="F84" s="1">
        <v>-69820.949999999924</v>
      </c>
      <c r="G84" s="1">
        <v>-3309.6800000000007</v>
      </c>
      <c r="H84" s="1">
        <v>-12424.869999999997</v>
      </c>
      <c r="I84" s="1">
        <v>-18846.559999999998</v>
      </c>
    </row>
    <row r="85" spans="1:10" x14ac:dyDescent="0.25">
      <c r="A85" t="s">
        <v>10</v>
      </c>
      <c r="B85" t="s">
        <v>36</v>
      </c>
      <c r="D85" s="1"/>
      <c r="E85" s="1">
        <v>-4644.78</v>
      </c>
      <c r="F85" s="1">
        <v>-8385.8799999999992</v>
      </c>
      <c r="G85" s="1">
        <v>-2083.5500000000002</v>
      </c>
      <c r="H85" s="1">
        <v>-1768.4299999999998</v>
      </c>
      <c r="I85" s="1">
        <v>-1677.77</v>
      </c>
      <c r="J85" s="1">
        <f>-SUM(E85:I85)</f>
        <v>18560.41</v>
      </c>
    </row>
    <row r="86" spans="1:10" x14ac:dyDescent="0.25">
      <c r="A86" t="s">
        <v>11</v>
      </c>
      <c r="B86" t="s">
        <v>36</v>
      </c>
      <c r="E86" s="1">
        <v>-14490.949999999999</v>
      </c>
      <c r="F86" s="1">
        <v>-6478.04</v>
      </c>
      <c r="G86" s="1">
        <v>-1849.65</v>
      </c>
      <c r="H86" s="1">
        <v>-621.77</v>
      </c>
      <c r="I86" s="1">
        <v>-1264.3000000000002</v>
      </c>
      <c r="J86" s="1">
        <f t="shared" ref="J86:J104" si="4">-SUM(E86:I86)</f>
        <v>24704.71</v>
      </c>
    </row>
    <row r="87" spans="1:10" x14ac:dyDescent="0.25">
      <c r="A87" t="s">
        <v>12</v>
      </c>
      <c r="B87" t="s">
        <v>36</v>
      </c>
      <c r="E87" s="1">
        <v>-25086.36</v>
      </c>
      <c r="F87" s="1">
        <v>-12416.950000000003</v>
      </c>
      <c r="G87" s="1">
        <v>-5667.85</v>
      </c>
      <c r="H87" s="1">
        <v>-1347.44</v>
      </c>
      <c r="I87" s="1">
        <v>-5543.09</v>
      </c>
      <c r="J87" s="1">
        <f t="shared" si="4"/>
        <v>50061.69</v>
      </c>
    </row>
    <row r="88" spans="1:10" x14ac:dyDescent="0.25">
      <c r="A88" t="s">
        <v>13</v>
      </c>
      <c r="B88" t="s">
        <v>36</v>
      </c>
      <c r="E88" s="1">
        <v>-9613.7599999999984</v>
      </c>
      <c r="F88" s="1">
        <v>-13417.700000000006</v>
      </c>
      <c r="G88" s="1">
        <v>-1122.04</v>
      </c>
      <c r="H88" s="1">
        <v>-1734.19</v>
      </c>
      <c r="I88" s="1">
        <v>-2920.2399999999993</v>
      </c>
      <c r="J88" s="1">
        <f t="shared" si="4"/>
        <v>28807.930000000004</v>
      </c>
    </row>
    <row r="89" spans="1:10" x14ac:dyDescent="0.25">
      <c r="A89" t="s">
        <v>14</v>
      </c>
      <c r="B89" t="s">
        <v>36</v>
      </c>
      <c r="E89" s="1">
        <v>-4792.62</v>
      </c>
      <c r="F89" s="1">
        <v>-9853.6500000000015</v>
      </c>
      <c r="G89" s="1">
        <v>-436.18</v>
      </c>
      <c r="H89" s="1">
        <v>-1665.17</v>
      </c>
      <c r="I89" s="1">
        <v>-1611.92</v>
      </c>
      <c r="J89" s="1">
        <f t="shared" si="4"/>
        <v>18359.54</v>
      </c>
    </row>
    <row r="90" spans="1:10" x14ac:dyDescent="0.25">
      <c r="A90" t="s">
        <v>15</v>
      </c>
      <c r="B90" t="s">
        <v>36</v>
      </c>
      <c r="E90" s="1">
        <v>-4216.7199999999993</v>
      </c>
      <c r="F90" s="1">
        <v>-21877.530000000006</v>
      </c>
      <c r="G90" s="1">
        <v>-1819.01</v>
      </c>
      <c r="H90" s="1">
        <v>-1046.04</v>
      </c>
      <c r="I90" s="1">
        <v>-6324.3000000000011</v>
      </c>
      <c r="J90" s="1">
        <f t="shared" si="4"/>
        <v>35283.600000000006</v>
      </c>
    </row>
    <row r="91" spans="1:10" x14ac:dyDescent="0.25">
      <c r="A91" t="s">
        <v>16</v>
      </c>
      <c r="B91" t="s">
        <v>36</v>
      </c>
      <c r="E91" s="1">
        <v>-358988.10000000009</v>
      </c>
      <c r="F91" s="1">
        <v>-12259.710000000003</v>
      </c>
      <c r="G91" s="1">
        <v>-84362.170000000013</v>
      </c>
      <c r="H91" s="1">
        <v>-1125.2599999999998</v>
      </c>
      <c r="I91" s="1">
        <v>-2474.5</v>
      </c>
      <c r="J91" s="1">
        <f t="shared" si="4"/>
        <v>459209.74000000011</v>
      </c>
    </row>
    <row r="92" spans="1:10" x14ac:dyDescent="0.25">
      <c r="A92" t="s">
        <v>17</v>
      </c>
      <c r="B92" t="s">
        <v>36</v>
      </c>
      <c r="E92" s="1">
        <v>-92495.780000000028</v>
      </c>
      <c r="F92" s="1">
        <v>-9270.4800000000032</v>
      </c>
      <c r="G92" s="1">
        <v>-16186.970000000003</v>
      </c>
      <c r="H92" s="1">
        <v>-736.17000000000007</v>
      </c>
      <c r="I92" s="1">
        <v>-2182.6200000000003</v>
      </c>
      <c r="J92" s="1">
        <f t="shared" si="4"/>
        <v>120872.02000000003</v>
      </c>
    </row>
    <row r="93" spans="1:10" x14ac:dyDescent="0.25">
      <c r="A93" t="s">
        <v>35</v>
      </c>
      <c r="B93" t="s">
        <v>36</v>
      </c>
      <c r="E93" s="1">
        <v>-153744.16000000003</v>
      </c>
      <c r="F93" s="1">
        <v>-10690.959999999997</v>
      </c>
      <c r="G93" s="1">
        <v>-29719.859999999986</v>
      </c>
      <c r="H93" s="1">
        <v>-1392.5900000000001</v>
      </c>
      <c r="I93" s="1">
        <v>-4589.6899999999996</v>
      </c>
      <c r="J93" s="1">
        <f t="shared" si="4"/>
        <v>200137.26</v>
      </c>
    </row>
    <row r="94" spans="1:10" x14ac:dyDescent="0.25">
      <c r="A94" t="s">
        <v>18</v>
      </c>
      <c r="B94" t="s">
        <v>36</v>
      </c>
      <c r="E94" s="1">
        <v>-87481.98</v>
      </c>
      <c r="F94" s="1">
        <v>-48884.099999999977</v>
      </c>
      <c r="G94" s="1">
        <v>-13588.120000000003</v>
      </c>
      <c r="H94" s="1">
        <v>-302.35000000000002</v>
      </c>
      <c r="I94" s="1">
        <v>-8457.3200000000015</v>
      </c>
      <c r="J94" s="1">
        <f t="shared" si="4"/>
        <v>158713.86999999997</v>
      </c>
    </row>
    <row r="95" spans="1:10" x14ac:dyDescent="0.25">
      <c r="A95" t="s">
        <v>19</v>
      </c>
      <c r="B95" t="s">
        <v>36</v>
      </c>
      <c r="E95" s="1">
        <v>-90962.320000000051</v>
      </c>
      <c r="F95" s="1">
        <v>-19468.68</v>
      </c>
      <c r="G95" s="1">
        <v>-12438.970000000001</v>
      </c>
      <c r="H95" s="1">
        <v>-535.17000000000007</v>
      </c>
      <c r="I95" s="1">
        <v>-5069.4399999999987</v>
      </c>
      <c r="J95" s="1">
        <f t="shared" si="4"/>
        <v>128474.58000000006</v>
      </c>
    </row>
    <row r="96" spans="1:10" x14ac:dyDescent="0.25">
      <c r="A96" t="s">
        <v>20</v>
      </c>
      <c r="B96" t="s">
        <v>36</v>
      </c>
      <c r="E96" s="1">
        <v>-76447.170000000013</v>
      </c>
      <c r="F96" s="1">
        <v>-12205.420000000002</v>
      </c>
      <c r="G96" s="1">
        <v>-14448.320000000003</v>
      </c>
      <c r="H96" s="1">
        <v>-2103.13</v>
      </c>
      <c r="I96" s="1">
        <v>-2347.8800000000006</v>
      </c>
      <c r="J96" s="1">
        <f t="shared" si="4"/>
        <v>107551.92000000003</v>
      </c>
    </row>
    <row r="97" spans="1:10" x14ac:dyDescent="0.25">
      <c r="A97" t="s">
        <v>21</v>
      </c>
      <c r="B97" t="s">
        <v>36</v>
      </c>
      <c r="E97" s="1">
        <v>-54750.870000000032</v>
      </c>
      <c r="F97" s="1">
        <v>-10901.93</v>
      </c>
      <c r="G97" s="1">
        <v>-8021.5000000000009</v>
      </c>
      <c r="H97" s="1">
        <v>-781.46999999999991</v>
      </c>
      <c r="I97" s="1">
        <v>-5469.68</v>
      </c>
      <c r="J97" s="1">
        <f t="shared" si="4"/>
        <v>79925.450000000041</v>
      </c>
    </row>
    <row r="98" spans="1:10" x14ac:dyDescent="0.25">
      <c r="A98" t="s">
        <v>22</v>
      </c>
      <c r="B98" t="s">
        <v>36</v>
      </c>
      <c r="E98" s="1">
        <v>-39348.730000000003</v>
      </c>
      <c r="F98" s="1">
        <v>-7868.8099999999995</v>
      </c>
      <c r="G98" s="1">
        <v>-6699.2800000000007</v>
      </c>
      <c r="H98" s="1">
        <v>-1472.7099999999998</v>
      </c>
      <c r="I98" s="1">
        <v>-1473.7900000000004</v>
      </c>
      <c r="J98" s="1">
        <f t="shared" si="4"/>
        <v>56863.32</v>
      </c>
    </row>
    <row r="99" spans="1:10" x14ac:dyDescent="0.25">
      <c r="A99" t="s">
        <v>23</v>
      </c>
      <c r="B99" t="s">
        <v>36</v>
      </c>
      <c r="E99" s="1">
        <v>-47635</v>
      </c>
      <c r="F99" s="1">
        <v>-8316.909999999998</v>
      </c>
      <c r="G99" s="1">
        <v>-8738.61</v>
      </c>
      <c r="H99" s="1">
        <v>-1072.0899999999999</v>
      </c>
      <c r="I99" s="1">
        <v>-2914.62</v>
      </c>
      <c r="J99" s="1">
        <f t="shared" si="4"/>
        <v>68677.23</v>
      </c>
    </row>
    <row r="100" spans="1:10" x14ac:dyDescent="0.25">
      <c r="A100" t="s">
        <v>24</v>
      </c>
      <c r="B100" t="s">
        <v>36</v>
      </c>
      <c r="E100" s="1">
        <v>-68113.14</v>
      </c>
      <c r="F100" s="1">
        <v>-7928.5299999999988</v>
      </c>
      <c r="G100" s="1">
        <v>-14771.630000000003</v>
      </c>
      <c r="H100" s="1">
        <v>-2389.61</v>
      </c>
      <c r="I100" s="1">
        <v>-3196.16</v>
      </c>
      <c r="J100" s="1">
        <f t="shared" si="4"/>
        <v>96399.07</v>
      </c>
    </row>
    <row r="101" spans="1:10" x14ac:dyDescent="0.25">
      <c r="A101" t="s">
        <v>25</v>
      </c>
      <c r="B101" t="s">
        <v>36</v>
      </c>
      <c r="E101" s="1">
        <v>-135815.26999999999</v>
      </c>
      <c r="F101" s="1">
        <v>-10880.58</v>
      </c>
      <c r="G101" s="1">
        <v>-36898.82</v>
      </c>
      <c r="H101" s="1">
        <v>-2695.92</v>
      </c>
      <c r="I101" s="1">
        <v>-2638.0299999999997</v>
      </c>
      <c r="J101" s="1">
        <f t="shared" si="4"/>
        <v>188928.62</v>
      </c>
    </row>
    <row r="102" spans="1:10" x14ac:dyDescent="0.25">
      <c r="A102" t="s">
        <v>26</v>
      </c>
      <c r="B102" t="s">
        <v>36</v>
      </c>
      <c r="E102" s="1">
        <v>-92587.280000000057</v>
      </c>
      <c r="F102" s="1">
        <v>-9839.1700000000019</v>
      </c>
      <c r="G102" s="1">
        <v>-20018.310000000005</v>
      </c>
      <c r="H102" s="1">
        <v>-2236.7900000000004</v>
      </c>
      <c r="I102" s="1">
        <v>-2423.34</v>
      </c>
      <c r="J102" s="1">
        <f t="shared" si="4"/>
        <v>127104.89000000006</v>
      </c>
    </row>
    <row r="103" spans="1:10" x14ac:dyDescent="0.25">
      <c r="A103" t="s">
        <v>27</v>
      </c>
      <c r="B103" t="s">
        <v>36</v>
      </c>
      <c r="E103" s="1">
        <v>-77397.63</v>
      </c>
      <c r="F103" s="1">
        <v>-4312.2500000000009</v>
      </c>
      <c r="G103" s="1">
        <v>-18131.810000000001</v>
      </c>
      <c r="H103" s="1">
        <v>-3048.25</v>
      </c>
      <c r="I103" s="1">
        <v>-152.61000000000001</v>
      </c>
      <c r="J103" s="1">
        <f t="shared" si="4"/>
        <v>103042.55</v>
      </c>
    </row>
    <row r="104" spans="1:10" x14ac:dyDescent="0.25">
      <c r="A104" t="s">
        <v>28</v>
      </c>
      <c r="B104" t="s">
        <v>36</v>
      </c>
      <c r="E104" s="1">
        <v>-84623.439999999959</v>
      </c>
      <c r="F104" s="1">
        <v>-7449.3799999999983</v>
      </c>
      <c r="G104" s="1">
        <v>-17172.089999999997</v>
      </c>
      <c r="H104" s="1">
        <v>-250.06</v>
      </c>
      <c r="I104" s="1">
        <v>-3462.21</v>
      </c>
      <c r="J104" s="1">
        <f t="shared" si="4"/>
        <v>112957.17999999996</v>
      </c>
    </row>
    <row r="105" spans="1:10" x14ac:dyDescent="0.25">
      <c r="A105" t="s">
        <v>10</v>
      </c>
      <c r="B105" t="s">
        <v>37</v>
      </c>
      <c r="C105" s="6">
        <f>-J105</f>
        <v>538.33000000000004</v>
      </c>
      <c r="J105" s="1">
        <v>-538.33000000000004</v>
      </c>
    </row>
    <row r="106" spans="1:10" x14ac:dyDescent="0.25">
      <c r="A106" t="s">
        <v>13</v>
      </c>
      <c r="B106" t="s">
        <v>37</v>
      </c>
      <c r="C106" s="6">
        <f t="shared" ref="C106:C111" si="5">-J106</f>
        <v>538.33000000000004</v>
      </c>
      <c r="J106" s="1">
        <v>-538.33000000000004</v>
      </c>
    </row>
    <row r="107" spans="1:10" x14ac:dyDescent="0.25">
      <c r="A107" t="s">
        <v>16</v>
      </c>
      <c r="B107" t="s">
        <v>37</v>
      </c>
      <c r="C107" s="6">
        <f t="shared" si="5"/>
        <v>753.66</v>
      </c>
      <c r="J107" s="1">
        <v>-753.66</v>
      </c>
    </row>
    <row r="108" spans="1:10" x14ac:dyDescent="0.25">
      <c r="A108" t="s">
        <v>18</v>
      </c>
      <c r="B108" t="s">
        <v>37</v>
      </c>
      <c r="C108" s="6">
        <f t="shared" si="5"/>
        <v>753.66</v>
      </c>
      <c r="J108" s="1">
        <v>-753.66</v>
      </c>
    </row>
    <row r="109" spans="1:10" x14ac:dyDescent="0.25">
      <c r="A109" t="s">
        <v>21</v>
      </c>
      <c r="B109" t="s">
        <v>37</v>
      </c>
      <c r="C109" s="6">
        <f t="shared" si="5"/>
        <v>753.66</v>
      </c>
      <c r="J109" s="1">
        <v>-753.66</v>
      </c>
    </row>
    <row r="110" spans="1:10" x14ac:dyDescent="0.25">
      <c r="A110" t="s">
        <v>24</v>
      </c>
      <c r="B110" t="s">
        <v>37</v>
      </c>
      <c r="C110" s="6">
        <f t="shared" si="5"/>
        <v>861.32</v>
      </c>
      <c r="J110" s="1">
        <v>-861.32</v>
      </c>
    </row>
    <row r="111" spans="1:10" x14ac:dyDescent="0.25">
      <c r="A111" t="s">
        <v>28</v>
      </c>
      <c r="B111" t="s">
        <v>37</v>
      </c>
      <c r="C111" s="6">
        <f t="shared" si="5"/>
        <v>861.32</v>
      </c>
      <c r="E111" s="7"/>
      <c r="F111" s="7"/>
      <c r="G111" s="7"/>
      <c r="H111" s="7"/>
      <c r="I111" s="7"/>
      <c r="J111" s="8">
        <v>-861.32</v>
      </c>
    </row>
    <row r="113" spans="1:10" ht="15.75" thickBot="1" x14ac:dyDescent="0.3">
      <c r="A113" t="s">
        <v>41</v>
      </c>
      <c r="E113" s="9">
        <f>SUM(E4:E112)</f>
        <v>3346231.009999997</v>
      </c>
      <c r="F113" s="9">
        <f t="shared" ref="F113:J113" si="6">SUM(F4:F112)</f>
        <v>15251718.259999996</v>
      </c>
      <c r="G113" s="9">
        <f t="shared" si="6"/>
        <v>592484.23999999953</v>
      </c>
      <c r="H113" s="9">
        <f t="shared" si="6"/>
        <v>2545041.36</v>
      </c>
      <c r="I113" s="9">
        <f t="shared" si="6"/>
        <v>2914054.430000002</v>
      </c>
      <c r="J113" s="9">
        <f t="shared" si="6"/>
        <v>-31658605.260000031</v>
      </c>
    </row>
    <row r="116" spans="1:10" x14ac:dyDescent="0.25">
      <c r="A116" t="s">
        <v>30</v>
      </c>
      <c r="E116" s="1">
        <v>3674197.54</v>
      </c>
      <c r="F116" s="1">
        <v>14132698.859999999</v>
      </c>
      <c r="G116" s="1">
        <v>658348.76</v>
      </c>
      <c r="H116" s="1">
        <v>2405733.56</v>
      </c>
      <c r="I116" s="1">
        <v>2667388.16</v>
      </c>
      <c r="J116" s="1">
        <v>-25811067.010000002</v>
      </c>
    </row>
    <row r="117" spans="1:10" x14ac:dyDescent="0.25">
      <c r="A117" t="s">
        <v>31</v>
      </c>
      <c r="E117" s="1">
        <v>3346231.01</v>
      </c>
      <c r="F117" s="1">
        <v>15251718.26</v>
      </c>
      <c r="G117" s="1">
        <v>592484.24</v>
      </c>
      <c r="H117" s="1">
        <v>2545041.36</v>
      </c>
      <c r="I117" s="1">
        <v>2914054.43</v>
      </c>
      <c r="J117" s="1">
        <v>-31658605.260000002</v>
      </c>
    </row>
  </sheetData>
  <printOptions gridLines="1"/>
  <pageMargins left="0.45" right="0.45" top="0.75" bottom="0.75" header="0.3" footer="0.3"/>
  <pageSetup scale="70" fitToHeight="5" orientation="landscape" r:id="rId1"/>
  <headerFooter>
    <oddFooter>&amp;LAVISTA
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B8A670A-225C-4620-B18D-317DA3322947}"/>
</file>

<file path=customXml/itemProps2.xml><?xml version="1.0" encoding="utf-8"?>
<ds:datastoreItem xmlns:ds="http://schemas.openxmlformats.org/officeDocument/2006/customXml" ds:itemID="{EF10A364-DB21-476B-8B74-02D94D4FEBE4}"/>
</file>

<file path=customXml/itemProps3.xml><?xml version="1.0" encoding="utf-8"?>
<ds:datastoreItem xmlns:ds="http://schemas.openxmlformats.org/officeDocument/2006/customXml" ds:itemID="{605622FC-AA2B-4119-A26B-2E45D3A29436}"/>
</file>

<file path=customXml/itemProps4.xml><?xml version="1.0" encoding="utf-8"?>
<ds:datastoreItem xmlns:ds="http://schemas.openxmlformats.org/officeDocument/2006/customXml" ds:itemID="{7D5D34CF-5BBF-4D0A-8C7F-4BE508A0AB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2019</vt:lpstr>
      <vt:lpstr>Sheet1 (2)</vt:lpstr>
      <vt:lpstr>'2019'!Print_Area</vt:lpstr>
      <vt:lpstr>'2019'!Print_Titles</vt:lpstr>
      <vt:lpstr>'Sheet1 (2)'!Print_Titles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2020-09-23T20:52:41Z</cp:lastPrinted>
  <dcterms:created xsi:type="dcterms:W3CDTF">2020-09-21T19:43:24Z</dcterms:created>
  <dcterms:modified xsi:type="dcterms:W3CDTF">2020-09-23T20:52:45Z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