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7620" tabRatio="901" activeTab="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ETR " sheetId="80" r:id="rId12"/>
    <sheet name="TY Functl GP&amp;AD (E)" sheetId="83" r:id="rId13"/>
    <sheet name="TY Functl GP Detail (E)" sheetId="84" r:id="rId14"/>
    <sheet name="TY Functl AD Detail (E)" sheetId="85" r:id="rId15"/>
    <sheet name="TY Functl GP&amp;AD (G)" sheetId="86" r:id="rId16"/>
    <sheet name="TY Functl GP Detail (G)" sheetId="87" r:id="rId17"/>
    <sheet name="TY Functl AD Detail (G)" sheetId="8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BFUEL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ECURRENT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APACITY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0__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0__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1__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2__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3__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4__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5__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6__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7__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8__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09__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__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0__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1__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2__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3__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4__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5__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6__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7__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8__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19__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__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0__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1__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2__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3__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4__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5__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6__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7__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8__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29__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__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0__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1__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2__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3__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4__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5__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6__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7__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8__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39__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__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0__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1__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2__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3__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4__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5__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6__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7__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8__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49__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__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0__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1__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2__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3__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4__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5__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6__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7__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8__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59__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__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0__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1__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2__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3__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4__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5__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6__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7__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8__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69__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__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0__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1__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2__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3__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4__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5__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6__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7__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8__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79__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__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0__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1__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2__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3__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4__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5__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6__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7__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8__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89__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0__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1__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2__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3__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4__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5__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6__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7__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8__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199__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0__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1__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2__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3__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4__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5__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6__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7__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8__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09__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0__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1__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2__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3__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4__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5__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0__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1__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2__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3__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4__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5__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6__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__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0__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1__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2__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3__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4__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5__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6__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7__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__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2__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3__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4__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5__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6__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7__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8__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__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3__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4__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5__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6__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7__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8__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59__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__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4__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5__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6__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7__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8__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69__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__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0__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1__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2__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3__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4__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6__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7__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8__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79__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__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0__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1__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2__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3__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4__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5__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7__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8__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89__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__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0__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1__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2__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3__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4__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5__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6__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8__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299__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0__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1__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2__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3__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4__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5__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6__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7__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09__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0__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1__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2__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3__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4__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5__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6__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7__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8__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0__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1__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2__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3__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4__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5__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6__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7__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8__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29__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1__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2__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3__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4__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5__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6__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7__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8__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39__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0__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2__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3__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4__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5__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6__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7__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8__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49__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__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0__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1__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3__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4__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5__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6__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7__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8__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59__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__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0__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1__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2__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4__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5__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6__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7__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8__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69__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__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0__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1__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2__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3__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5__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6__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7__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8__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79__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__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0__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1__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2__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3__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4__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6__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7__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8__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89__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__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0__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1__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2__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7__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8__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399__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__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0__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1__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2__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3__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4__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5__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6__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7__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8__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09__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__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4__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0__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1__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8__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29__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0__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1__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2__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3__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4__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5__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6__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7__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8__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39__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__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0__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1__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2__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3__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4__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5__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6__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7__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8__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49__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0__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1__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2__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3__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4__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5__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6__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7__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8__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59__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0__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1__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2__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3__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4__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5__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6__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7__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8__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69__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__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0__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1__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2__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3__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4__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5__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6__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7__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8__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79__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__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0__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1__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2__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3__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4__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5__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6__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7__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8__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89__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__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0__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1__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2__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3__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4__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5__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6__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7__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8__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499__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__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0__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1__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2__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3__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4__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5__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6__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7__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8__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09__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__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0__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1__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2__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3__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4__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5__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6__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7__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8__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19__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__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0__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1__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2__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3__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4__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5__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6__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7__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8__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29__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__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0__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1__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2__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3__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4__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5__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6__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7__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8__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39__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0__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1__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2__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3__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4__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5__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6__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7__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8__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49__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0__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1__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2__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3__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4__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5__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6__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7__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8__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59__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0__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1__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2__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3__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4__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5__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6__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7__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8__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69__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0__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1__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2__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3__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4__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5__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6__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7__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8__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79__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0__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1__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2__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3__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4__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5__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6__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7__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8__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89__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__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0__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1__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2__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3__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4__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5__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6__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7__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8__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599__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__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__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0__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1__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2__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3__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4__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5__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6__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7__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8__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09__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__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0__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11__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2__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3__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4__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5__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6__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7__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8__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69__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__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0__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1__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2__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3__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4__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5__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6__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7__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8__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79__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0__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1__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2__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3__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4__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5__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6__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7__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8__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89__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__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0__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1__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2__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3__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4__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5__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6__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7__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8__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APW_RESTORE_DATA99__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5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123Graph_ACHART_3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123Graph_BCHART_3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123Graph_LBL_ACHART_3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260C3E5F6F490DA28BFD501E10DBAC.edm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3D0E3E6784061999B70FB13BF223F.edm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6F6709F5404D41A00B25E70CE32714.edm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8C11CFD2F440D28B4EF63DC2E56C39.edm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9A9DEA676145BD862FDA1D65FC9A40.edm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D21114995C4B99A248871237AF09A8.edm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0F94A1D60114AF38352268C62D10473.edm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5CA3DAE0BF4525A1FBF92DAD33873F.edm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72EACCAFF3476381F66A9054FC8FF0.edm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BD33AB571D4AD69FD1E668B64F2348.edm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1CDDB2CA19311D6B66800034790925F.edm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3180351D5A410DBD61F35464B9A437.edm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263FFE07B2C47479B6201F54A73D71E.edm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20BAD3D85140FE8EBCAE95DBC51D5F.edm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43E72FB0774080AD8EE0B483AEB033.edm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37E397EF8E6450FB397FBA3CC697246.edm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32037B233842AB831AAA10EBD3D0D9.edm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4F2C226301047039BA32DACA0BF5807.edm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52AA9F46E542FA94610089CA44A090.edm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88BFFEA76345CF9F55DA8814E13718.edm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5C8B953E8704E3998214914A738B9FB.edm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0119744844C0A8FADEE68ECA75BCB.edm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26B29C0C89477B93E42E4FC7E0B90D.edm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67C12462658446B99780C4B463A4BD4.edm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6E92983E14D1C8DAD4AC8A8869C9D.edm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72C709AB14DD6912B60AA09EC3E0B.edm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3CCC9150A7440FBF038A92C123411E.edm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639B17B2F34BCA89C092F506BF49BB.edm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8899DF30CC4FBFA15CEDFE45B30029.edm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7E4996270B94AAD92E0E3A6D58D5FC6.edm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286CB801B5425CAE3FCA3BAD7D72A0.edm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4A1AD5AFB74BC99D3A4365CECED254.edm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AB02A8688409CAC655578F76EB0B8.edm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AF500A59084269BFDC9DB599AFD6E6.edm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C2B30F425E492EB733D20661A9AD6E.edm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667E1205F41FB8F7DBBDBA6944734.edm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8FDC49BD2FA4F879FB326123BE7B9AB.edm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1D4737BF064580A9146CD28C87EECF.edm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6FCD9ED8554287B57E36249BC7F2A7.edm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9B58ECFEC4F4F8CA00BA86BA2F519BF.edm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2BA55257964AF7A403B64181E13C92.edm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3207018DC241ED990CD02342BB8527.edm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4AE2A642FD48589109474128CD23C1.edm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69A88081124EEF91B24B437BD85633.edm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AF05D27482F406D942C761F0F5A41EE.edm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8BF35B08F4060951B6C0404074CEA.edm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4baad834874ad29899c3869743a005.edm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AC360C0AA241DDA4CC976D40BC5648.edm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BF73A95DE0644B094D6AC1D90AF5B0C.edm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0DA957FCE9458B82C1361254B1FF9B.edm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84006A907A4A97BC33F11BABA5C59E.edm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48AE7689142EABAC119A31703BC86.edm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5396FCE6248B28592E49A4696EA01.edm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A70859BBBC4783890475C0EA2C57BE.edm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CC4646A4EA94FBABC053656FA78EA7F.edm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7A1F6469CB43B891B8137A3198B5CD.edm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B1B75C93634A3E942148740345D7B7.edm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DD96ECA1974479B8BB06584DC69080D.edm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5AA687CEC94E5F8DACD288775F0BC9.edm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B6989DE071483BA19FE1B691DB4355.edm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DA1D4851804D5BAB61453E6300D635.edm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49F700E32A4472B5B934A4852FE976.edm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7DF174684442C1BA66DC7050CA1142.edm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B8AA065507435FB4D8C1BA36D66C29.edm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0FE9171E4D0849FDA12CD07B85F74F81.edm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9B7A27C9B4591B11964DC1EF32825.edm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7CCC04BFFA48A69DA4473743E08074.edm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0A62F213D084E07BD25CFF9E11AF7B1.edm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720ACEAFFD4DE09A7223349FC1B4C9.edm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19F98505B5345658078DA83A6E64265.edm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2D85C99B6A40178DB5A4509FDDDE1F.edm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5E61A3307B4352A62D2D6E1EFA03E5.edm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B08C9DAB2F4D10B9750B8528A4C320.edm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2F7EFEADB5D45B0AF0FB511666A06A6.edm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2C37CB4C8D4EC6BADD71AA1E1D1EB7.edm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4B0924F5A24B9A85B4DFEEFBA7A779.edm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6AB41E962849BA927C0B6B8ED5EFB4.edm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8E2B644FB246FBB26D7EE113443E8E.edm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3D319E3250348978E9AAAA7365B2A0D.edm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17F4E67DB7455ABAE9A8B9969DA24B.edm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437FFD167041EA96B1BC99C1DCA150.edm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6FA3ED33F74F4AACD4C104BCDC8268.edm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9B67536C5F410EA49867AFDA77AB45.edm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4A2652EA25648A6AA8A0BCB3DA72109.edm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143B885B34423A90202145DA378011.edm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358D96D014487799C5EA1709F3D166.edm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6EC6D959BB46CB85B57FBF562FC8F6.edm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59102ECDAE542EC88C0BD06967773B5.edm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0012FFD15E4396AE5694023724FBF9.edm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11DD19BDC4467DB68F70538A7E5F18.edm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0FCE8A950487DAE06F958DD11CEDB.edm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6FBCDB4B98E4E36AE37E4A6D1944E6B.edm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2CB3F8410A47AEB0CC8E1F0A4DD4B3.edm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7C6300097834D078911DE170A29BDB5.edm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0AB7F24F7744E78A52144289181BC3.edm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A8D99F01ED46E0ACA73C01FC2E48EC.edm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8BBABD6D1B1447F8915C6D05828B070.edm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17CE7E3DC749B5B7493C1D5C78BA49.edm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4BC8A66C6B4CD78D3A1D6EB90F3813.edm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B2611C31A343CBAE090313BBA85235.edm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9CA7599C9A2427386A96E79CBDEA57A.edm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2F4BDC18754CC89278C3DB9C02231B.edm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329A56256D4397B6BAFC7D8BA1639E.edm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7466D527C94C17BEA9D7B3E103325C.edm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AD277AAB3C84568AADF60C84073A099.edm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BC087DBA38D482E95C60055C4B048EB.edm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00172FB95C48F3B49D0A978B4CFFA2.edm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38E89B2E446499B417D4BF2A4A825.edm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CA883E43B4B43FC8E51C74776CEB35E.edm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78C13755E45199441001D6434BCC8.edm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C526AED3611D69518000347933D20.edm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1F39CCCCDE41A78E0206B99CFB3B6A.edm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DB4C3ACFE2E4533A55054D8D9B2355D.edm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473818937D4593883CB83A720A8A9D.edm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E64A0A1325F4D1A8A19EA37F1F26598.edm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251AC17B14442BABF91FFC815B69BB.edm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1FB6183D8AD44865BA1468A53C1096F2.edm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8A1C79D87C4EDA9593B05355414B62.edm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0C72310ACC74CA782D9FF3140D1B7B6.edm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199B26F708425AAE95B99F54EA7ECE.edm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5BFAEF41B045ECBDA41B0A8E09D10A.edm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841450BF1410297CA1236F67C3FB5.edm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19B303C69134A259AC4A0B0D4930A81.edm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2424B7519341B989BAA4E0C3D4A5B2.edm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25C66FE9188436CAABE6061B630613C.edm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326F63929A4BA581F1E57AFB9E3000.edm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C43B80EF9C4DD1A2C2968CCB6B072A.edm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3F9F06C9F2F4CD49374568E7598786C.edm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4B4FAB4472D46608C9C88C0794A329A.edm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2DCABD0467495195D365526E901B75.edm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A2C50ADCF547278950AE2FF4573687.edm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BF65335EAA47919BE78CEC7E3C8085.edm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D1747D2492470799E2B5DA6CF80E12.edm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5E2A6287C3C41F29E3D71D0431982A6.edm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45390BC3CC4FAE8555D4239D92996F.edm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677444D8B64D8DB08FEBD2E8C62F37.edm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A69F730D8B404DAB084EB414079ADA.edm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9242361F54331BA6C1DA076413EFE.edm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6CAC359E4C84A1482407CBB06B37350.edm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18CF5FD22F460780B5EFE485046064.edm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4C3C54BBEE49D6B6412BBE1DA43762.edm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5148C0F97C41DE9BBD182BFB754B37.edm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7873F8CCD2E4F9A83BB7C49638DC98B.edm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397264EB0C4A798B4AE0FD2ADD88AA.edm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C241B87F164EC0BC8AAD9EF00E613B.edm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E060BBA1834370A4B89B0D0C1496CE.edm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8FC79A0C62A47F0826CCD2BFB4DA2B0.edm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7069677D044BD0AAA84E24781B2C67.edm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9AC649EAEFF49FDABFCF47AD46978FC.edm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3A2BA047594BC6BCDE95DB94B10FA3.edm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8D7C200141405FA30E7D7F40F18ADA.edm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953FE65FC447AD9C2834BE0DF73BA9.edm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324D655394A089E68D040C2E0063C.edm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AAA13AF59E6470C90591CCD3B25EE91.edm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2FB3146ECE48248FBA2AA479B65830.edm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5E3089012044BD9A82C88F1E0F342B.edm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7A25C8A96F4D53B45FD7DC38EEFEC2.edm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A230607C1446ECB03BE9E730FF532F.edm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CD1CA7CC9684AB0AD24CA1B3CDEF6D1.edm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29FE3BD2354AC6AAD6157D90D3D3B9.edm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DA89D947F4249D9AB03ED0248DB700B.edm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261A2AF82F4C09843FE52C3BA155D5.edm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29001DB0C4F819F297EE5AD3B1011.edm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4AB55B0E2A48F58F8F1CA264F84BF1.edm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89540F61464A158A95076463F5C54A.edm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EB5EFA7AE6343BCA2A7C7102FB63D5A.edm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3DA4B2C5B4F7C979AFC71AA52A50B.edm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98934FA2D54485B28D8EB110F40B09.edm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2FEBEC2E00404D6BB025CE91E285E6D2.edm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59547B0EC4B79B17A8E3272104BCA.edm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069F868EB5412CBD9D80F2B0F2C8A4.edm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4186AE46DD460A82BD1A1B7F6B6849.edm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558AFBBFA5496E8098D80CE63E394B.edm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06BF8AC5F344EEEBE5FBD936F427F3B.edm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1E7006DCF4D76A045E8F7B8435741.edm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393D64AFB24008B2A179E1FBFB0FC7.edm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1414455130E45108D662081EDF9336E.edm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0D9F28A7DE4CAB83997E512FF6E1DB.edm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1A01F4F61D4D4F80326FAC7429E2F3.edm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6E436BEDF47D18DB34FE070CBDEA6.edm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9CCED7904B36B084AE74334B9760.edm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6FEBE8D91646C5B377664135A2B7E5.edm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938d6951904280b248fa88b60fb9a0.edm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2B87B6BC5C34483A565A904768966AC.edm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34E08008754022BB837BCC3547165B.edm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4326599F0444C8B855609527C6887D.edm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6156A542A0421898AF05F5D9C5942F.edm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3DF567CC3CB4997B376D98824E57442.edm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4681746ACC47FD88FB0130EBE41AC9.edm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4F8BD33BB284FE4983CEB51BCFE4751.edm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603E103ADD4EBBBB3841BCF7BEAE55.edm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9CA3F029804240A347125F9B39FF3E.edm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DDE3442C054C5C8E4B8E9CFEB8A6EA.edm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5F5156E4B1C4C8E8AF93A15439E60CB.edm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6CA04BCFA9841F4AED4C43D0905542A.edm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36CB47ABC24269AF8E6688E6DAE3F8.edm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51E6711C5D417AA0FFB950381364E9.edm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5517E982F4E6B806F95BB2E5DC387.edm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BB86E22CC44A6D9BC254C47ED06323.edm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7CC684AFAF04B2589665EDE28D8EB61.edm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8460BE1735D4E78BF8AC8F3B1118D77.edm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2F99A269F64EE6A2B846601BBD2E82.edm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9D1C70A34D40AEB308F5FB9E4B1708.edm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D345F06916462ABB69740975D64E61.edm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9FC01C394354119B885FBE6F22C98CC.edm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AE472BF6BA740C6AFF293F9044BAC08.edm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72B65F3D2A42749A609ECEE568D39C.edm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A71FB1494D49DEA423BD8EF144954A.edm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7DC127D2C447896EB2EF0270DE5B9.edm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BCAE1795691464E9939CECFDE7F610A.edm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5CE2CBB70A4FEAAA3B19BC18C72C3D.edm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69E85E55C14BFCA152E461AEEC4ECC.edm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C9E148232154273947735321B54A395.edm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055CE51DE643D4B8F1F394A283C2A4.edm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17C68A60264004A035CBEC65D423BC.edm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3D65FA519B40008C25A39E902B40A9.edm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6EC43437F54528B6C93B1061888C02.edm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D91EDE82514454FACFEB67F7CF62BD3.edm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3D0FF2DC4F4AC88D02AD381B38AEF2.edm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602D54E65E4B3CAA8446DE88B952CF.edm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EDB8BE106244DDC89848CFDB9F31AE7.edm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12EED3155E49CAA168E14347615E44.edm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48DCFD85784C22821393724FAFDFCF.edm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3FDBE005CE3E40DA99BF3A1ABD3890BD.edm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0A4EF337084AD3B0F6C9CA85C383A4.edm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2CFD5F0E5B4736A128B3318F50C660.edm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7D96637E24A3F97E85D510DFA62A9.edm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4D677F20C64349B3787F5B98B60066.edm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8B1F9FD9B948709D206611E0126161.edm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46B3E4F8B45AA86B1690108246C6A.edm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9F6A64419843C3B9B9888F7015F06D.edm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DA3599DABE4F0B9E6AEEC95B11FC2A.edm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0F9DF42BF68422D8EE192AE2AE99ED9.edm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29851B33C948DE94F38838EDA9A703.edm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91858A55624CC0957748D5E4AB83B0.edm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BEBC277DD34371A7F5020E3F3B2A78.edm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1C0C21023A742118841D257D3154C2E.edm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0BEF2598BA48AB84CE5EE3B57938F8.edm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9403AFB13340BBBA79E6F6AF5ED453.edm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E579D6EB2D42A48BE82C472B673C2D.edm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3F1FBC296F54982BEFE41327677C9D6.edm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16B19B27EA4DBBA770582209B8CF39.edm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0C23A4D7641C1A88BD06E89DED578.edm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4F670996AA4FC9BB03D2D4086BCCE5.edm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5C879AFBFF43D399D9C26546C0B055.edm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4B9F95E624240B6A0F1B54847234107.edm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13CEA957284013AD0328D5B2977F19.edm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6AECCF93FB4AC791A2D1C0F42DF7B1.edm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AC17837BA44C8BBD0A503CB02FD8EB.edm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BD46758D554D1CA89E6332D0AE2FA2.edm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5C6FC3EF807457D98ADE89711D1DFC6.edm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75748EF8E646A4BE388B37DF4E5DDD.edm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6E064123C124B3FA804F58619A7DC9C.edm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002CF4F2E406C9CD529BA91A3FFF5.edm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573A1F05AD4C45A860EC6601864F1F.edm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B1736060E24386B0EC305FAB97EEB9.edm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A009391E9450D8DDAB38B2CB95704.edm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BADB1EEA64B679E709916F38AA9D5.edm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8CE2029E1324F2596317BA7C0F35AD8.edm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9C6089191C04652B29CF690BD16A73D.edm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04656A215647B68BDAD1707B031A2A.edm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33B9AD12AF455E8733C72B0DAA8FDF.edm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5630D157340EDB12D06AFB51D70DE.edm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4647585A2644189998426DC546E0AD.edm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ACCA1ED7C1A4CCA941B50A49F490F34.edm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0238EA37F4A16A341668A83FBE154.edm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8793507FD4F218DE5F30F39C4908B.edm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9FAB89CF340ECB3172CF000B14416.edm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4FB2783BC44E8082EBFB02BA34E936.edm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77C271E0A34AA39783CC8280DC280C.edm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BA4BBC69E84491BA3AF6C705C77C883.edm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9545ED02C44B83B7C151AEB0170441.edm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CEC331910F5409FB3DDB4AAD1F5414A.edm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E648A02CD464F96033D39E13CC015.edm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BF3CD070E24609BFB07F2E755484CA.edm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DF794E16E9B447A8A184E1F2580766B.edm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3C8791333D4D9CA56B147125E8DA07.edm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47BC729D7843B2AB43ABBD335C7116.edm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545D7CAC55404B82130C289DCD311F.edm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E9BD2EF31A4456182EE42DE76D00748.edm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134DEB25744015ACAE113DE2928039.edm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23CBDDB2AB4EE6BE09E50BEB58600C.edm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9FC1E79ABC41B49F33093F84695035.edm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4FF47A0749864BC887611847FFB4D9D4.edm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36F700BCFD4905A600A875F9696674.edm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60C5D82CA44429A71A35BDC6FCEEF4.edm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87477C2A304F05BB3C2766381369C1.edm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A548217C6542638BEB39DDFC194DCB.edm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2243090094F5799D6517202D8D1BD.edm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B6329483B7423EA42B6D9D63D0BBA2.edm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0C643FE2A004F1188F453C954A7ED50.edm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7CF92131949B6BC159A3E80A01D44.edm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2B115BC02548808EF0A756FE0765DD.edm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41103E535442A0BB243951607E5226.edm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B88522CDA849209E99AA0F498985F7.edm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1F2092B1CE34D24B30CEDD0659C92E3.edm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0F574DCFFF11D6B661000347B6BAD9.edm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42301641DC4EEEA00C1808E85421F9.edm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2CE37642E0C4CD0A4A4C07C146C9B70.edm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32CFB45DAC74A7F8E3F0E3BA9744703.edm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4CDFFC17104BA88AACE01B00334AAA.edm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556814D1594285B2A3D74B223623CE.edm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49BA8F3BD57454EB93A617CCDFC2F2A.edm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4E8BBAA6D34E67947D88BFC48B02FD.edm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A9B35EC02242FA825A00BB191A5D07.edm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5F55CD0BC1840F5B3F0A8DD1A149AB3.edm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3E0794913B4738935DC4169DFCEDFB.edm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499E9F1C134C3E8F97D6A6BB0AAFB8.edm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79979EBAB048F4935CA60321368EB4.edm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6A4C161793A409AB6CF113223A1552C.edm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78999AF4C48486F80CC1B9E823BECC1.edm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90963241484284B8951A0E1CBA46D3.edm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A17DDA32784948AB1FDC1895F8BEFF.edm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47B476E8E43239B5D722EB9762F07.edm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B71012676C4462B9A4B945EE5C2892.edm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C67804294BCA8698EE0502EF331C.edm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C4D3569802495C97FE1D69555CCA9F.edm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8F32800F3AA4E7C8EA00BEE28C0CBDD.edm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28977C3A1A4B8FA35A09CE3475C052.edm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98F3F97BB4D48C39C67ACD5EFDAD57B.edm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4D772955DB4350973F31595E9B5AF7.edm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7B1752C5B1466588E47E776BFB4641.edm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AD5D2ECC3F74E2EB32FF1F230F8F73F.edm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039E9B4FE646958E5F44F2C7AD8220.edm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8DA30D808C49D6A5D877868BB1B49C.edm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A5340EA2974751BE5924CB46C035A4.edm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BD042AE8D5E4FC0BDF4319088901FD6.edm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0624D9EAAC41558F68BB4A4608B1CB.edm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335EA063AF4A948BE1966DC65214DC.edm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C43281B160644C9AA47A540349F3AFE.edm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199180742B4B5489B9F8BDD02A4CB3.edm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68EEDB226470FB7782CA1D856F268.edm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5E08503CCC4B86B962AA11BE95B628.edm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66EBF1C7504D6BB8D80C21E6DE3FE0.edm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BCFB0B4C3349ED882E88164CBC364A.edm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DD4ED137CBE4419B1E36A5F47201214.edm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0274BFB3504F9A911B5D6C4CE6301C.edm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3A7F65A26248A594EACD4D69B5D7DC.edm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EFD5FA90D45477C91B21D63BD7C7037.edm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17BBADCE284BA38B3C88360DF06F9C.edm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217F1060844AD6BB4DE82428E85C2E.edm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79D092BE2E46C787A1EEFEEDA7544E.edm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57318FA434675801C2AFF54CF6A30.edm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5FEBC04E508A4A609C61A1948C1F200B.edm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130A76DCF34A448DF8CAE9A2D9D0E2.edm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0F6B36F5216451594A208B6A4B2C487.edm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2F7A808AB911D6A4210008021EFA83.edm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15BD2C3219046DAA896058E4BE020AB.edm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1BF5D65A6740EBBF11FDAB1813D095.edm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765F1F57094371A29BE96CDA5ED3BC.edm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2DD5068E3524B66AE5F5329BBBDD7BB.edm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30471FA940427584EA7E546E1EE198.edm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520D77080549BDB4FC7DFB1FC3ABE0.edm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3983E7382244B53877A480BC08E79A6.edm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8E225FB5A4315AB14F04E492AF92B.edm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0E84076EF84B60A336A41379ECD5F0.edm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67DAC7513E43ECB5A07442C52AD6C0.edm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D165254324A4F82E6C9D9F21AC590.edm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4AFC7BCF57D4946933F3F9639B3A9FA.edm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589D6C3C1C4EFB9633B0EEA11A20A1.edm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670882206241E281D2F52083D88CAE.edm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2BC05EC6C4A8AABF8570860FE1B2B.edm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76C69832664526B6F38A69851C83FA.edm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A5A17541764E129CF4CF10300378E6.edm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701F10C2746BA90EAD046A695FB7C.edm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5DC15F5025F4D70AF130226D18EC01B.edm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06D9DC551F4274921B32E890AD0755.edm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250806C5E3462A944F589E8FACEC05.edm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B6CA0E5A784259A3D70B6EE047B549.edm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6FA4FC0BFF74935BEBD5F07D520CF15.edm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11F982A7A043358E8A2B1A51D19311.edm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2EBB21ECE040FF869FE38A13D50242.edm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7D3A972976647D48A93FA1540ACEDB0.edm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29F4D9B2114258864065E6D1BE6E41.edm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B379E94C9C41569F8FCCAB548D9A8C.edm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D5671CAEDD49F0A9824520A3962D06.edm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39C0B8F5B40618362F85E9D7E029A.edm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8F614678CA84E538E65DA7AF574284B.edm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470B370E764E048ED5BF6E925F3C7B.edm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7D420A70EC4A239052632B70C2D036.edm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9BAD646D5574C5C8BCB729DC3862026.edm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45D5FA6D5A460C87542C35973895A0.edm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AAB369A569348378A023E21BAF3B5C8.edm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9871C8B6754C2694A8D7B61345F46A.edm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ACBCF78AA4423F978ED47C740F3A21.edm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DA90F78C3C4F88A1367BFA661DA807.edm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BF08030ED23416A9FDE0089D56C6717.edm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049B2027CE402A922D1C0CFB3648C6.edm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283AF66BDC4BC0B5D29623F0501134.edm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357B93ACD24C9992DFDE131684AF75.edm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44731F8C184B9FB12390A9C2403E2B.edm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742A776FA14CFC9B03516FDC6F00BF.edm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B70DA9DFAF49639274DD558F54A532.edm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CC11BF4AB27455183FA5C12450B18DE.edm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34650BC2BA4EFE9B4D1FAEDAF15624.edm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8A74E1E0FA4DF298CE689183308E92.edm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ACE8035B1A4404B0D6B2485EB70C8C.edm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DDE057F4D954D7FA8C57DAAF2CAB9A1.edm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3B9C881A124F1FA39D5EED67ACAF20.edm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7C31ED7A414A199BEE8F7F01C9831A.edm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A5E8B0F3E5447EA3DDD8A9637AAB45.edm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EABC6033A54EA9A0317057BDB9DA1F.edm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EFF157BF63441F78F711EB292B8362F.edm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10254D34294644ADAA9697708DE26F.edm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6F62438F0A444AA9AF6AEF5591FAFDEF.edm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26DB434CD84597A8E7E9CA81C67859.edm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3C934FFC2B4183A22160AF2B21F8E0.edm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5340173A504BDE8B851048281CEA4A.edm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7ACBB4A0CC41369C57000A1B1E4143.edm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1D3034A8C944D0D85C2DA5644371C70.edm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66175E44AC4DEABE3CF53BE86517E6.edm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7A2E295AF54F28BC095B84B92DB563.edm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886AD7B8DE44849A0440E953AA3F32.edm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9ECF2131CB45BF8507CBE35732255B.edm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2A9566DBB5D47178ABD044AFA31038B.edm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1F4F9934E1401EBEC7A3BBA7C36072.edm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3D3E6D4209D4DAABC9A62C2694F20F7.edm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145ED66E5543C88FDA099EB4360FC9.edm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395AD8E1D94831BB5AE39F70CC4A1F.edm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439AF35CFC4C2D89144D698E4826C0.edm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8823FD5D2A4C76A2A27B059DA88969.edm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C12F56036B4815898BAF4DBBD9C333.edm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4FE048120D543F1B09B93E36770170B.edm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25777147104D40AB59469D4E2F1F7E.edm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AD8DFF380D4895A6BEAB5FCAFAA6DB.edm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C5403A92D54E6491591BC5005B3E7F.edm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5DA8B58D94E4DC2A29818C555D7511A.edm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02DCFA18194D93BDC5FA0B7A22B1F8.edm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0A2AE51724B3580A4A4E3BBEAFDB3.edm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1F2DB738F94757B970F83F4756BE39.edm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3EEC100E1F4C6AA921ADA89EBBDE67.edm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9F75F326494506B03DB45AAAE2D7D5.edm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C27A152E7F4DD0A9C4B13E804F8DB9.edm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6DC69BCD13849AEADD94EA18CE46DAC.edm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A0D8BCE914EFD9C0D39287042AC47.edm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7B736B9D7E4354B28A28E6C5A54A56.edm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7B8B516DA284E49B849D72D74FA161E.edm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8560A55FB46457B85AEB1F34EF05A15.edm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947B867DBBB47B9A1DF5C68A4D48493.edm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088139B82645BD9D0258850916480F.edm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53D4949BB54ED487F8993E9E3F89F4.edm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A85062AB008499E8D959A2D2FB378A9.edm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1E105E06874B83B6B96F02421B003A.edm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2730C0F3B1408FB9899853EF504B03.edm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8B8440ED9447AF87F4326D7F0320D0.edm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9B0912B4FE41D39972789CD5A46496.edm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BEE48212F15472FBA95E11ED63318A8.edm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845149A2D24F3E81D87688CB96FDC7.edm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DCB267B51004E259A94A82254A9D175.edm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12F65DB8704E14836B996634CAE702.edm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9358F991EB4C83BE8FF8A3EC6C9C4F.edm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B34893307546B7954A1B8AEB67FEE5.edm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ECF658B33A9490EA31C0A3514EF266B.edm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591A3E9F714B8C89621A70DEACB547.edm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891DEEBB324D2EA1BEF29C61D9B41A.edm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7FE7BEC853174356813B4D4075A147EC.edm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87C04E569440B692A46FB3505F2B8E.edm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0CB811B0BE7488E9AB974D6544D3738.edm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6FE3988A64D84B7D9B5351A4E0AF5.edm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BF1E2595E0446BA1DD7A74A1AEE86F.edm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1DB7B6335CA41639301F917C30D48DE.edm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35C8F3FDFC4849B5D94D10685A88BF.edm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28D0447004154AB403E9FCE8BA4A9.edm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5B7DB4C04F48F185A365CB9BA38439.edm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71694225DF404695884AD4579691AD.edm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4BCF937B08A4E578866385D2E15F5A4.edm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081C8C300F4E0B8A91E6EC02EE40DD.edm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1D1A2FCF554D62BA2FE60ABCE89949.edm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25CDDA2A2140B080008381CF1DBE95.edm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6916EB54B444A9B4F016E31B6BFE93.edm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A8F5E74CE74CEA96A47894B162B872.edm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5F2EA7281C2447D9A2537B2DB491242.edm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0AA0F6AC17474BBB5A88DA5A68CE0E.edm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3DFF8EF3424C82856AD8A151423754.edm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543D947D5C48659EE1CD3A52D34334.edm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6CFC2B14DB4A3482C9F51802E0ACE1.edm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6DD7663E2D24CC0A063BD789C1498BF.edm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72E5E89327F40BA81015B257D6DDC5B.edm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14C25A54D7402E805FE9B055E4FCFC.edm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B04F258CE24E38B4108964ED7ECF8F.edm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AA5B2C760464C87A106DDEFD8F207.edm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D894806B642D6B0AA078DD8160798.edm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8EFC29838CA445896D9416A2F95BC2E.edm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D4162627AF4AB7B8A6F93F48445535.edm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9E1B0D1642C4CF6B803CE26F584384F.edm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A78F94324C24F72A1DF66CB507BC670.edm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146B43CCAE49AD92B295AB8034A08C.edm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6F4482CDEF4CFBA0F457788E4DF320.edm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BF266FAA43D4E119CB4E3130BFBFB64.edm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617BB96E4E43C7A461653B77A301BD.edm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A6007BB8444CE5922FB5088FC9DA7A.edm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B81F18FD23416DBCAB4AD632DE77D5.edm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D269A8379847EC9C1D78F67BFBC6B1.edm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CE0C0C82F7F43DBAA6DDED3FE4BDB07.edm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18E83211BE4A099F610790E91503D8.edm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509EDD8232458891372ED87666B69C.edm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A3023C893F48268F93022973302FFD.edm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DF53E19205C4757AA1C3CBC5A76E966.edm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A967CADEB946ADB8DC77265C16D613.edm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2EE40A7E6401394BC4728EBE80E02.edm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ECEA214E0AF4018AC0E1C00C71337FC.edm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8F811966E9CD48FCA09AC40FA0609A6A.edm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81A52115B24FBCA273B9884C68EB73.edm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0EC99B956D74088903439A79C570FB5.edm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3856CB09DE4F1CAD0F2C81BE83029D.edm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1977EFD388746B7992B639A7FB565EA.edm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0A98D4E79344BFA3E6EA0599376DEA.edm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62B2816DE04651AB17BFCCF4B1AE1D.edm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06BC8966841279524247F39417F73.edm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A11B92652F46A79104BDB7AD6382F0.edm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2CA1888745D4923A73A1539926E7578.edm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7AD6E8B6954BE8A45006A8E15820F9.edm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B14EA8520407BBFCD03A8B4E65721.edm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3EFB64D92BA48A493EA562D7D3EA9E9.edm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4B9BDBEF349F9B6E04CBD98A3A571.edm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51F4B5F644645AF6351409F76C054.edm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07058C69404118929914A702DC1F83.edm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41F700425314FAF9B36D15437968DCE.edm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04F2E1A7144B53BA032139639B61DB.edm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15B4B86B6D4EC9A496B16979F6EA36.edm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5FE1229D94246D8A54476B1475B9E96.edm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6E4E8931A2437C9C948E9C6D59A938.edm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C8D002FFA444E9B9565AEA961A9DD1.edm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6D4A4BF09A542C49F2D83D93DC65910.edm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13A4BE9EB543749CD1AF525686A743.edm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5B7485AF8A46A7983E3DDC51F71A4A.edm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A1D0B254B04DF9910DE447C6A58402.edm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B4EF6148FD49D2A0B5737D0BFB1944.edm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C98F9023354A09B1E32750E19E297F.edm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EFCB6492D84F5EB596400E4DA386DB.edm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7FF311B97954553ACBB9A61851B7B4D.edm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898CE534D034ED5964FC581C9C8336A.edm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7EFA4E8D1944BFB7663A9E7D4CEACE.edm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8FAAE4C00048C3ACD618CACFF53F9B.edm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9F3C856B3F4DAF8DCC9840501548EC.edm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DFFCB79E1A4A94B3E7AC288A901BA6.edm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9EA657500174444B4C51BC18A86607A.edm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0B3594AFC1426F8914289D66466920.edm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7DF78BAC3C43FDAFE9A182ED93B7EA.edm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AD46CCC6E14B6DB6A8105D74A08649.edm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AB8C6C8B4074EBAB076E3E27BF0AEB0.edm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5C1BC54C8B4EB0AD81B4C393652E80.edm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6EC439FDA64DB9BB609027E59C8E31.edm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B8CF3664F6C4495803E33182111E8C4.edm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69F144254C74A719C2231972252C.edm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6083791D4D444DBF0A17EF09CFA8A2.edm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CDC8A4B1F354354AA22B2BCC1460D32.edm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5D359A3F484166918ACFDCCE976449.edm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D784C144B874CBCA852A73688B38B08.edm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60F81690C440EEB565CD475D1E38B9.edm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A39FAFF24E41C791FFA7CFF2F72700.edm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B4553AE88A4CD382A790F6FD8A8D72.edm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EF6A7360BB44DDB8B94810A1B2045D4.edm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23F43D771D417CB114174A4649974C.edm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2FF1C6227433BA07FE8409ACE6360.edm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BA37375A4E4F32909930FFECFCBAD7.edm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9FE93B09E86641F4874D833DA9CD9905.edm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09DD5756FE477C80CF3AB43F879B8B.edm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5B74896362476C92432ED7D2FC04E0.edm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1A829E050FB455EB7D8EB363E20BCAF.edm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2C3E8907CCD48E085224AB75FD3FAE8.edm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2F691A7C4843ADACF4C13ABB6B2075.edm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B0F4E921E04EB692381B2966DDF35D.edm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3D51C93F38A40589BF2402991B643B4.edm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16186CEA8E407181B3095715AFC2AE.edm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5BF22E22B0F46D8BCFECB2557B36629.edm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0A25C51A184104987FADD4AEA9A921.edm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85F69B8754FAF82645489184C8F5D.edm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1C1D190FD742AF96A5879905C40A51.edm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2C445167D2408591EB35A43A1B9C86.edm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8FB14AC4F149368D710EB78DD0AD5A.edm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9A8048FDED4687BA4B2FC9D0AFC669.edm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6ADA272B1484E02AE18E56B58B194D2.edm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2CE150D754437A96A0E540416EDDAB.edm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316995778142638E41F6C93810DDAF.edm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7624BAAFFF747FEA9361B1E658DB838.edm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3925422A954963B5D566ECC76508A0.edm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419E435ADC44C39F09373786D31FF4.edm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77ED0121AE489599CCE584198DC119.edm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4826C69F248A6A1F25C9D1A845F6A.edm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8B8402904B44F93ABFE6E43F019641C.edm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0A1ABEDFC241238120603D648015AB.edm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668E15EEB442DEAA90971ABE20DADC.edm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9D92FD5F2CE42ED8F79CFC902A82CE3.edm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47DB88E18430598D3BEA0823835A8.edm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C071BE44C4EA4926EC2C49D63201F.edm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2F05398F7947BE89E20A300011AC15.edm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8C513AE55F4529879898DFFCF6F462.edm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0887524694A14BF92AD356BA0EADA.edm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93FFE1978F41C1B974E3DC6A869DDC.edm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AEA1928E7EB44CD9EF0024763E554AF.edm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219F1E45374FB3A33B1A39369BC95A.edm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5453AE1C264CE689AA2F6737159B01.edm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6F306A893E46FDB5616264EE8DE9AD.edm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BA635C9D6544014874F51DFC4A4A915.edm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7648D29E834EB184EF24429300BEFA.edm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CB35EF5717C4F9189062D79F6857392.edm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9236E9C7AF473CA74110766A11081B.edm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DB9694CC9C2474CA343766A93E95089.edm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44D4798ACB11D6A4210008021EFA83.edm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EE203B989C4407E92001B9AB12B0052.edm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9E7C79A08B48D282B6925D1F0ED1F3.edm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B9FA4565F1445EA592347E5F102C10.edm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AFC15E9492224B3C92A45945772C7A2A.edm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290FBAB382497C93F636724BB83DAB.edm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3C8C2FEC834687B5CB9569E61C6D0A.edm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221C0A02A413C968B5EA1825F38A8.edm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049817A06B74BDDB2570ED36AD7C39A.edm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1E834157A134AC496DF9F536740AC22.edm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0EFFDD54054C44AE60AE2CD2114108.edm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43DFD12BE24A4E83D4B07A87FD431B.edm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B3FFA352C34A9CB7BEF96C74AE5CB8.edm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2E27840E23349838E0830865F3CD014.edm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37106CD9FB74B2FA87E6B55495843B7.edm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81DEA80EE141CA909710CB6A812D39.edm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AE6ECBC37A4DCA8F5CC19475064ADC.edm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BA2AA010354AF3A54B5F994E953DC9.edm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595E955C47C484177E441EC449A8.edm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4EE92B08F48475A9706F5656E6CF8B6.edm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465CA4D23445278992786E4E8E5FEA.edm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BFD639F05F403A9177E362915D5CDD.edm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C24177430643C3B3444F1C00E5E717.edm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5FA894982F8401C93FB064D8F2D04AF.edm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4A202B029847E4AC88F9538391725B.edm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6EC440953ED4B52ADFE7D23169E8735.edm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38466825B40D1BC2A956F9D2B148A.edm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0620B552C44E598324A9B970C00B9A.edm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328C0F283A42559AE39B818F0185C7.edm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D34CB204C5466987223532152D9371.edm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7F3D22272AC401CA58CA399B59DF644.edm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3E15CAEEF47DEB42469281F08E36D.edm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0FA60B8ABB4AD28FF48A8F58BB6CA2.edm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16A459539D42B9A0F90F497E157AB5.edm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3E675963D040B2B51716492CF50AE8.edm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9f869b10b44417b99af36c5607c8f2.edm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97A9CEF284AFD80D4A655B8CD65CA.edm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8EC5AE1DD8B4C2782ADC4F1D66E4A9F.edm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47CA6859A54031B0975219DAD429C8.edm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5B18A1A71C4155B5046D084763B2A8.edm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A1FDF1B6674343BE1C2CE9B85912B1.edm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9FA0FBB7F3743C5A969D110A198032D.edm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06CAB6D673483DA7C0D62657720FA3.edm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22D1C010BD44E58D135C024426ECBE.edm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8D4ABA219544FE9073DF25FC3EC32D.edm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D38FF44584895975F4D0A2F18481F.edm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ACE380D7D9D43939216E55CB768F2BD.edm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30CEC515C4BA280799598779EB21C.edm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18B736B0A94EF2896A81260D0EA43D.edm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5257384F354FB0A366E7A3DE83E499.edm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9E6BCB1803416EB252B7218F5B4EB1.edm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BCE4DA200FB4D99B684FA1BF1192C0E.edm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CCAD68423E54806AFEC15366D076EB4.edm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0448117774173BDE1F8380F9A70DD.edm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DF4317A20A2451A85B2760A8DF42F55.edm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E0B5F5158CF40419521BD2E34493A58.edm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1547AECAED4593B81E191F3391DF98.edm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47F62DCD0549EC9536D87DDFC1CD43.edm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8AA258FC1642AAB3C1D9961B7F0806.edm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C83A3149A34DA4BAC2E379CEBD1901.edm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BFDBD8430CDF40EBA6AE0B117A10B311.edm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2AB8E4970D4681B304648555FF70C2.edm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454F2E4EE7428283FED5E9979526E2.edm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0E3AAB77E454846991553B305F271C7.edm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5DFFE6CE4E4849ABDDDDB67201F3BE.edm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1C9F6F2C61A4DF890EB7AD0DE4B422D.edm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293DD5DACED46FB8EAE81918656DBFD.edm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314c9dcd74347d7b634597781029ef0.edm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3B652A294D4342A4ED614ED3BC5B8D.edm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6BE79437D448F99C67696C87E0F7A6.edm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4FFDE13DFE24872981271C0E3E4D5D8.edm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319CF67AE846C58AFED238DA51D6B5.edm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76AC976AA34178951C6DA609B427D6.edm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9460DAD59A47D78F3F7E7AC8203237.edm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5EEAD50BB8846E58AEC86F7834B37CC.edm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657BF33B77844958643D4F1AF727C14.edm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1E434B74142B4BA3149F315765D7C.edm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7BA33F833DE49369CD8A582C89AA570.edm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C6C976FBD4A6595D00A947A743D5E.edm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0F848C6E2841E7AF3A5A0CFC79F223.edm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1698DC661948C5882C8E4FFF6CCC9B.edm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5158F2B76E4F40A18F35F13D422DE8.edm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687DE277BB470DAF3008349B052602.edm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8D3FFBBDB1146DA8A62B596CCD39528.edm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0017B553E44817AC41157E12435F88.edm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5E2ED8F28A4099BA87139141A6FB32.edm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8D5FA7E16F4FF2A2D834E9754C1E3A.edm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B45E14164E48CBBF3297FDD861B5E2.edm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9FFE67D31BB4638B4E9F04D64745901.edm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195D20453241DB9FCBBDA9567F711F.edm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4DDBEBCCCF4B408509A5170DF1A72A.edm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6C7B72B8454E06A5545B5831DFD0EA.edm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7C2B1F641449DDA45AFF0F81033A91.edm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ACB3807EC3E45939BCE0F1F9083CAD1.edm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BD3B52329834472B2EDF1724B68D51E.edm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47E109A9B94C9DA62BA199DCB7BD99.edm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7D0CCF79D3446780F34D923FBFF076.edm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8A1578046F4FB6A7859962C52D9043.edm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CA8A62D2F094231BE0D5D008C358672.edm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643273DBF3437DB500BFCEF452EEC3.edm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56DF983C4456CBA38E989AE745F50.edm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8B840802F74D60A5B527A41A1C3B08.edm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B86D696C3D4C96879F1D6DE1775DBD.edm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C950C8A4D47AD97298D9F4C374069.edm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DF49592CDB45E88F38CE936331CA6B.edm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DE64BE9BC24450CB3CAA8B95A0BB822.edm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AE2B100A474DA59273967B047FE2F8.edm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EDFE774BAA0457994D00566EA1F1AC9.edm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29B55444984E89A73A66885D1A15AE.edm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04156952E4862A71E630CECD69742.edm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5B08E0D9224AD6A6BDF4AB2D58054D.edm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7D542A01BA4C32B537ED7BF34EACCE.edm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C2FCC71E9349B7A8130E93ABE82E1F.edm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CFD2354BFE624E0DB687DC8D160F993A.edm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257EAD269549A0B6033D7C75AA7BC8.edm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4BCBE90DE4E44B22428EA7939CC59.edm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DC9C6F0A442AAA5E393E82C837935.edm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EEFA606A7E406E82E6BA44A3ADD2D6.edm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0FB589CD51E4E3FB78610AC044F2377.edm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7E3AA6275040788B1243CDCEA74A13.edm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1BD2DB8849B4A339B2E0C56570BCB2F.edm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974B5AD1F748A3A01A941F5925B32D.edm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E36DFA1964CB082866E895D6F9131.edm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AFE53AF3634325A1714C88CBA8E65A.edm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D79A2C8890454F98B459F761253A46.edm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2E2823BB10742F88BA148545DE2145C.edm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771D05D6F4CC1A2C855837A24824A.edm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0AF58E449A44078E3149E30987E658.edm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1D5185752C411788B21FEB8F2F84B8.edm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3B980931D84E79907762BB3042F571.edm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563DDEA3C64CA1858A0D221969DE88.edm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7E3A3C6ED649048688CC1F3EE86092.edm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3DA8138C06F42FF9FF98427D674426A.edm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19DE1FBB7740D88A509E0F279AC5C3.edm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45BB095638242A59DBD9D5D44E48F08.edm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5B01A7CCA0340B086B9026DF4DD29F5.edm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BB7582C8C44114866D9AC737A6084A.edm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6E31A9500B34CA6ACD6F0AF4C8C3DFA.edm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031EBD800842FEA1FE87339C9B1D5B.edm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32961B91C04BFC9F206E646D462263.edm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7C4F91492A54B94B893FD4CA4146E54.edm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0847537B4B482A9309D64883B90953.edm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8C325328F6441AC88C455020E127B0A.edm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0E573AF1D040A8B570871D53EF85B7.edm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3B9870A15F45409A335F45E47C5565.edm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5B69246AF74B7B9E6BA4BC681BD4C4.edm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6A311C53A1414981C8F96EB65F9E25.edm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AC23AAA4F90447BBB97724BDA4A1251.edm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0FDCCB14D543FB878A171E83978AB8.edm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CA99C0FA0E14DF6ACB74D0F422EB394.edm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0B27258AE848C19EEB95D8470DF01E.edm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61FCF624A848C7A457F4428ACC9E41.edm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D974EC17067422EA9EEE7ED35063D6D.edm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001E9B9110463EA870097D6394C36C.edm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3A287A640A49C5B8391C472059FA95.edm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4B18425B424B66963F3165677B97C7.edm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E701B9294F54A13B69CFF3D6751B69D.edm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682F4F25704E4E94101E38EB60FBFD.edm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DFF0D10B05584101B8295EE101E9A033.edm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44E2C6A5DF431888ED72ACD171B90F.edm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64E06618694F90AA5FF546BA009FE8.edm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8F4D93196D461F880F055E130ABEF4.edm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0E693B8361040B69D00C78D2D1F4685.edm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0C7B4A3E15457DBEEF545F5D7CA196.edm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1679B7CC22949F5B5DCA8C3E69872E6.edm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3A95A8EAC24CFF967441454AE76F10.edm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5E4C6607824DAAB49894F304023908.edm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8E483E07B44B4DB71EAF1918DB25A1.edm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B7A064C70545BDB46BDB87A58DB737.edm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2E9FA4DAC6C4C969281D7EFDC470B77.edm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0FFD5F9C20447FB1F2113EE297229C.edm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6F7F714067431584CFFE81235131BA.edm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3862F73074944A2B4843BBF320EBED1.edm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12E144B0CA4E5C84B4B09255F8E3C1.edm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332F3DFA47485881D0AEDCAEB9C5BC.edm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6F8FFF5D0C4002800C067074E9C40B.edm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72D0A758E04892BA5091D9DB122946.edm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B8E747EC4B59AFEF1778C4289B3F.edm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4AAF92008CC4532BA642D75EE82EED9.edm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35D668ADB04520BF7C471EFE9621ED.edm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5D9027B39214B26BC1B1963F0810266.edm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BF8EBBD06A4A7EB48F1A190A771871.edm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6D5853A623842F29854014C5A52CDEB.edm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5A02A49DC1413DBFB4CE41454A9DD0.edm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61E101274848AD852B280B58CBB368.edm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99246D86A64E73BD7A34B098365989.edm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7A8BCC905864B3F905ED9C5FED7178D.edm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02B55DBEF747A69DBBC80535EAD505.edm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13B145127A4C1BA9C9AA1FAB669699.edm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B3ACE1990C4043992C5FE41ADA7E50.edm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8F30B28917245CDBC8B5315B793EE9E.edm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14D7055A2D4FAF8C207983187877A6.edm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9A33F2258FF4DB0B07B84F2A39E159D.edm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A54733E41604FCB825A5453ED88A574.edm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7A6A006DDF423BAD56A854427C5784.edm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BD6799B2E80448FBA1CA1E9CE85DE23.edm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87A399A8114EF6BC474D371EDC3CEB.edm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898F80C0C4296927CD94A1952D13E.edm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AF8AC052994DC8A40FAB1722BDA870.edm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C842E4FB034EAB82957A68B7A010E3.edm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E14A33D7AD4EA187302E198CA66957.edm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CF92132F9EC45E3901D47A650CFE5A1.edm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C07206C756410AAECBDA2F45A1C322.edm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EFC4F990EA34D1D926CF5C462B7B7A8.edm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1195B788484B8A9FEA81B26B4B20C5.edm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86ABE89935466EA2244E2CB3280C0A.edm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EFF4D71AF5984899B8AB8EB4D6BB3B7A.edm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279001AA6F4986AF7FF988159A9D76.edm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536A369A8A4B0D9E2729DFBDFC3339.edm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062C9783F9547379644A3D8E0E82839.edm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A6E3E7E33646299AE42C539DF54C11.edm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1C2B979983C40359E88903442101823.edm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326DD1C28E434EB8D2E7441DC41D07.edm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2C94A2BC8954AA389CB0BC2FD8D758B.edm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2B2741F8364C7BBE92ED2B82E11F5C.edm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584E8F28C64E908F9B9892F088A96B.edm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695F0CF07B4FA3A6E812A573B6438A.edm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7F6340B785496BACDA155559DC74A8.edm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E09CB60D10421387CA36B91F50D493.edm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3F24723E8DB4C1DA03CDFA9AAB34547.edm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4320235F50C4CA7BF80EC1ACDD8E672.edm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525C48CA5504FE8AB87D2E0061E176A.edm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CE809224B54C59AB473E97EF1EF7CF.edm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6F12FDF8CE84CC1A263DDC7A616D709.edm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00DFA5F9F64902BEF2E0AEC0891B36.edm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48386559774E65B024B72991087672.edm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B9B547D8E34689BC5D0027CF6055E0.edm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7C1BBB7E9FC4431B9A33D6FB43ADB2F.edm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83586C5467B4D8E86EF589056A3A0BE.edm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15C1020A2148399C8E3D0EDF7C60E8.edm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77C5EE9DF14220BCD8F94496DB0CDD.edm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B6F0C596914C1BA7902F7F72EBA610.edm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7D871A43F42AD999AF7B67D6F5D95.edm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9FC8F5E773840848567F3A68597B8A8.edm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D4F818A64246DCA5A3CC1D72F444F8.edm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2CD2FAD96B4658934875C9A9D078AB.edm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BD394CC11E34BE89840D56E9DF598AD.edm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38D76DE2424A268BA444C2C5E20136.edm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798D2B08F43DB93157C1410DAC8B8.edm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4AF241222841578B5F4E26F6E900D0.edm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5CFBB0802544CE9D161CCDDF650BC2.edm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652EE742E74F82A3F633E4BC9279E0.edm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C738B9A446646CAB612A88237E3EC89.edm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6AC686CA9747D4A45A628006334563.edm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BFB05C828547938E594BDA582BACF3.edm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DE8A18FC6334ABFB8E1374F2ED65117.edm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12273A77A34D38BAFE9D129E9E0D55.edm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3B034B732A4C07A7FF9209E1543134.edm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414A8F9C40466F8189980278CAB3BF.edm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62B68B537341919ACFBD0B12D19344.edm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5AA68288C47EC8E1790820EBF18DD.edm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EB6526B98684F3289F7BC1616A71698.edm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9F747ADEF111D6B62C0010A4863BFD.edm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AF1297FB48449CB586D7B56C06F94B.edm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E2ACCAA2DE4113827B15FEDD6F8836.edm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bdm.FFF8C2AAE3584FC8BE721C9436700369.edm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Fill" hidden="1">#REF!</definedName>
    <definedName name="_xlnm._FilterDatabase" localSheetId="14" hidden="1">'TY Functl AD Detail (E)'!$A$2:$S$1328</definedName>
    <definedName name="_xlnm._FilterDatabase" localSheetId="13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Key2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egression_Out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5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Sort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able3_In2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5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5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5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m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7D0PI38HWZ7VADU16C9E33D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KOCOQG7S1YQ436S997K1KWV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G9KBJ77M8LEOR9ITOKN5KXY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9SCAABKOT9IP6TEPRR7YDT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DCP3UZ3C2O4C1F7KMU0Z9U32N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UNU7FYVTR4DD1D31SS7PNXX2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PKNFUDPDKOSH5GHDVNA8D66S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NK5YGKP0YHHTAAOV17Z9EIM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FFSVTL757PNITV8R9RN4452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BYPQDG9AYDQ5E8IECVFREPO6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P92JGBM5BJO174H9A4HQIB9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8TYRD2G42UA5ZPCRLNKUDMX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2NSE8OYZFXQH8A23RMVMFW7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MWQODKBXMRH1QCMJLJBF8M7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U0JLKQ094DW5MMOI8UHO09V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278QHQN8JDK5425EJ615ECC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STNUWCRNCL22SMKXKFSLCJ0O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ExZZZEMIIFKMLLV4DJKX5TB9R5V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1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B2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0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1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2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3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4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5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6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7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0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1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1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2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3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4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5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216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4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5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26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4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LPH9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Bum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Cwvu.GREY_ALL.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5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5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5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5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5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5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5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5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5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5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5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5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adj1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opt1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5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ansfers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5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5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5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5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5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5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45621" calcMode="autoNoTable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3" i="80" l="1"/>
  <c r="D23" i="80"/>
  <c r="A10" i="80" l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9" i="80"/>
  <c r="A8" i="80"/>
  <c r="F26" i="70"/>
  <c r="E26" i="70"/>
  <c r="D26" i="70"/>
  <c r="D53" i="65"/>
  <c r="D27" i="65"/>
  <c r="D14" i="65"/>
  <c r="E10" i="65"/>
  <c r="D11" i="75" l="1"/>
  <c r="C11" i="75"/>
  <c r="B11" i="75"/>
  <c r="D57" i="65" l="1"/>
  <c r="D18" i="65"/>
  <c r="D56" i="66" l="1"/>
  <c r="D17" i="66"/>
  <c r="H53" i="65" l="1"/>
  <c r="G53" i="65"/>
  <c r="I53" i="65"/>
  <c r="G27" i="65"/>
  <c r="H27" i="65" l="1"/>
  <c r="G40" i="65"/>
  <c r="D26" i="65"/>
  <c r="D26" i="66"/>
  <c r="I27" i="65" l="1"/>
  <c r="I40" i="65" s="1"/>
  <c r="H40" i="65"/>
  <c r="D25" i="65"/>
  <c r="D21" i="65"/>
  <c r="P198" i="88" l="1"/>
  <c r="O198" i="88"/>
  <c r="N198" i="88"/>
  <c r="M198" i="88"/>
  <c r="L198" i="88"/>
  <c r="K198" i="88"/>
  <c r="J198" i="88"/>
  <c r="I198" i="88"/>
  <c r="H198" i="88"/>
  <c r="G198" i="88"/>
  <c r="F198" i="88"/>
  <c r="E198" i="88"/>
  <c r="D198" i="88"/>
  <c r="C198" i="88"/>
  <c r="M194" i="88"/>
  <c r="I194" i="88"/>
  <c r="E194" i="88"/>
  <c r="P193" i="88"/>
  <c r="P194" i="88" s="1"/>
  <c r="O193" i="88"/>
  <c r="O194" i="88" s="1"/>
  <c r="N193" i="88"/>
  <c r="N194" i="88" s="1"/>
  <c r="M193" i="88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D193" i="88"/>
  <c r="D194" i="88" s="1"/>
  <c r="C193" i="88"/>
  <c r="C194" i="88" s="1"/>
  <c r="P186" i="88"/>
  <c r="O184" i="88"/>
  <c r="N184" i="88"/>
  <c r="M184" i="88"/>
  <c r="L184" i="88"/>
  <c r="K184" i="88"/>
  <c r="J184" i="88"/>
  <c r="I184" i="88"/>
  <c r="H184" i="88"/>
  <c r="G184" i="88"/>
  <c r="F184" i="88"/>
  <c r="E184" i="88"/>
  <c r="D184" i="88"/>
  <c r="C184" i="88"/>
  <c r="R184" i="88" s="1"/>
  <c r="O183" i="88"/>
  <c r="N183" i="88"/>
  <c r="M183" i="88"/>
  <c r="L183" i="88"/>
  <c r="K183" i="88"/>
  <c r="J183" i="88"/>
  <c r="I183" i="88"/>
  <c r="H183" i="88"/>
  <c r="G183" i="88"/>
  <c r="F183" i="88"/>
  <c r="E183" i="88"/>
  <c r="D183" i="88"/>
  <c r="C183" i="88"/>
  <c r="O182" i="88"/>
  <c r="N182" i="88"/>
  <c r="M182" i="88"/>
  <c r="L182" i="88"/>
  <c r="K182" i="88"/>
  <c r="J182" i="88"/>
  <c r="I182" i="88"/>
  <c r="H182" i="88"/>
  <c r="G182" i="88"/>
  <c r="F182" i="88"/>
  <c r="E182" i="88"/>
  <c r="D182" i="88"/>
  <c r="R182" i="88" s="1"/>
  <c r="C182" i="88"/>
  <c r="O181" i="88"/>
  <c r="N181" i="88"/>
  <c r="M181" i="88"/>
  <c r="L181" i="88"/>
  <c r="K181" i="88"/>
  <c r="J181" i="88"/>
  <c r="I181" i="88"/>
  <c r="H181" i="88"/>
  <c r="G181" i="88"/>
  <c r="F181" i="88"/>
  <c r="E181" i="88"/>
  <c r="R181" i="88" s="1"/>
  <c r="D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R176" i="88" s="1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G174" i="88"/>
  <c r="F174" i="88"/>
  <c r="E174" i="88"/>
  <c r="D174" i="88"/>
  <c r="R174" i="88" s="1"/>
  <c r="C174" i="88"/>
  <c r="O173" i="88"/>
  <c r="N173" i="88"/>
  <c r="M173" i="88"/>
  <c r="L173" i="88"/>
  <c r="K173" i="88"/>
  <c r="J173" i="88"/>
  <c r="I173" i="88"/>
  <c r="H173" i="88"/>
  <c r="G173" i="88"/>
  <c r="F173" i="88"/>
  <c r="E173" i="88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M228" i="87"/>
  <c r="M208" i="87" s="1"/>
  <c r="I228" i="87"/>
  <c r="I208" i="87" s="1"/>
  <c r="E228" i="87"/>
  <c r="E208" i="87" s="1"/>
  <c r="P227" i="87"/>
  <c r="P228" i="87" s="1"/>
  <c r="O227" i="87"/>
  <c r="O228" i="87" s="1"/>
  <c r="O208" i="87" s="1"/>
  <c r="N227" i="87"/>
  <c r="N228" i="87" s="1"/>
  <c r="N208" i="87" s="1"/>
  <c r="M227" i="87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D227" i="87"/>
  <c r="D228" i="87" s="1"/>
  <c r="D208" i="87" s="1"/>
  <c r="C227" i="87"/>
  <c r="C228" i="87" s="1"/>
  <c r="C208" i="87" s="1"/>
  <c r="M218" i="87"/>
  <c r="I218" i="87"/>
  <c r="E218" i="87"/>
  <c r="P217" i="87"/>
  <c r="P218" i="87" s="1"/>
  <c r="O217" i="87"/>
  <c r="O218" i="87" s="1"/>
  <c r="N217" i="87"/>
  <c r="N218" i="87" s="1"/>
  <c r="M217" i="87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P38" i="86"/>
  <c r="D47" i="65" s="1"/>
  <c r="O38" i="86"/>
  <c r="N38" i="86"/>
  <c r="M38" i="86"/>
  <c r="L38" i="86"/>
  <c r="K38" i="86"/>
  <c r="J38" i="86"/>
  <c r="I38" i="86"/>
  <c r="H38" i="86"/>
  <c r="G38" i="86"/>
  <c r="F38" i="86"/>
  <c r="E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C31" i="86" s="1"/>
  <c r="C32" i="86" s="1"/>
  <c r="O206" i="87" l="1"/>
  <c r="P29" i="86" s="1"/>
  <c r="D13" i="65" s="1"/>
  <c r="K206" i="87"/>
  <c r="L29" i="86" s="1"/>
  <c r="G206" i="87"/>
  <c r="H29" i="86" s="1"/>
  <c r="C206" i="87"/>
  <c r="L205" i="87"/>
  <c r="H205" i="87"/>
  <c r="D205" i="87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E44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G178" i="88"/>
  <c r="H41" i="86" s="1"/>
  <c r="C178" i="88"/>
  <c r="D41" i="86" s="1"/>
  <c r="O29" i="86"/>
  <c r="O31" i="86" s="1"/>
  <c r="R173" i="88"/>
  <c r="R183" i="88"/>
  <c r="C44" i="86"/>
  <c r="C45" i="86" s="1"/>
  <c r="P44" i="86"/>
  <c r="I44" i="86"/>
  <c r="M44" i="86"/>
  <c r="L44" i="86"/>
  <c r="H44" i="86"/>
  <c r="G31" i="86"/>
  <c r="R178" i="88"/>
  <c r="D186" i="88"/>
  <c r="H186" i="88"/>
  <c r="I45" i="86" s="1"/>
  <c r="L186" i="88"/>
  <c r="M45" i="86" s="1"/>
  <c r="R205" i="87"/>
  <c r="F210" i="87"/>
  <c r="J210" i="87"/>
  <c r="N210" i="87"/>
  <c r="I186" i="88" l="1"/>
  <c r="J41" i="86"/>
  <c r="J44" i="86" s="1"/>
  <c r="J45" i="86" s="1"/>
  <c r="K186" i="88"/>
  <c r="O210" i="87"/>
  <c r="P28" i="86"/>
  <c r="P31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D31" i="86" s="1"/>
  <c r="D32" i="86" s="1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E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45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P32" i="86"/>
  <c r="G32" i="86"/>
  <c r="K32" i="86"/>
  <c r="O32" i="86"/>
  <c r="N32" i="86" l="1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J1358" i="85"/>
  <c r="I1358" i="85"/>
  <c r="H1358" i="85"/>
  <c r="G1358" i="85"/>
  <c r="F1358" i="85"/>
  <c r="E1358" i="85"/>
  <c r="D1358" i="85"/>
  <c r="C1358" i="85"/>
  <c r="P1348" i="85"/>
  <c r="O1346" i="85"/>
  <c r="K1346" i="85"/>
  <c r="G1346" i="85"/>
  <c r="C1346" i="85"/>
  <c r="M1345" i="85"/>
  <c r="I1345" i="85"/>
  <c r="E1345" i="85"/>
  <c r="O1343" i="85"/>
  <c r="N1343" i="85"/>
  <c r="M1343" i="85"/>
  <c r="L1343" i="85"/>
  <c r="K1343" i="85"/>
  <c r="J1343" i="85"/>
  <c r="I1343" i="85"/>
  <c r="H1343" i="85"/>
  <c r="G1343" i="85"/>
  <c r="F1343" i="85"/>
  <c r="E1343" i="85"/>
  <c r="D1343" i="85"/>
  <c r="C1343" i="85"/>
  <c r="R1343" i="85" s="1"/>
  <c r="R1341" i="85"/>
  <c r="R1340" i="85"/>
  <c r="R1339" i="85"/>
  <c r="R1338" i="85"/>
  <c r="R1337" i="85"/>
  <c r="R1336" i="85"/>
  <c r="O1334" i="85"/>
  <c r="N1334" i="85"/>
  <c r="M1334" i="85"/>
  <c r="L1334" i="85"/>
  <c r="K1334" i="85"/>
  <c r="J1334" i="85"/>
  <c r="I1334" i="85"/>
  <c r="H1334" i="85"/>
  <c r="G1334" i="85"/>
  <c r="F1334" i="85"/>
  <c r="E1334" i="85"/>
  <c r="D1334" i="85"/>
  <c r="R1334" i="85" s="1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R1333" i="85" s="1"/>
  <c r="C1333" i="85"/>
  <c r="O1332" i="85"/>
  <c r="N1332" i="85"/>
  <c r="M1332" i="85"/>
  <c r="L1332" i="85"/>
  <c r="K1332" i="85"/>
  <c r="J1332" i="85"/>
  <c r="I1332" i="85"/>
  <c r="H1332" i="85"/>
  <c r="G1332" i="85"/>
  <c r="F1332" i="85"/>
  <c r="E1332" i="85"/>
  <c r="D1332" i="85"/>
  <c r="R1332" i="85" s="1"/>
  <c r="C1332" i="85"/>
  <c r="O1331" i="85"/>
  <c r="N1331" i="85"/>
  <c r="N1335" i="85" s="1"/>
  <c r="M1331" i="85"/>
  <c r="L1331" i="85"/>
  <c r="K1331" i="85"/>
  <c r="J1331" i="85"/>
  <c r="J1335" i="85" s="1"/>
  <c r="I1331" i="85"/>
  <c r="H1331" i="85"/>
  <c r="G1331" i="85"/>
  <c r="F1331" i="85"/>
  <c r="F1335" i="85" s="1"/>
  <c r="E1331" i="85"/>
  <c r="D1331" i="85"/>
  <c r="R1331" i="85" s="1"/>
  <c r="C1331" i="85"/>
  <c r="O1330" i="85"/>
  <c r="N1330" i="85"/>
  <c r="M1330" i="85"/>
  <c r="M1335" i="85" s="1"/>
  <c r="L1330" i="85"/>
  <c r="L1335" i="85" s="1"/>
  <c r="K1330" i="85"/>
  <c r="K1335" i="85" s="1"/>
  <c r="J1330" i="85"/>
  <c r="I1330" i="85"/>
  <c r="I1335" i="85" s="1"/>
  <c r="H1330" i="85"/>
  <c r="H1335" i="85" s="1"/>
  <c r="G1330" i="85"/>
  <c r="F1330" i="85"/>
  <c r="E1330" i="85"/>
  <c r="E1335" i="85" s="1"/>
  <c r="D1330" i="85"/>
  <c r="D1335" i="85" s="1"/>
  <c r="C1330" i="85"/>
  <c r="C1335" i="85" s="1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R1466" i="84"/>
  <c r="Q1466" i="84"/>
  <c r="P1466" i="84"/>
  <c r="R1465" i="84"/>
  <c r="Q1465" i="84"/>
  <c r="P1465" i="84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R1443" i="84" s="1"/>
  <c r="C1443" i="84"/>
  <c r="O1442" i="84"/>
  <c r="N1442" i="84"/>
  <c r="M1442" i="84"/>
  <c r="L1442" i="84"/>
  <c r="K1442" i="84"/>
  <c r="J1442" i="84"/>
  <c r="I1442" i="84"/>
  <c r="H1442" i="84"/>
  <c r="G1442" i="84"/>
  <c r="F1442" i="84"/>
  <c r="E1442" i="84"/>
  <c r="D1442" i="84"/>
  <c r="C1442" i="84"/>
  <c r="R1442" i="84" s="1"/>
  <c r="O1441" i="84"/>
  <c r="N1441" i="84"/>
  <c r="M1441" i="84"/>
  <c r="M1454" i="84" s="1"/>
  <c r="L1441" i="84"/>
  <c r="K1441" i="84"/>
  <c r="J1441" i="84"/>
  <c r="I1441" i="84"/>
  <c r="I1454" i="84" s="1"/>
  <c r="H1441" i="84"/>
  <c r="G1441" i="84"/>
  <c r="F1441" i="84"/>
  <c r="E1441" i="84"/>
  <c r="E1454" i="84" s="1"/>
  <c r="D1441" i="84"/>
  <c r="R1441" i="84" s="1"/>
  <c r="C1441" i="84"/>
  <c r="O1440" i="84"/>
  <c r="O1454" i="84" s="1"/>
  <c r="N1440" i="84"/>
  <c r="N1454" i="84" s="1"/>
  <c r="M1440" i="84"/>
  <c r="L1440" i="84"/>
  <c r="L1454" i="84" s="1"/>
  <c r="K1440" i="84"/>
  <c r="K1454" i="84" s="1"/>
  <c r="J1440" i="84"/>
  <c r="J1454" i="84" s="1"/>
  <c r="I1440" i="84"/>
  <c r="H1440" i="84"/>
  <c r="H1454" i="84" s="1"/>
  <c r="G1440" i="84"/>
  <c r="G1454" i="84" s="1"/>
  <c r="F1440" i="84"/>
  <c r="F1454" i="84" s="1"/>
  <c r="E1440" i="84"/>
  <c r="D1440" i="84"/>
  <c r="D1454" i="84" s="1"/>
  <c r="C1440" i="84"/>
  <c r="C1454" i="84" s="1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P38" i="83"/>
  <c r="D50" i="66" s="1"/>
  <c r="L38" i="83"/>
  <c r="H38" i="83"/>
  <c r="D38" i="83"/>
  <c r="C38" i="83"/>
  <c r="N37" i="83"/>
  <c r="J37" i="83"/>
  <c r="F37" i="83"/>
  <c r="C37" i="83"/>
  <c r="P36" i="83"/>
  <c r="O36" i="83"/>
  <c r="N36" i="83"/>
  <c r="M36" i="83"/>
  <c r="L36" i="83"/>
  <c r="K36" i="83"/>
  <c r="J36" i="83"/>
  <c r="I36" i="83"/>
  <c r="H36" i="83"/>
  <c r="G36" i="83"/>
  <c r="F36" i="83"/>
  <c r="E36" i="83"/>
  <c r="D36" i="83"/>
  <c r="C36" i="83"/>
  <c r="P35" i="83"/>
  <c r="D47" i="66" s="1"/>
  <c r="O35" i="83"/>
  <c r="N35" i="83"/>
  <c r="M35" i="83"/>
  <c r="L35" i="83"/>
  <c r="K35" i="83"/>
  <c r="J35" i="83"/>
  <c r="I35" i="83"/>
  <c r="H35" i="83"/>
  <c r="G35" i="83"/>
  <c r="F35" i="83"/>
  <c r="E35" i="83"/>
  <c r="D35" i="83"/>
  <c r="C35" i="83"/>
  <c r="P34" i="83"/>
  <c r="O34" i="83"/>
  <c r="N34" i="83"/>
  <c r="M34" i="83"/>
  <c r="L34" i="83"/>
  <c r="K34" i="83"/>
  <c r="J34" i="83"/>
  <c r="I34" i="83"/>
  <c r="H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I24" i="83"/>
  <c r="H24" i="83"/>
  <c r="G24" i="83"/>
  <c r="F24" i="83"/>
  <c r="E24" i="83"/>
  <c r="D24" i="83"/>
  <c r="C24" i="83"/>
  <c r="P23" i="83"/>
  <c r="D9" i="66" s="1"/>
  <c r="O23" i="83"/>
  <c r="N23" i="83"/>
  <c r="M23" i="83"/>
  <c r="L23" i="83"/>
  <c r="K23" i="83"/>
  <c r="J23" i="83"/>
  <c r="I23" i="83"/>
  <c r="H23" i="83"/>
  <c r="G23" i="83"/>
  <c r="F23" i="83"/>
  <c r="E23" i="83"/>
  <c r="D23" i="83"/>
  <c r="C23" i="83"/>
  <c r="P22" i="83"/>
  <c r="O22" i="83"/>
  <c r="N22" i="83"/>
  <c r="M22" i="83"/>
  <c r="L22" i="83"/>
  <c r="K22" i="83"/>
  <c r="J22" i="83"/>
  <c r="I22" i="83"/>
  <c r="H22" i="83"/>
  <c r="G22" i="83"/>
  <c r="F22" i="83"/>
  <c r="E22" i="83"/>
  <c r="D22" i="83"/>
  <c r="C22" i="83"/>
  <c r="C28" i="83" s="1"/>
  <c r="R1330" i="85" l="1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M40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1" i="83" l="1"/>
  <c r="J41" i="83"/>
  <c r="R1345" i="85"/>
  <c r="D37" i="83"/>
  <c r="D40" i="83" s="1"/>
  <c r="P26" i="83"/>
  <c r="D12" i="66" s="1"/>
  <c r="N1446" i="84"/>
  <c r="N1348" i="85"/>
  <c r="O41" i="83" s="1"/>
  <c r="K1348" i="85"/>
  <c r="I1348" i="85"/>
  <c r="E1348" i="85"/>
  <c r="F41" i="83" s="1"/>
  <c r="N1445" i="84"/>
  <c r="P25" i="83"/>
  <c r="P28" i="83" s="1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H41" i="83"/>
  <c r="O1461" i="84"/>
  <c r="M1348" i="85"/>
  <c r="N41" i="83" s="1"/>
  <c r="C1348" i="85"/>
  <c r="N1461" i="84" l="1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s="1"/>
  <c r="L1461" i="84" l="1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D24" i="66"/>
  <c r="D21" i="66"/>
  <c r="C1445" i="84" l="1"/>
  <c r="D1448" i="84"/>
  <c r="E25" i="83"/>
  <c r="E28" i="83" s="1"/>
  <c r="D1461" i="84"/>
  <c r="C1446" i="84"/>
  <c r="D26" i="83" s="1"/>
  <c r="E26" i="83"/>
  <c r="F28" i="83"/>
  <c r="F29" i="83" s="1"/>
  <c r="E29" i="83" l="1"/>
  <c r="C1461" i="84"/>
  <c r="C1448" i="84"/>
  <c r="D25" i="83"/>
  <c r="D28" i="83" s="1"/>
  <c r="D36" i="82"/>
  <c r="B36" i="82"/>
  <c r="A36" i="82" s="1"/>
  <c r="D35" i="82"/>
  <c r="B35" i="82"/>
  <c r="A35" i="82" s="1"/>
  <c r="D34" i="82"/>
  <c r="B34" i="82"/>
  <c r="A34" i="82" s="1"/>
  <c r="D33" i="82"/>
  <c r="B33" i="82"/>
  <c r="A33" i="82" s="1"/>
  <c r="D32" i="82"/>
  <c r="B32" i="82"/>
  <c r="A32" i="82" s="1"/>
  <c r="D31" i="82"/>
  <c r="B31" i="82"/>
  <c r="A31" i="82" s="1"/>
  <c r="D30" i="82"/>
  <c r="B30" i="82"/>
  <c r="A30" i="82" s="1"/>
  <c r="D29" i="82"/>
  <c r="B29" i="82"/>
  <c r="A29" i="82" s="1"/>
  <c r="D28" i="82"/>
  <c r="B28" i="82"/>
  <c r="A28" i="82" s="1"/>
  <c r="D27" i="82"/>
  <c r="B27" i="82"/>
  <c r="A27" i="82" s="1"/>
  <c r="D26" i="82"/>
  <c r="B26" i="82"/>
  <c r="A26" i="82" s="1"/>
  <c r="D25" i="82"/>
  <c r="B25" i="82"/>
  <c r="A25" i="82" s="1"/>
  <c r="D24" i="82"/>
  <c r="B24" i="82"/>
  <c r="A24" i="82" s="1"/>
  <c r="D23" i="82"/>
  <c r="B23" i="82"/>
  <c r="A23" i="82" s="1"/>
  <c r="D22" i="82"/>
  <c r="A22" i="82"/>
  <c r="D18" i="82"/>
  <c r="C18" i="82"/>
  <c r="A18" i="82"/>
  <c r="D17" i="82"/>
  <c r="C17" i="82"/>
  <c r="A17" i="82"/>
  <c r="D16" i="82"/>
  <c r="C16" i="82"/>
  <c r="A16" i="82"/>
  <c r="D15" i="82"/>
  <c r="C15" i="82"/>
  <c r="A15" i="82"/>
  <c r="D14" i="82"/>
  <c r="C14" i="82"/>
  <c r="A14" i="82"/>
  <c r="D13" i="82"/>
  <c r="C13" i="82"/>
  <c r="A13" i="82"/>
  <c r="D12" i="82"/>
  <c r="C12" i="82"/>
  <c r="A12" i="82"/>
  <c r="D11" i="82"/>
  <c r="C11" i="82"/>
  <c r="A11" i="82"/>
  <c r="D10" i="82"/>
  <c r="C10" i="82"/>
  <c r="A10" i="82"/>
  <c r="D9" i="82"/>
  <c r="C9" i="82"/>
  <c r="A9" i="82"/>
  <c r="D8" i="82"/>
  <c r="C8" i="82"/>
  <c r="A8" i="82"/>
  <c r="D7" i="82"/>
  <c r="C7" i="82"/>
  <c r="A7" i="82"/>
  <c r="D6" i="82"/>
  <c r="C6" i="82"/>
  <c r="A6" i="82"/>
  <c r="D5" i="82"/>
  <c r="C5" i="82"/>
  <c r="A5" i="82"/>
  <c r="D4" i="82"/>
  <c r="C4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G39" i="65" s="1"/>
  <c r="B38" i="66"/>
  <c r="B51" i="66" s="1"/>
  <c r="I25" i="66"/>
  <c r="H25" i="66"/>
  <c r="J25" i="66" l="1"/>
  <c r="G76" i="65"/>
  <c r="B10" i="75" s="1"/>
  <c r="H26" i="65"/>
  <c r="H39" i="65" s="1"/>
  <c r="G88" i="65" l="1"/>
  <c r="B23" i="75" s="1"/>
  <c r="G23" i="75" s="1"/>
  <c r="H76" i="65"/>
  <c r="I26" i="65"/>
  <c r="J26" i="65" s="1"/>
  <c r="B37" i="75"/>
  <c r="G52" i="65"/>
  <c r="G37" i="75" s="1"/>
  <c r="H88" i="65" l="1"/>
  <c r="C23" i="75" s="1"/>
  <c r="I76" i="65"/>
  <c r="D10" i="75" s="1"/>
  <c r="H10" i="75" s="1"/>
  <c r="I39" i="65"/>
  <c r="J39" i="65" s="1"/>
  <c r="C37" i="75"/>
  <c r="H52" i="65"/>
  <c r="C10" i="75"/>
  <c r="D37" i="75" l="1"/>
  <c r="K37" i="75" s="1"/>
  <c r="J76" i="65"/>
  <c r="E10" i="75" s="1"/>
  <c r="I52" i="65"/>
  <c r="I88" i="65"/>
  <c r="D23" i="75" s="1"/>
  <c r="J37" i="75"/>
  <c r="H37" i="75"/>
  <c r="I37" i="75" s="1"/>
  <c r="G10" i="75"/>
  <c r="I10" i="75" s="1"/>
  <c r="D39" i="66"/>
  <c r="G26" i="66"/>
  <c r="H23" i="75" l="1"/>
  <c r="I23" i="75" s="1"/>
  <c r="J23" i="75" s="1"/>
  <c r="L37" i="75"/>
  <c r="M37" i="75" s="1"/>
  <c r="H26" i="66"/>
  <c r="I26" i="66" s="1"/>
  <c r="G76" i="66"/>
  <c r="G39" i="66"/>
  <c r="B38" i="76" l="1"/>
  <c r="I76" i="66"/>
  <c r="I39" i="66"/>
  <c r="D38" i="76" s="1"/>
  <c r="J26" i="66"/>
  <c r="G52" i="66"/>
  <c r="H76" i="66"/>
  <c r="H39" i="66"/>
  <c r="C38" i="76" s="1"/>
  <c r="H52" i="66" l="1"/>
  <c r="J39" i="66"/>
  <c r="G38" i="76"/>
  <c r="G88" i="66"/>
  <c r="B11" i="76"/>
  <c r="D11" i="76"/>
  <c r="C11" i="76"/>
  <c r="J76" i="66" l="1"/>
  <c r="I52" i="66"/>
  <c r="H88" i="66"/>
  <c r="B24" i="76"/>
  <c r="C24" i="76" l="1"/>
  <c r="I88" i="66"/>
  <c r="D24" i="76" s="1"/>
  <c r="D34" i="66"/>
  <c r="D37" i="66" l="1"/>
  <c r="M31" i="71" l="1"/>
  <c r="L31" i="71"/>
  <c r="K31" i="71"/>
  <c r="J31" i="71"/>
  <c r="M19" i="71"/>
  <c r="L19" i="71"/>
  <c r="K19" i="71"/>
  <c r="J19" i="71"/>
  <c r="H10" i="71"/>
  <c r="H22" i="71" s="1"/>
  <c r="H14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s="1"/>
  <c r="H36" i="71" s="1"/>
  <c r="H37" i="71" s="1"/>
  <c r="H38" i="71" s="1"/>
  <c r="H39" i="71" s="1"/>
  <c r="H40" i="71" s="1"/>
  <c r="H41" i="71" s="1"/>
  <c r="H42" i="71" s="1"/>
  <c r="H43" i="71" s="1"/>
  <c r="C40" i="71" l="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C31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K31" i="75"/>
  <c r="J31" i="75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E23" i="80"/>
  <c r="H23" i="80" s="1"/>
  <c r="D96" i="78" l="1"/>
  <c r="C96" i="78"/>
  <c r="C95" i="78"/>
  <c r="F93" i="78"/>
  <c r="E93" i="78"/>
  <c r="D93" i="78"/>
  <c r="C93" i="78"/>
  <c r="A88" i="78"/>
  <c r="A96" i="78" s="1"/>
  <c r="A87" i="78"/>
  <c r="A95" i="78" s="1"/>
  <c r="A86" i="78"/>
  <c r="A94" i="78" s="1"/>
  <c r="F85" i="78"/>
  <c r="E85" i="78"/>
  <c r="D85" i="78"/>
  <c r="C85" i="78"/>
  <c r="A77" i="78"/>
  <c r="A76" i="78"/>
  <c r="A75" i="78"/>
  <c r="F74" i="78"/>
  <c r="E74" i="78"/>
  <c r="D74" i="78"/>
  <c r="C74" i="78"/>
  <c r="E72" i="78"/>
  <c r="E71" i="78"/>
  <c r="D71" i="78"/>
  <c r="A66" i="78"/>
  <c r="A65" i="78"/>
  <c r="A64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C45" i="78" s="1"/>
  <c r="G63" i="66" s="1"/>
  <c r="G75" i="66" s="1"/>
  <c r="D87" i="77"/>
  <c r="C87" i="77"/>
  <c r="C86" i="77"/>
  <c r="F84" i="77"/>
  <c r="E84" i="77"/>
  <c r="D84" i="77"/>
  <c r="C84" i="77"/>
  <c r="A79" i="77"/>
  <c r="A87" i="77" s="1"/>
  <c r="A78" i="77"/>
  <c r="A86" i="77" s="1"/>
  <c r="A77" i="77"/>
  <c r="A85" i="77" s="1"/>
  <c r="F76" i="77"/>
  <c r="E76" i="77"/>
  <c r="D76" i="77"/>
  <c r="C76" i="77"/>
  <c r="A66" i="77"/>
  <c r="A65" i="77"/>
  <c r="A64" i="77"/>
  <c r="F63" i="77"/>
  <c r="E63" i="77"/>
  <c r="D63" i="77"/>
  <c r="C63" i="77"/>
  <c r="E61" i="77"/>
  <c r="E60" i="77"/>
  <c r="D60" i="77"/>
  <c r="A55" i="77"/>
  <c r="A54" i="77"/>
  <c r="A53" i="77"/>
  <c r="F52" i="77"/>
  <c r="E52" i="77"/>
  <c r="D52" i="77"/>
  <c r="C52" i="77"/>
  <c r="E50" i="77"/>
  <c r="E49" i="77"/>
  <c r="D49" i="77"/>
  <c r="E38" i="77"/>
  <c r="D38" i="77"/>
  <c r="E39" i="77" s="1"/>
  <c r="D45" i="78" l="1"/>
  <c r="H63" i="66" s="1"/>
  <c r="H75" i="66" s="1"/>
  <c r="F43" i="78"/>
  <c r="E45" i="78"/>
  <c r="I63" i="66" s="1"/>
  <c r="I75" i="66" s="1"/>
  <c r="F42" i="78"/>
  <c r="F44" i="78"/>
  <c r="F45" i="78" l="1"/>
  <c r="D37" i="69" l="1"/>
  <c r="E37" i="69"/>
  <c r="F37" i="69"/>
  <c r="C37" i="69"/>
  <c r="F16" i="69"/>
  <c r="E16" i="69"/>
  <c r="F17" i="69" s="1"/>
  <c r="D16" i="69"/>
  <c r="E17" i="69" s="1"/>
  <c r="C16" i="69"/>
  <c r="D17" i="69" s="1"/>
  <c r="B37" i="69" l="1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G19" i="75"/>
  <c r="H6" i="75"/>
  <c r="G6" i="75"/>
  <c r="H19" i="75" s="1"/>
  <c r="E6" i="75"/>
  <c r="I19" i="75" l="1"/>
  <c r="I11" i="76"/>
  <c r="H24" i="76"/>
  <c r="C39" i="69"/>
  <c r="C43" i="71"/>
  <c r="E39" i="69"/>
  <c r="E31" i="69" s="1"/>
  <c r="E24" i="69"/>
  <c r="I6" i="75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J19" i="75" l="1"/>
  <c r="G16" i="74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B24" i="75"/>
  <c r="F24" i="74"/>
  <c r="G25" i="74"/>
  <c r="E35" i="70"/>
  <c r="F35" i="70" s="1"/>
  <c r="C41" i="70"/>
  <c r="X49" i="71" s="1"/>
  <c r="X50" i="71" s="1"/>
  <c r="D29" i="70"/>
  <c r="E29" i="70"/>
  <c r="F29" i="70"/>
  <c r="A23" i="71"/>
  <c r="F31" i="71"/>
  <c r="E19" i="71"/>
  <c r="A20" i="70"/>
  <c r="D92" i="65"/>
  <c r="F38" i="70" l="1"/>
  <c r="D24" i="75" s="1"/>
  <c r="C24" i="75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s="1"/>
  <c r="G35" i="65" s="1"/>
  <c r="H22" i="65" l="1"/>
  <c r="I22" i="65" s="1"/>
  <c r="G72" i="65"/>
  <c r="H87" i="66"/>
  <c r="D10" i="76"/>
  <c r="H10" i="76" s="1"/>
  <c r="G10" i="76"/>
  <c r="C23" i="76"/>
  <c r="J75" i="66"/>
  <c r="B50" i="76"/>
  <c r="G50" i="76"/>
  <c r="J38" i="76"/>
  <c r="H38" i="76"/>
  <c r="I38" i="76" s="1"/>
  <c r="H13" i="66"/>
  <c r="G10" i="65"/>
  <c r="A18" i="66"/>
  <c r="A17" i="66"/>
  <c r="A7" i="66"/>
  <c r="A18" i="65"/>
  <c r="A8" i="65"/>
  <c r="I72" i="65" l="1"/>
  <c r="I35" i="65"/>
  <c r="H72" i="65"/>
  <c r="H35" i="65"/>
  <c r="J22" i="65"/>
  <c r="B33" i="75"/>
  <c r="I10" i="76"/>
  <c r="D23" i="76"/>
  <c r="I87" i="66"/>
  <c r="G48" i="65"/>
  <c r="H23" i="76"/>
  <c r="I23" i="76" s="1"/>
  <c r="E10" i="76"/>
  <c r="L38" i="76"/>
  <c r="M38" i="76" s="1"/>
  <c r="B46" i="75"/>
  <c r="G46" i="75"/>
  <c r="I13" i="66"/>
  <c r="D50" i="76" s="1"/>
  <c r="K50" i="76" s="1"/>
  <c r="C50" i="76"/>
  <c r="H10" i="65"/>
  <c r="A8" i="66"/>
  <c r="A9" i="66" s="1"/>
  <c r="A9" i="65"/>
  <c r="J35" i="65" l="1"/>
  <c r="J23" i="76"/>
  <c r="G33" i="75"/>
  <c r="J13" i="66"/>
  <c r="K13" i="66" s="1"/>
  <c r="I10" i="65"/>
  <c r="D46" i="75" s="1"/>
  <c r="C46" i="75"/>
  <c r="J50" i="76"/>
  <c r="H50" i="76"/>
  <c r="I50" i="76" s="1"/>
  <c r="A10" i="66"/>
  <c r="A11" i="66" s="1"/>
  <c r="A10" i="65"/>
  <c r="D33" i="75" l="1"/>
  <c r="C33" i="75"/>
  <c r="H48" i="65"/>
  <c r="I48" i="65" s="1"/>
  <c r="L50" i="76"/>
  <c r="M50" i="76" s="1"/>
  <c r="J10" i="65"/>
  <c r="K10" i="65" s="1"/>
  <c r="A12" i="66"/>
  <c r="A13" i="66" s="1"/>
  <c r="A11" i="65"/>
  <c r="A14" i="66" l="1"/>
  <c r="A12" i="65"/>
  <c r="A15" i="66" l="1"/>
  <c r="A13" i="65"/>
  <c r="A14" i="65" l="1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s="1"/>
  <c r="G84" i="65" l="1"/>
  <c r="H84" i="65" l="1"/>
  <c r="I84" i="65" l="1"/>
  <c r="J60" i="65"/>
  <c r="J72" i="65" l="1"/>
  <c r="J33" i="75" l="1"/>
  <c r="H33" i="75"/>
  <c r="I33" i="75" l="1"/>
  <c r="J55" i="66" l="1"/>
  <c r="J46" i="75" l="1"/>
  <c r="H46" i="75"/>
  <c r="I46" i="75" s="1"/>
  <c r="K46" i="75" l="1"/>
  <c r="L46" i="75" s="1"/>
  <c r="M46" i="75" s="1"/>
  <c r="K33" i="75" l="1"/>
  <c r="L33" i="75" s="1"/>
  <c r="M33" i="75" s="1"/>
  <c r="E14" i="80" l="1"/>
  <c r="G14" i="65" l="1"/>
  <c r="B50" i="75" l="1"/>
  <c r="H14" i="65"/>
  <c r="I14" i="65" s="1"/>
  <c r="J14" i="65" s="1"/>
  <c r="K14" i="65" s="1"/>
  <c r="B31" i="77"/>
  <c r="G50" i="75"/>
  <c r="E27" i="65"/>
  <c r="D50" i="75" l="1"/>
  <c r="B33" i="77"/>
  <c r="E31" i="77"/>
  <c r="D31" i="77"/>
  <c r="C31" i="77"/>
  <c r="C50" i="75"/>
  <c r="B32" i="77"/>
  <c r="D32" i="77" l="1"/>
  <c r="D34" i="77" s="1"/>
  <c r="H65" i="65" s="1"/>
  <c r="E32" i="77"/>
  <c r="K50" i="75"/>
  <c r="J50" i="75"/>
  <c r="H50" i="75"/>
  <c r="F31" i="77"/>
  <c r="C34" i="77"/>
  <c r="G65" i="65" s="1"/>
  <c r="B34" i="77"/>
  <c r="E33" i="77"/>
  <c r="F33" i="77" l="1"/>
  <c r="F32" i="77"/>
  <c r="I50" i="75"/>
  <c r="E34" i="77"/>
  <c r="I65" i="65" s="1"/>
  <c r="J65" i="65" s="1"/>
  <c r="F34" i="77" l="1"/>
  <c r="L50" i="75"/>
  <c r="M50" i="75" s="1"/>
  <c r="G11" i="80" l="1"/>
  <c r="D11" i="80" l="1"/>
  <c r="D40" i="65" l="1"/>
  <c r="B38" i="75" l="1"/>
  <c r="G89" i="65" l="1"/>
  <c r="G11" i="75"/>
  <c r="J27" i="65"/>
  <c r="C38" i="75"/>
  <c r="H11" i="75" l="1"/>
  <c r="I11" i="75" s="1"/>
  <c r="H24" i="75"/>
  <c r="H89" i="65"/>
  <c r="G24" i="75"/>
  <c r="G38" i="75"/>
  <c r="I24" i="75" l="1"/>
  <c r="J24" i="75" s="1"/>
  <c r="I38" i="75"/>
  <c r="I89" i="65"/>
  <c r="E11" i="75"/>
  <c r="J77" i="65"/>
  <c r="J40" i="65"/>
  <c r="D38" i="75"/>
  <c r="L38" i="75" l="1"/>
  <c r="M38" i="75" s="1"/>
  <c r="D25" i="66" l="1"/>
  <c r="D20" i="66" l="1"/>
  <c r="D38" i="66"/>
  <c r="G38" i="66" l="1"/>
  <c r="I38" i="66"/>
  <c r="D37" i="76" s="1"/>
  <c r="K37" i="76" s="1"/>
  <c r="D51" i="66"/>
  <c r="D33" i="66"/>
  <c r="D46" i="66" l="1"/>
  <c r="G51" i="66"/>
  <c r="H38" i="66"/>
  <c r="C37" i="76" s="1"/>
  <c r="B37" i="76"/>
  <c r="J37" i="76" l="1"/>
  <c r="H37" i="76"/>
  <c r="H51" i="66"/>
  <c r="I51" i="66" s="1"/>
  <c r="G37" i="76"/>
  <c r="J38" i="66"/>
  <c r="I37" i="76" l="1"/>
  <c r="L37" i="76" s="1"/>
  <c r="M37" i="76" s="1"/>
  <c r="D31" i="65" l="1"/>
  <c r="D30" i="66"/>
  <c r="D28" i="65" l="1"/>
  <c r="D27" i="66"/>
  <c r="D14" i="66"/>
  <c r="D22" i="66" l="1"/>
  <c r="D40" i="66"/>
  <c r="D23" i="65"/>
  <c r="D41" i="65"/>
  <c r="D10" i="66"/>
  <c r="D36" i="65" l="1"/>
  <c r="D35" i="66"/>
  <c r="D28" i="66" l="1"/>
  <c r="D29" i="65"/>
  <c r="H16" i="65"/>
  <c r="D55" i="65"/>
  <c r="I16" i="65"/>
  <c r="G16" i="65"/>
  <c r="G29" i="65"/>
  <c r="H29" i="65"/>
  <c r="H42" i="65" s="1"/>
  <c r="C40" i="75" s="1"/>
  <c r="D16" i="65"/>
  <c r="D15" i="65"/>
  <c r="D15" i="66"/>
  <c r="D11" i="66" l="1"/>
  <c r="D16" i="66" s="1"/>
  <c r="D18" i="66" s="1"/>
  <c r="B66" i="77"/>
  <c r="E66" i="77" s="1"/>
  <c r="F66" i="77" s="1"/>
  <c r="D52" i="75"/>
  <c r="K52" i="75" s="1"/>
  <c r="D23" i="66"/>
  <c r="D41" i="66"/>
  <c r="D12" i="65"/>
  <c r="G52" i="75"/>
  <c r="G42" i="65"/>
  <c r="G55" i="65" s="1"/>
  <c r="C52" i="75"/>
  <c r="B65" i="77"/>
  <c r="B52" i="75"/>
  <c r="B64" i="77"/>
  <c r="J16" i="65"/>
  <c r="K16" i="65" s="1"/>
  <c r="L16" i="65" s="1"/>
  <c r="J40" i="75"/>
  <c r="H40" i="75"/>
  <c r="D24" i="65"/>
  <c r="D42" i="65"/>
  <c r="D50" i="65"/>
  <c r="D11" i="65"/>
  <c r="D17" i="65" s="1"/>
  <c r="D19" i="65" s="1"/>
  <c r="D54" i="66"/>
  <c r="H15" i="66"/>
  <c r="I15" i="66"/>
  <c r="G15" i="66"/>
  <c r="G28" i="66"/>
  <c r="H28" i="66"/>
  <c r="H41" i="66" s="1"/>
  <c r="C40" i="76" s="1"/>
  <c r="D22" i="80"/>
  <c r="D24" i="80" s="1"/>
  <c r="D53" i="66"/>
  <c r="G14" i="66"/>
  <c r="H14" i="66"/>
  <c r="D54" i="65"/>
  <c r="I14" i="66"/>
  <c r="J15" i="66" l="1"/>
  <c r="K15" i="66" s="1"/>
  <c r="L15" i="66" s="1"/>
  <c r="B75" i="78"/>
  <c r="B52" i="76"/>
  <c r="B67" i="77"/>
  <c r="C64" i="77"/>
  <c r="D64" i="77"/>
  <c r="E64" i="77"/>
  <c r="G52" i="76"/>
  <c r="C52" i="76"/>
  <c r="B76" i="78"/>
  <c r="D65" i="77"/>
  <c r="E65" i="77"/>
  <c r="G41" i="66"/>
  <c r="D49" i="66"/>
  <c r="G54" i="66"/>
  <c r="J52" i="75"/>
  <c r="H52" i="75"/>
  <c r="I52" i="75" s="1"/>
  <c r="D37" i="65"/>
  <c r="D43" i="65" s="1"/>
  <c r="D30" i="65"/>
  <c r="D32" i="65" s="1"/>
  <c r="J40" i="76"/>
  <c r="H40" i="76"/>
  <c r="D52" i="76"/>
  <c r="K52" i="76" s="1"/>
  <c r="B77" i="78"/>
  <c r="E77" i="78" s="1"/>
  <c r="F77" i="78" s="1"/>
  <c r="H55" i="65"/>
  <c r="G40" i="75"/>
  <c r="I40" i="75" s="1"/>
  <c r="B40" i="75"/>
  <c r="D36" i="66"/>
  <c r="D42" i="66" s="1"/>
  <c r="D29" i="66"/>
  <c r="D49" i="65"/>
  <c r="D56" i="65" s="1"/>
  <c r="D58" i="65" s="1"/>
  <c r="D48" i="66"/>
  <c r="B54" i="78"/>
  <c r="C51" i="76"/>
  <c r="J14" i="66"/>
  <c r="K14" i="66" s="1"/>
  <c r="B51" i="76"/>
  <c r="B53" i="78"/>
  <c r="G51" i="76"/>
  <c r="D51" i="76"/>
  <c r="K51" i="76" s="1"/>
  <c r="B55" i="78"/>
  <c r="E55" i="78" s="1"/>
  <c r="F55" i="78" s="1"/>
  <c r="D26" i="80"/>
  <c r="D13" i="80" s="1"/>
  <c r="D15" i="80" s="1"/>
  <c r="D8" i="80"/>
  <c r="D9" i="80" s="1"/>
  <c r="H15" i="65"/>
  <c r="G15" i="65"/>
  <c r="I15" i="65"/>
  <c r="F65" i="77" l="1"/>
  <c r="E67" i="77"/>
  <c r="I67" i="65" s="1"/>
  <c r="D44" i="65"/>
  <c r="D55" i="66"/>
  <c r="D57" i="66" s="1"/>
  <c r="H54" i="66"/>
  <c r="G40" i="76"/>
  <c r="I40" i="76" s="1"/>
  <c r="D31" i="66"/>
  <c r="D43" i="66"/>
  <c r="L52" i="75"/>
  <c r="E76" i="78"/>
  <c r="D76" i="78"/>
  <c r="D67" i="77"/>
  <c r="H67" i="65" s="1"/>
  <c r="H79" i="65" s="1"/>
  <c r="C13" i="75" s="1"/>
  <c r="D75" i="78"/>
  <c r="E75" i="78"/>
  <c r="E78" i="78" s="1"/>
  <c r="I66" i="66" s="1"/>
  <c r="C75" i="78"/>
  <c r="B78" i="78"/>
  <c r="B40" i="76"/>
  <c r="J52" i="76"/>
  <c r="H52" i="76"/>
  <c r="I52" i="76" s="1"/>
  <c r="F64" i="77"/>
  <c r="F67" i="77" s="1"/>
  <c r="C67" i="77"/>
  <c r="G67" i="65" s="1"/>
  <c r="L14" i="66"/>
  <c r="D51" i="75"/>
  <c r="K51" i="75" s="1"/>
  <c r="B44" i="77"/>
  <c r="E44" i="77" s="1"/>
  <c r="F44" i="77" s="1"/>
  <c r="B43" i="77"/>
  <c r="C51" i="75"/>
  <c r="J51" i="76"/>
  <c r="H51" i="76"/>
  <c r="I51" i="76" s="1"/>
  <c r="B51" i="75"/>
  <c r="B42" i="77"/>
  <c r="J15" i="65"/>
  <c r="K15" i="65" s="1"/>
  <c r="G51" i="75"/>
  <c r="E53" i="78"/>
  <c r="E56" i="78" s="1"/>
  <c r="I65" i="66" s="1"/>
  <c r="D53" i="78"/>
  <c r="C53" i="78"/>
  <c r="B56" i="78"/>
  <c r="D54" i="78"/>
  <c r="F54" i="78" s="1"/>
  <c r="E54" i="78"/>
  <c r="D19" i="80"/>
  <c r="D16" i="80"/>
  <c r="D78" i="78" l="1"/>
  <c r="H66" i="66" s="1"/>
  <c r="H78" i="66" s="1"/>
  <c r="C13" i="76" s="1"/>
  <c r="L52" i="76"/>
  <c r="M52" i="76" s="1"/>
  <c r="G79" i="65"/>
  <c r="J67" i="65"/>
  <c r="G13" i="75"/>
  <c r="H26" i="75" s="1"/>
  <c r="M52" i="75"/>
  <c r="G13" i="76"/>
  <c r="H26" i="76"/>
  <c r="F75" i="78"/>
  <c r="F78" i="78" s="1"/>
  <c r="C78" i="78"/>
  <c r="G66" i="66" s="1"/>
  <c r="F76" i="78"/>
  <c r="D56" i="78"/>
  <c r="H65" i="66" s="1"/>
  <c r="C42" i="77"/>
  <c r="E42" i="77"/>
  <c r="E45" i="77" s="1"/>
  <c r="I66" i="65" s="1"/>
  <c r="D42" i="77"/>
  <c r="B45" i="77"/>
  <c r="J51" i="75"/>
  <c r="H51" i="75"/>
  <c r="I51" i="75" s="1"/>
  <c r="D43" i="77"/>
  <c r="E43" i="77"/>
  <c r="L51" i="76"/>
  <c r="F53" i="78"/>
  <c r="F56" i="78" s="1"/>
  <c r="C56" i="78"/>
  <c r="G65" i="66" s="1"/>
  <c r="L15" i="65"/>
  <c r="I28" i="66"/>
  <c r="F43" i="77" l="1"/>
  <c r="J66" i="66"/>
  <c r="G78" i="66"/>
  <c r="G91" i="65"/>
  <c r="B13" i="75"/>
  <c r="I78" i="66"/>
  <c r="D13" i="76" s="1"/>
  <c r="H13" i="76" s="1"/>
  <c r="I13" i="76" s="1"/>
  <c r="I41" i="66"/>
  <c r="J28" i="66"/>
  <c r="I29" i="65"/>
  <c r="K29" i="65"/>
  <c r="D45" i="77"/>
  <c r="H66" i="65" s="1"/>
  <c r="M51" i="76"/>
  <c r="L51" i="75"/>
  <c r="J65" i="66"/>
  <c r="C45" i="77"/>
  <c r="G66" i="65" s="1"/>
  <c r="F42" i="77"/>
  <c r="F45" i="77" s="1"/>
  <c r="H91" i="65" l="1"/>
  <c r="B26" i="75"/>
  <c r="G26" i="75" s="1"/>
  <c r="I26" i="75" s="1"/>
  <c r="I54" i="66"/>
  <c r="K54" i="66" s="1"/>
  <c r="D40" i="76"/>
  <c r="K40" i="76" s="1"/>
  <c r="L40" i="76" s="1"/>
  <c r="M40" i="76" s="1"/>
  <c r="J41" i="66"/>
  <c r="K41" i="66" s="1"/>
  <c r="I42" i="65"/>
  <c r="J29" i="65"/>
  <c r="I79" i="65"/>
  <c r="J78" i="66"/>
  <c r="B13" i="76"/>
  <c r="E13" i="76" s="1"/>
  <c r="G90" i="66"/>
  <c r="J66" i="65"/>
  <c r="M51" i="75"/>
  <c r="E10" i="66"/>
  <c r="B26" i="76" l="1"/>
  <c r="G26" i="76" s="1"/>
  <c r="I26" i="76" s="1"/>
  <c r="J26" i="76" s="1"/>
  <c r="H90" i="66"/>
  <c r="D40" i="75"/>
  <c r="K40" i="75" s="1"/>
  <c r="L40" i="75" s="1"/>
  <c r="M40" i="75" s="1"/>
  <c r="J42" i="65"/>
  <c r="I55" i="65"/>
  <c r="K55" i="65" s="1"/>
  <c r="D13" i="75"/>
  <c r="J79" i="65"/>
  <c r="C26" i="75"/>
  <c r="I91" i="65"/>
  <c r="D26" i="75" s="1"/>
  <c r="G10" i="66"/>
  <c r="E22" i="66"/>
  <c r="G22" i="66" s="1"/>
  <c r="H13" i="75" l="1"/>
  <c r="I13" i="75" s="1"/>
  <c r="J26" i="75" s="1"/>
  <c r="E13" i="75"/>
  <c r="C26" i="76"/>
  <c r="I90" i="66"/>
  <c r="D26" i="76" s="1"/>
  <c r="H22" i="66"/>
  <c r="H35" i="66" s="1"/>
  <c r="C34" i="76" s="1"/>
  <c r="G35" i="66"/>
  <c r="B31" i="78"/>
  <c r="H10" i="66"/>
  <c r="I10" i="66" s="1"/>
  <c r="B47" i="76"/>
  <c r="G47" i="76"/>
  <c r="J10" i="66" l="1"/>
  <c r="K10" i="66" s="1"/>
  <c r="B33" i="78"/>
  <c r="E33" i="78" s="1"/>
  <c r="F33" i="78" s="1"/>
  <c r="D47" i="76"/>
  <c r="K47" i="76" s="1"/>
  <c r="D31" i="78"/>
  <c r="C31" i="78"/>
  <c r="E31" i="78"/>
  <c r="J34" i="76"/>
  <c r="H34" i="76"/>
  <c r="I22" i="66"/>
  <c r="I35" i="66" s="1"/>
  <c r="D34" i="76" s="1"/>
  <c r="K34" i="76" s="1"/>
  <c r="B32" i="78"/>
  <c r="C47" i="76"/>
  <c r="B34" i="76"/>
  <c r="G48" i="66"/>
  <c r="E11" i="66"/>
  <c r="E12" i="66"/>
  <c r="E9" i="66"/>
  <c r="J35" i="66" l="1"/>
  <c r="J22" i="66"/>
  <c r="G9" i="66"/>
  <c r="E21" i="66"/>
  <c r="G21" i="66" s="1"/>
  <c r="D32" i="78"/>
  <c r="E32" i="78"/>
  <c r="E34" i="78" s="1"/>
  <c r="I60" i="66" s="1"/>
  <c r="I72" i="66" s="1"/>
  <c r="D7" i="76" s="1"/>
  <c r="H7" i="76" s="1"/>
  <c r="G12" i="66"/>
  <c r="E24" i="66"/>
  <c r="G24" i="66" s="1"/>
  <c r="G34" i="76"/>
  <c r="I34" i="76" s="1"/>
  <c r="L34" i="76" s="1"/>
  <c r="M34" i="76" s="1"/>
  <c r="H48" i="66"/>
  <c r="I48" i="66" s="1"/>
  <c r="B34" i="78"/>
  <c r="G11" i="66"/>
  <c r="E23" i="66"/>
  <c r="G23" i="66" s="1"/>
  <c r="J47" i="76"/>
  <c r="H47" i="76"/>
  <c r="I47" i="76" s="1"/>
  <c r="F31" i="78"/>
  <c r="C34" i="78"/>
  <c r="G60" i="66" s="1"/>
  <c r="E9" i="65"/>
  <c r="E13" i="65"/>
  <c r="G22" i="80"/>
  <c r="G24" i="80" s="1"/>
  <c r="E8" i="66"/>
  <c r="L47" i="76" l="1"/>
  <c r="M47" i="76" s="1"/>
  <c r="E20" i="66"/>
  <c r="G20" i="66" s="1"/>
  <c r="G8" i="66"/>
  <c r="G9" i="65"/>
  <c r="E21" i="65"/>
  <c r="G21" i="65" s="1"/>
  <c r="H24" i="66"/>
  <c r="H37" i="66" s="1"/>
  <c r="C36" i="76" s="1"/>
  <c r="G37" i="66"/>
  <c r="G34" i="66"/>
  <c r="H21" i="66"/>
  <c r="H34" i="66" s="1"/>
  <c r="C33" i="76" s="1"/>
  <c r="E25" i="65"/>
  <c r="G25" i="65" s="1"/>
  <c r="G13" i="65"/>
  <c r="G72" i="66"/>
  <c r="H23" i="66"/>
  <c r="H36" i="66" s="1"/>
  <c r="C35" i="76" s="1"/>
  <c r="G36" i="66"/>
  <c r="G48" i="76"/>
  <c r="H11" i="66"/>
  <c r="B48" i="76"/>
  <c r="B64" i="78"/>
  <c r="D34" i="78"/>
  <c r="H60" i="66" s="1"/>
  <c r="H72" i="66" s="1"/>
  <c r="C7" i="76" s="1"/>
  <c r="F32" i="78"/>
  <c r="F34" i="78" s="1"/>
  <c r="G26" i="80"/>
  <c r="G13" i="80" s="1"/>
  <c r="G15" i="80" s="1"/>
  <c r="G8" i="80"/>
  <c r="G9" i="80" s="1"/>
  <c r="G49" i="76"/>
  <c r="H12" i="66"/>
  <c r="B86" i="78"/>
  <c r="B49" i="76"/>
  <c r="B46" i="76"/>
  <c r="G46" i="76"/>
  <c r="B20" i="78"/>
  <c r="H9" i="66"/>
  <c r="E12" i="65"/>
  <c r="I23" i="66" l="1"/>
  <c r="I36" i="66" s="1"/>
  <c r="D35" i="76" s="1"/>
  <c r="K35" i="76" s="1"/>
  <c r="I24" i="66"/>
  <c r="I37" i="66" s="1"/>
  <c r="D36" i="76" s="1"/>
  <c r="K36" i="76" s="1"/>
  <c r="I21" i="66"/>
  <c r="I34" i="66" s="1"/>
  <c r="D33" i="76" s="1"/>
  <c r="K33" i="76" s="1"/>
  <c r="C48" i="76"/>
  <c r="B65" i="78"/>
  <c r="E24" i="65"/>
  <c r="G24" i="65" s="1"/>
  <c r="G12" i="65"/>
  <c r="C86" i="78"/>
  <c r="E86" i="78"/>
  <c r="D86" i="78"/>
  <c r="H13" i="65"/>
  <c r="I13" i="65" s="1"/>
  <c r="B49" i="75"/>
  <c r="B77" i="77"/>
  <c r="G49" i="75"/>
  <c r="H33" i="76"/>
  <c r="J33" i="76"/>
  <c r="H8" i="66"/>
  <c r="I8" i="66" s="1"/>
  <c r="J8" i="66" s="1"/>
  <c r="B45" i="76"/>
  <c r="B53" i="76" s="1"/>
  <c r="G45" i="76"/>
  <c r="G16" i="66"/>
  <c r="B9" i="78"/>
  <c r="I9" i="66"/>
  <c r="B21" i="78"/>
  <c r="C46" i="76"/>
  <c r="B87" i="78"/>
  <c r="C49" i="76"/>
  <c r="C64" i="78"/>
  <c r="E64" i="78"/>
  <c r="D64" i="78"/>
  <c r="H35" i="76"/>
  <c r="J35" i="76"/>
  <c r="H25" i="65"/>
  <c r="H38" i="65" s="1"/>
  <c r="C36" i="75" s="1"/>
  <c r="G38" i="65"/>
  <c r="G47" i="66"/>
  <c r="B33" i="76"/>
  <c r="H36" i="76"/>
  <c r="J36" i="76"/>
  <c r="H20" i="66"/>
  <c r="G33" i="66"/>
  <c r="G84" i="66"/>
  <c r="B7" i="76"/>
  <c r="E7" i="76" s="1"/>
  <c r="J72" i="66"/>
  <c r="B45" i="75"/>
  <c r="H9" i="65"/>
  <c r="I9" i="65" s="1"/>
  <c r="B9" i="77"/>
  <c r="G45" i="75"/>
  <c r="G19" i="80"/>
  <c r="G16" i="80"/>
  <c r="I11" i="66"/>
  <c r="G49" i="66"/>
  <c r="B35" i="76"/>
  <c r="G50" i="66"/>
  <c r="B36" i="76"/>
  <c r="E20" i="78"/>
  <c r="D20" i="78"/>
  <c r="C20" i="78"/>
  <c r="I12" i="66"/>
  <c r="G7" i="76"/>
  <c r="I7" i="76" s="1"/>
  <c r="J60" i="66"/>
  <c r="G34" i="65"/>
  <c r="H21" i="65"/>
  <c r="I21" i="65" s="1"/>
  <c r="J23" i="66" l="1"/>
  <c r="J36" i="66"/>
  <c r="J34" i="66"/>
  <c r="J21" i="66"/>
  <c r="J13" i="65"/>
  <c r="K13" i="65" s="1"/>
  <c r="J37" i="66"/>
  <c r="J24" i="66"/>
  <c r="G36" i="76"/>
  <c r="I36" i="76" s="1"/>
  <c r="L36" i="76" s="1"/>
  <c r="M36" i="76" s="1"/>
  <c r="H50" i="66"/>
  <c r="I50" i="66" s="1"/>
  <c r="D48" i="76"/>
  <c r="K48" i="76" s="1"/>
  <c r="B66" i="78"/>
  <c r="J11" i="66"/>
  <c r="K11" i="66" s="1"/>
  <c r="B32" i="76"/>
  <c r="G46" i="66"/>
  <c r="B36" i="75"/>
  <c r="G51" i="65"/>
  <c r="D46" i="76"/>
  <c r="K46" i="76" s="1"/>
  <c r="B22" i="78"/>
  <c r="J9" i="66"/>
  <c r="K9" i="66" s="1"/>
  <c r="G17" i="66"/>
  <c r="B54" i="76"/>
  <c r="G48" i="75"/>
  <c r="H12" i="65"/>
  <c r="B53" i="77"/>
  <c r="B48" i="75"/>
  <c r="H34" i="65"/>
  <c r="H33" i="66"/>
  <c r="J36" i="75"/>
  <c r="H36" i="75"/>
  <c r="D87" i="78"/>
  <c r="E87" i="78"/>
  <c r="K8" i="66"/>
  <c r="E77" i="77"/>
  <c r="D77" i="77"/>
  <c r="C77" i="77"/>
  <c r="H24" i="65"/>
  <c r="H37" i="65" s="1"/>
  <c r="C35" i="75" s="1"/>
  <c r="G37" i="65"/>
  <c r="B32" i="75"/>
  <c r="G47" i="65"/>
  <c r="C9" i="77"/>
  <c r="E9" i="77"/>
  <c r="D9" i="77"/>
  <c r="I20" i="66"/>
  <c r="J20" i="66" s="1"/>
  <c r="H46" i="76"/>
  <c r="I46" i="76" s="1"/>
  <c r="J46" i="76"/>
  <c r="D45" i="76"/>
  <c r="I16" i="66"/>
  <c r="B11" i="78"/>
  <c r="E65" i="78"/>
  <c r="D65" i="78"/>
  <c r="J21" i="65"/>
  <c r="I34" i="65"/>
  <c r="J9" i="65"/>
  <c r="D45" i="75"/>
  <c r="B11" i="77"/>
  <c r="J49" i="76"/>
  <c r="H49" i="76"/>
  <c r="I49" i="76" s="1"/>
  <c r="D49" i="76"/>
  <c r="K49" i="76" s="1"/>
  <c r="B88" i="78"/>
  <c r="J12" i="66"/>
  <c r="K12" i="66" s="1"/>
  <c r="H47" i="66"/>
  <c r="I47" i="66" s="1"/>
  <c r="G33" i="76"/>
  <c r="I33" i="76" s="1"/>
  <c r="L33" i="76" s="1"/>
  <c r="M33" i="76" s="1"/>
  <c r="G53" i="76"/>
  <c r="H20" i="76"/>
  <c r="F20" i="78"/>
  <c r="C23" i="78"/>
  <c r="G59" i="66" s="1"/>
  <c r="H49" i="66"/>
  <c r="I49" i="66" s="1"/>
  <c r="G35" i="76"/>
  <c r="I35" i="76" s="1"/>
  <c r="L35" i="76" s="1"/>
  <c r="M35" i="76" s="1"/>
  <c r="C45" i="75"/>
  <c r="B10" i="77"/>
  <c r="H84" i="66"/>
  <c r="B20" i="76"/>
  <c r="G20" i="76" s="1"/>
  <c r="I20" i="76" s="1"/>
  <c r="J20" i="76" s="1"/>
  <c r="I25" i="65"/>
  <c r="I38" i="65" s="1"/>
  <c r="D36" i="75" s="1"/>
  <c r="K36" i="75" s="1"/>
  <c r="C67" i="78"/>
  <c r="G61" i="66" s="1"/>
  <c r="F64" i="78"/>
  <c r="D21" i="78"/>
  <c r="E21" i="78"/>
  <c r="C9" i="78"/>
  <c r="E9" i="78"/>
  <c r="D9" i="78"/>
  <c r="B94" i="78"/>
  <c r="C45" i="76"/>
  <c r="B10" i="78"/>
  <c r="H16" i="66"/>
  <c r="D49" i="75"/>
  <c r="K49" i="75" s="1"/>
  <c r="B79" i="77"/>
  <c r="E79" i="77" s="1"/>
  <c r="F79" i="77" s="1"/>
  <c r="B78" i="77"/>
  <c r="C49" i="75"/>
  <c r="F86" i="78"/>
  <c r="C89" i="78"/>
  <c r="G62" i="66" s="1"/>
  <c r="H48" i="76"/>
  <c r="I48" i="76" s="1"/>
  <c r="J48" i="76"/>
  <c r="J34" i="65" l="1"/>
  <c r="I24" i="65"/>
  <c r="I37" i="65" s="1"/>
  <c r="D35" i="75" s="1"/>
  <c r="K35" i="75" s="1"/>
  <c r="L48" i="76"/>
  <c r="M48" i="76" s="1"/>
  <c r="F21" i="78"/>
  <c r="J25" i="65"/>
  <c r="E78" i="77"/>
  <c r="E80" i="77" s="1"/>
  <c r="I63" i="65" s="1"/>
  <c r="I75" i="65" s="1"/>
  <c r="D9" i="75" s="1"/>
  <c r="H9" i="75" s="1"/>
  <c r="D78" i="77"/>
  <c r="B95" i="78"/>
  <c r="E10" i="78"/>
  <c r="E95" i="78" s="1"/>
  <c r="D10" i="78"/>
  <c r="D94" i="78"/>
  <c r="G71" i="66"/>
  <c r="C80" i="77"/>
  <c r="G63" i="65" s="1"/>
  <c r="F77" i="77"/>
  <c r="B54" i="77"/>
  <c r="C48" i="75"/>
  <c r="G36" i="75"/>
  <c r="I36" i="75" s="1"/>
  <c r="L36" i="75" s="1"/>
  <c r="M36" i="75" s="1"/>
  <c r="H51" i="65"/>
  <c r="I51" i="65" s="1"/>
  <c r="G74" i="66"/>
  <c r="C53" i="76"/>
  <c r="C54" i="76" s="1"/>
  <c r="H45" i="76"/>
  <c r="J45" i="76"/>
  <c r="J53" i="76" s="1"/>
  <c r="E94" i="78"/>
  <c r="J45" i="75"/>
  <c r="H45" i="75"/>
  <c r="E88" i="78"/>
  <c r="B89" i="78"/>
  <c r="K45" i="75"/>
  <c r="D32" i="75"/>
  <c r="I33" i="66"/>
  <c r="G32" i="75"/>
  <c r="H47" i="65"/>
  <c r="B35" i="75"/>
  <c r="G50" i="65"/>
  <c r="I12" i="65"/>
  <c r="E22" i="78"/>
  <c r="F22" i="78" s="1"/>
  <c r="B23" i="78"/>
  <c r="B12" i="78"/>
  <c r="C94" i="78"/>
  <c r="C12" i="78"/>
  <c r="G58" i="66" s="1"/>
  <c r="F9" i="78"/>
  <c r="G73" i="66"/>
  <c r="I84" i="66"/>
  <c r="D20" i="76" s="1"/>
  <c r="C20" i="76"/>
  <c r="K9" i="65"/>
  <c r="E11" i="78"/>
  <c r="B96" i="78"/>
  <c r="L46" i="76"/>
  <c r="M46" i="76" s="1"/>
  <c r="C12" i="77"/>
  <c r="G59" i="65" s="1"/>
  <c r="F9" i="77"/>
  <c r="H35" i="75"/>
  <c r="J35" i="75"/>
  <c r="D89" i="78"/>
  <c r="H62" i="66" s="1"/>
  <c r="H74" i="66" s="1"/>
  <c r="C9" i="76" s="1"/>
  <c r="F87" i="78"/>
  <c r="C32" i="76"/>
  <c r="H46" i="66"/>
  <c r="G32" i="76"/>
  <c r="D10" i="77"/>
  <c r="D12" i="77" s="1"/>
  <c r="H59" i="65" s="1"/>
  <c r="E10" i="77"/>
  <c r="E11" i="77"/>
  <c r="K45" i="76"/>
  <c r="K53" i="76" s="1"/>
  <c r="D53" i="76"/>
  <c r="D54" i="76" s="1"/>
  <c r="H49" i="75"/>
  <c r="I49" i="75" s="1"/>
  <c r="J49" i="75"/>
  <c r="L49" i="76"/>
  <c r="M49" i="76" s="1"/>
  <c r="D23" i="78"/>
  <c r="H59" i="66" s="1"/>
  <c r="H71" i="66" s="1"/>
  <c r="C6" i="76" s="1"/>
  <c r="F65" i="78"/>
  <c r="B12" i="77"/>
  <c r="B80" i="77"/>
  <c r="J16" i="66"/>
  <c r="K16" i="66" s="1"/>
  <c r="D67" i="78"/>
  <c r="H61" i="66" s="1"/>
  <c r="H73" i="66" s="1"/>
  <c r="C8" i="76" s="1"/>
  <c r="G8" i="76" s="1"/>
  <c r="C32" i="75"/>
  <c r="E53" i="77"/>
  <c r="D53" i="77"/>
  <c r="C53" i="77"/>
  <c r="H17" i="66"/>
  <c r="I17" i="66" s="1"/>
  <c r="J38" i="65"/>
  <c r="E66" i="78"/>
  <c r="F66" i="78" s="1"/>
  <c r="B67" i="78"/>
  <c r="G28" i="65"/>
  <c r="G27" i="66"/>
  <c r="J24" i="65" l="1"/>
  <c r="E12" i="78"/>
  <c r="I58" i="66" s="1"/>
  <c r="I70" i="66" s="1"/>
  <c r="B97" i="78"/>
  <c r="K54" i="76"/>
  <c r="J37" i="65"/>
  <c r="F23" i="78"/>
  <c r="E23" i="78"/>
  <c r="I59" i="66" s="1"/>
  <c r="I71" i="66" s="1"/>
  <c r="D6" i="76" s="1"/>
  <c r="H6" i="76" s="1"/>
  <c r="E12" i="77"/>
  <c r="I59" i="65" s="1"/>
  <c r="I71" i="65" s="1"/>
  <c r="G41" i="65"/>
  <c r="G78" i="65"/>
  <c r="G40" i="66"/>
  <c r="G77" i="66"/>
  <c r="G29" i="66"/>
  <c r="L49" i="75"/>
  <c r="M49" i="75" s="1"/>
  <c r="G71" i="65"/>
  <c r="C97" i="78"/>
  <c r="F94" i="78"/>
  <c r="K32" i="75"/>
  <c r="H48" i="75"/>
  <c r="I48" i="75" s="1"/>
  <c r="J48" i="75"/>
  <c r="H21" i="76"/>
  <c r="B8" i="76"/>
  <c r="G85" i="66"/>
  <c r="I47" i="65"/>
  <c r="D32" i="76"/>
  <c r="J33" i="66"/>
  <c r="E54" i="77"/>
  <c r="D54" i="77"/>
  <c r="D56" i="77" s="1"/>
  <c r="H62" i="65" s="1"/>
  <c r="H74" i="65" s="1"/>
  <c r="C8" i="75" s="1"/>
  <c r="F10" i="78"/>
  <c r="D95" i="78"/>
  <c r="F95" i="78" s="1"/>
  <c r="F53" i="77"/>
  <c r="C56" i="77"/>
  <c r="G62" i="65" s="1"/>
  <c r="J32" i="75"/>
  <c r="H32" i="75"/>
  <c r="I32" i="75" s="1"/>
  <c r="F67" i="78"/>
  <c r="F10" i="77"/>
  <c r="I46" i="66"/>
  <c r="G9" i="76"/>
  <c r="I45" i="75"/>
  <c r="G83" i="66"/>
  <c r="B6" i="76"/>
  <c r="E67" i="78"/>
  <c r="I61" i="66" s="1"/>
  <c r="B55" i="77"/>
  <c r="D48" i="75"/>
  <c r="K48" i="75" s="1"/>
  <c r="J12" i="65"/>
  <c r="K12" i="65" s="1"/>
  <c r="F88" i="78"/>
  <c r="F89" i="78" s="1"/>
  <c r="E89" i="78"/>
  <c r="I62" i="66" s="1"/>
  <c r="I74" i="66" s="1"/>
  <c r="D9" i="76" s="1"/>
  <c r="H9" i="76" s="1"/>
  <c r="H71" i="65"/>
  <c r="D80" i="77"/>
  <c r="H63" i="65" s="1"/>
  <c r="H75" i="65" s="1"/>
  <c r="C9" i="75" s="1"/>
  <c r="G9" i="75" s="1"/>
  <c r="H22" i="75" s="1"/>
  <c r="F78" i="77"/>
  <c r="F80" i="77" s="1"/>
  <c r="H50" i="65"/>
  <c r="I50" i="65" s="1"/>
  <c r="G35" i="75"/>
  <c r="I35" i="75" s="1"/>
  <c r="L35" i="75" s="1"/>
  <c r="M35" i="75" s="1"/>
  <c r="G6" i="76"/>
  <c r="F11" i="77"/>
  <c r="H32" i="76"/>
  <c r="J32" i="76"/>
  <c r="F11" i="78"/>
  <c r="E96" i="78"/>
  <c r="F96" i="78" s="1"/>
  <c r="G70" i="66"/>
  <c r="G67" i="66"/>
  <c r="H53" i="76"/>
  <c r="I45" i="76"/>
  <c r="G86" i="66"/>
  <c r="B9" i="76"/>
  <c r="G75" i="65"/>
  <c r="D12" i="78"/>
  <c r="H58" i="66" s="1"/>
  <c r="J59" i="66" l="1"/>
  <c r="J71" i="66"/>
  <c r="J58" i="66"/>
  <c r="G80" i="66"/>
  <c r="J59" i="65"/>
  <c r="F12" i="78"/>
  <c r="E6" i="76"/>
  <c r="I6" i="76"/>
  <c r="F97" i="78"/>
  <c r="E9" i="76"/>
  <c r="B39" i="76"/>
  <c r="B41" i="76" s="1"/>
  <c r="G53" i="66"/>
  <c r="G42" i="66"/>
  <c r="G30" i="66"/>
  <c r="G43" i="66"/>
  <c r="B12" i="75"/>
  <c r="G90" i="65"/>
  <c r="G89" i="66"/>
  <c r="B12" i="76"/>
  <c r="B39" i="75"/>
  <c r="G54" i="65"/>
  <c r="J74" i="66"/>
  <c r="I9" i="76"/>
  <c r="L48" i="75"/>
  <c r="M48" i="75" s="1"/>
  <c r="H22" i="76"/>
  <c r="G68" i="66"/>
  <c r="G83" i="65"/>
  <c r="B5" i="75"/>
  <c r="J71" i="65"/>
  <c r="G8" i="75"/>
  <c r="H21" i="75" s="1"/>
  <c r="H85" i="66"/>
  <c r="B21" i="76"/>
  <c r="G21" i="76" s="1"/>
  <c r="I21" i="76" s="1"/>
  <c r="L32" i="75"/>
  <c r="J63" i="65"/>
  <c r="B22" i="76"/>
  <c r="G22" i="76" s="1"/>
  <c r="H86" i="66"/>
  <c r="F12" i="77"/>
  <c r="C5" i="75"/>
  <c r="I73" i="66"/>
  <c r="J61" i="66"/>
  <c r="J62" i="66"/>
  <c r="G74" i="65"/>
  <c r="F54" i="77"/>
  <c r="K32" i="76"/>
  <c r="D97" i="78"/>
  <c r="D5" i="76"/>
  <c r="H67" i="66"/>
  <c r="H70" i="66"/>
  <c r="I32" i="76"/>
  <c r="B19" i="76"/>
  <c r="G19" i="76" s="1"/>
  <c r="H83" i="66"/>
  <c r="G87" i="65"/>
  <c r="B9" i="75"/>
  <c r="E9" i="75" s="1"/>
  <c r="J75" i="65"/>
  <c r="L45" i="76"/>
  <c r="L53" i="76" s="1"/>
  <c r="I53" i="76"/>
  <c r="B5" i="76"/>
  <c r="G79" i="66"/>
  <c r="G82" i="66"/>
  <c r="H19" i="76"/>
  <c r="E97" i="78"/>
  <c r="E55" i="77"/>
  <c r="F55" i="77" s="1"/>
  <c r="B56" i="77"/>
  <c r="L45" i="75"/>
  <c r="M45" i="75" s="1"/>
  <c r="I67" i="66"/>
  <c r="D5" i="75"/>
  <c r="I9" i="75"/>
  <c r="I22" i="76" l="1"/>
  <c r="J22" i="76" s="1"/>
  <c r="B25" i="76"/>
  <c r="G25" i="76" s="1"/>
  <c r="G39" i="75"/>
  <c r="B25" i="75"/>
  <c r="G25" i="75" s="1"/>
  <c r="B42" i="76"/>
  <c r="G56" i="66"/>
  <c r="G39" i="76"/>
  <c r="G55" i="66"/>
  <c r="I68" i="66"/>
  <c r="H68" i="66"/>
  <c r="J67" i="66"/>
  <c r="C5" i="76"/>
  <c r="E5" i="76" s="1"/>
  <c r="F56" i="77"/>
  <c r="H5" i="75"/>
  <c r="D32" i="71"/>
  <c r="D33" i="71" s="1"/>
  <c r="Y32" i="71"/>
  <c r="Y33" i="71" s="1"/>
  <c r="I83" i="66"/>
  <c r="D19" i="76" s="1"/>
  <c r="C19" i="76"/>
  <c r="D8" i="76"/>
  <c r="J73" i="66"/>
  <c r="B14" i="76"/>
  <c r="I19" i="76"/>
  <c r="J19" i="76" s="1"/>
  <c r="M32" i="75"/>
  <c r="B8" i="75"/>
  <c r="G86" i="65"/>
  <c r="H82" i="66"/>
  <c r="G91" i="66"/>
  <c r="D44" i="71" s="1"/>
  <c r="B18" i="76"/>
  <c r="B22" i="75"/>
  <c r="G22" i="75" s="1"/>
  <c r="I22" i="75" s="1"/>
  <c r="J22" i="75" s="1"/>
  <c r="H87" i="65"/>
  <c r="H5" i="76"/>
  <c r="E5" i="75"/>
  <c r="C22" i="76"/>
  <c r="I86" i="66"/>
  <c r="D22" i="76" s="1"/>
  <c r="B18" i="75"/>
  <c r="H83" i="65"/>
  <c r="J70" i="66"/>
  <c r="M45" i="76"/>
  <c r="L32" i="76"/>
  <c r="G5" i="75"/>
  <c r="I85" i="66"/>
  <c r="D21" i="76" s="1"/>
  <c r="C21" i="76"/>
  <c r="E56" i="77"/>
  <c r="I62" i="65" s="1"/>
  <c r="M53" i="76" l="1"/>
  <c r="G41" i="76"/>
  <c r="M32" i="76"/>
  <c r="B15" i="76"/>
  <c r="D45" i="71"/>
  <c r="Y44" i="71"/>
  <c r="Y45" i="71" s="1"/>
  <c r="I87" i="65"/>
  <c r="D22" i="75" s="1"/>
  <c r="C22" i="75"/>
  <c r="H8" i="76"/>
  <c r="I8" i="76" s="1"/>
  <c r="J21" i="76" s="1"/>
  <c r="E8" i="76"/>
  <c r="I74" i="65"/>
  <c r="J62" i="65"/>
  <c r="H18" i="75"/>
  <c r="I5" i="75"/>
  <c r="G5" i="76"/>
  <c r="G18" i="75"/>
  <c r="H86" i="65"/>
  <c r="B21" i="75"/>
  <c r="G21" i="75" s="1"/>
  <c r="I21" i="75" s="1"/>
  <c r="C18" i="76"/>
  <c r="I82" i="66"/>
  <c r="C18" i="75"/>
  <c r="I83" i="65"/>
  <c r="G18" i="76"/>
  <c r="B27" i="76"/>
  <c r="G27" i="76" l="1"/>
  <c r="I18" i="75"/>
  <c r="J18" i="75" s="1"/>
  <c r="D18" i="76"/>
  <c r="H18" i="76"/>
  <c r="I5" i="76"/>
  <c r="I86" i="65"/>
  <c r="D21" i="75" s="1"/>
  <c r="C21" i="75"/>
  <c r="D18" i="75"/>
  <c r="D8" i="75"/>
  <c r="J74" i="65"/>
  <c r="B28" i="76"/>
  <c r="H8" i="75" l="1"/>
  <c r="I8" i="75" s="1"/>
  <c r="J21" i="75" s="1"/>
  <c r="E8" i="75"/>
  <c r="I18" i="76"/>
  <c r="J18" i="76" l="1"/>
  <c r="H27" i="66" l="1"/>
  <c r="H28" i="65"/>
  <c r="H40" i="66" l="1"/>
  <c r="H77" i="66"/>
  <c r="H29" i="66"/>
  <c r="H41" i="65"/>
  <c r="H78" i="65"/>
  <c r="H30" i="66" l="1"/>
  <c r="H43" i="66"/>
  <c r="H80" i="66"/>
  <c r="C12" i="75"/>
  <c r="H90" i="65"/>
  <c r="C12" i="76"/>
  <c r="H79" i="66"/>
  <c r="H89" i="66"/>
  <c r="C39" i="75"/>
  <c r="H54" i="65"/>
  <c r="C39" i="76"/>
  <c r="H42" i="66"/>
  <c r="H53" i="66"/>
  <c r="E11" i="65"/>
  <c r="G12" i="75" l="1"/>
  <c r="H56" i="66"/>
  <c r="J39" i="75"/>
  <c r="H39" i="75"/>
  <c r="I39" i="75" s="1"/>
  <c r="G12" i="76"/>
  <c r="C14" i="76"/>
  <c r="H39" i="76"/>
  <c r="J39" i="76"/>
  <c r="J41" i="76" s="1"/>
  <c r="C41" i="76"/>
  <c r="H42" i="76" s="1"/>
  <c r="C25" i="76"/>
  <c r="C27" i="76" s="1"/>
  <c r="H91" i="66"/>
  <c r="E44" i="71" s="1"/>
  <c r="C25" i="75"/>
  <c r="H55" i="66"/>
  <c r="Z32" i="71"/>
  <c r="Z33" i="71" s="1"/>
  <c r="E32" i="71"/>
  <c r="E33" i="71" s="1"/>
  <c r="E23" i="65"/>
  <c r="G23" i="65" s="1"/>
  <c r="G11" i="65"/>
  <c r="C15" i="76" l="1"/>
  <c r="Z44" i="71"/>
  <c r="Z45" i="71" s="1"/>
  <c r="E45" i="71"/>
  <c r="C28" i="76" s="1"/>
  <c r="H25" i="76"/>
  <c r="G14" i="76"/>
  <c r="N15" i="74" s="1"/>
  <c r="C42" i="76"/>
  <c r="H41" i="76"/>
  <c r="I39" i="76"/>
  <c r="H28" i="76"/>
  <c r="I28" i="76" s="1"/>
  <c r="G15" i="76"/>
  <c r="H25" i="75"/>
  <c r="I25" i="75" s="1"/>
  <c r="G47" i="75"/>
  <c r="H11" i="65"/>
  <c r="I11" i="65" s="1"/>
  <c r="J11" i="65" s="1"/>
  <c r="B47" i="75"/>
  <c r="B53" i="75" s="1"/>
  <c r="B20" i="77"/>
  <c r="G17" i="65"/>
  <c r="G36" i="65"/>
  <c r="H23" i="65"/>
  <c r="I23" i="65" s="1"/>
  <c r="G30" i="65"/>
  <c r="I25" i="76" l="1"/>
  <c r="H27" i="76"/>
  <c r="N16" i="74"/>
  <c r="R15" i="74"/>
  <c r="I41" i="76"/>
  <c r="I36" i="65"/>
  <c r="J23" i="65"/>
  <c r="K11" i="65"/>
  <c r="J17" i="65"/>
  <c r="K17" i="65" s="1"/>
  <c r="B34" i="75"/>
  <c r="B41" i="75" s="1"/>
  <c r="G49" i="65"/>
  <c r="G43" i="65"/>
  <c r="B21" i="77"/>
  <c r="C47" i="75"/>
  <c r="H17" i="65"/>
  <c r="G44" i="65"/>
  <c r="G31" i="65"/>
  <c r="C20" i="77"/>
  <c r="D20" i="77"/>
  <c r="E20" i="77"/>
  <c r="B85" i="77"/>
  <c r="B54" i="75"/>
  <c r="G18" i="65"/>
  <c r="H18" i="65" s="1"/>
  <c r="H36" i="65"/>
  <c r="H30" i="65"/>
  <c r="B22" i="77"/>
  <c r="D47" i="75"/>
  <c r="I17" i="65"/>
  <c r="G53" i="75"/>
  <c r="J36" i="65" l="1"/>
  <c r="I18" i="65"/>
  <c r="N17" i="74"/>
  <c r="R16" i="74"/>
  <c r="I27" i="76"/>
  <c r="K47" i="75"/>
  <c r="K53" i="75" s="1"/>
  <c r="D53" i="75"/>
  <c r="D54" i="75" s="1"/>
  <c r="D85" i="77"/>
  <c r="B23" i="77"/>
  <c r="E22" i="77"/>
  <c r="B87" i="77"/>
  <c r="C23" i="77"/>
  <c r="G61" i="65" s="1"/>
  <c r="F20" i="77"/>
  <c r="C85" i="77"/>
  <c r="J47" i="75"/>
  <c r="J53" i="75" s="1"/>
  <c r="H47" i="75"/>
  <c r="C53" i="75"/>
  <c r="C54" i="75" s="1"/>
  <c r="G34" i="75"/>
  <c r="H49" i="65"/>
  <c r="G56" i="65"/>
  <c r="H31" i="65"/>
  <c r="H44" i="65"/>
  <c r="E21" i="77"/>
  <c r="E86" i="77" s="1"/>
  <c r="D21" i="77"/>
  <c r="B86" i="77"/>
  <c r="C34" i="75"/>
  <c r="H43" i="65"/>
  <c r="E85" i="77"/>
  <c r="B42" i="75"/>
  <c r="G57" i="65"/>
  <c r="D34" i="75"/>
  <c r="R17" i="74" l="1"/>
  <c r="N18" i="74"/>
  <c r="B88" i="77"/>
  <c r="O14" i="74"/>
  <c r="H57" i="65"/>
  <c r="J34" i="75"/>
  <c r="J41" i="75" s="1"/>
  <c r="H34" i="75"/>
  <c r="H41" i="75" s="1"/>
  <c r="C41" i="75"/>
  <c r="C42" i="75" s="1"/>
  <c r="F21" i="77"/>
  <c r="D86" i="77"/>
  <c r="F86" i="77" s="1"/>
  <c r="H53" i="75"/>
  <c r="I47" i="75"/>
  <c r="D23" i="77"/>
  <c r="H61" i="65" s="1"/>
  <c r="K34" i="75"/>
  <c r="E23" i="77"/>
  <c r="I61" i="65" s="1"/>
  <c r="G41" i="75"/>
  <c r="C88" i="77"/>
  <c r="F85" i="77"/>
  <c r="F22" i="77"/>
  <c r="E87" i="77"/>
  <c r="F87" i="77" s="1"/>
  <c r="G73" i="65"/>
  <c r="G68" i="65"/>
  <c r="G81" i="65" s="1"/>
  <c r="I49" i="65"/>
  <c r="H56" i="65"/>
  <c r="K54" i="75"/>
  <c r="E88" i="77" l="1"/>
  <c r="J61" i="65"/>
  <c r="J68" i="65" s="1"/>
  <c r="N19" i="74"/>
  <c r="R18" i="74"/>
  <c r="O15" i="74"/>
  <c r="O16" i="74" s="1"/>
  <c r="O17" i="74" s="1"/>
  <c r="O18" i="74" s="1"/>
  <c r="S14" i="74"/>
  <c r="S15" i="74" s="1"/>
  <c r="S16" i="74" s="1"/>
  <c r="S17" i="74" s="1"/>
  <c r="I34" i="75"/>
  <c r="I41" i="75" s="1"/>
  <c r="G69" i="65"/>
  <c r="D88" i="77"/>
  <c r="H73" i="65"/>
  <c r="H68" i="65"/>
  <c r="H81" i="65" s="1"/>
  <c r="L47" i="75"/>
  <c r="L53" i="75" s="1"/>
  <c r="I53" i="75"/>
  <c r="F88" i="77"/>
  <c r="I73" i="65"/>
  <c r="I68" i="65"/>
  <c r="B7" i="75"/>
  <c r="B14" i="75" s="1"/>
  <c r="G85" i="65"/>
  <c r="G80" i="65"/>
  <c r="D30" i="70" s="1"/>
  <c r="D31" i="70" s="1"/>
  <c r="F23" i="77"/>
  <c r="L34" i="75" l="1"/>
  <c r="M47" i="75"/>
  <c r="H69" i="65"/>
  <c r="S18" i="74"/>
  <c r="O19" i="74"/>
  <c r="R19" i="74"/>
  <c r="N20" i="74"/>
  <c r="J73" i="65"/>
  <c r="B15" i="75"/>
  <c r="H85" i="65"/>
  <c r="B20" i="75"/>
  <c r="G92" i="65"/>
  <c r="D42" i="70" s="1"/>
  <c r="D43" i="70" s="1"/>
  <c r="M34" i="75"/>
  <c r="I69" i="65"/>
  <c r="D7" i="75"/>
  <c r="C7" i="75"/>
  <c r="H80" i="65"/>
  <c r="E30" i="70" s="1"/>
  <c r="E31" i="70" s="1"/>
  <c r="M53" i="75" l="1"/>
  <c r="N21" i="74"/>
  <c r="R20" i="74"/>
  <c r="S19" i="74"/>
  <c r="O20" i="74"/>
  <c r="E7" i="75"/>
  <c r="H7" i="75"/>
  <c r="G20" i="75"/>
  <c r="B27" i="75"/>
  <c r="B28" i="75" s="1"/>
  <c r="G7" i="75"/>
  <c r="C14" i="75"/>
  <c r="C20" i="75"/>
  <c r="C27" i="75" s="1"/>
  <c r="I85" i="65"/>
  <c r="H92" i="65"/>
  <c r="E42" i="70" s="1"/>
  <c r="E43" i="70" s="1"/>
  <c r="O21" i="74" l="1"/>
  <c r="S20" i="74"/>
  <c r="N22" i="74"/>
  <c r="R22" i="74" s="1"/>
  <c r="R21" i="74"/>
  <c r="H20" i="75"/>
  <c r="H27" i="75" s="1"/>
  <c r="I7" i="75"/>
  <c r="G14" i="75"/>
  <c r="D15" i="74" s="1"/>
  <c r="C28" i="75"/>
  <c r="H28" i="75"/>
  <c r="G15" i="75"/>
  <c r="D20" i="75"/>
  <c r="C15" i="75"/>
  <c r="G27" i="75"/>
  <c r="O22" i="74" l="1"/>
  <c r="I20" i="75"/>
  <c r="I27" i="75" s="1"/>
  <c r="S21" i="74"/>
  <c r="S22" i="74" s="1"/>
  <c r="D16" i="74"/>
  <c r="H15" i="74"/>
  <c r="I28" i="75"/>
  <c r="I27" i="66"/>
  <c r="I28" i="65"/>
  <c r="J20" i="75" l="1"/>
  <c r="I40" i="66"/>
  <c r="I77" i="66"/>
  <c r="I29" i="66"/>
  <c r="J27" i="66"/>
  <c r="J29" i="66" s="1"/>
  <c r="J80" i="66" s="1"/>
  <c r="K28" i="65"/>
  <c r="I41" i="65"/>
  <c r="I78" i="65"/>
  <c r="J28" i="65"/>
  <c r="J30" i="65" s="1"/>
  <c r="J81" i="65" s="1"/>
  <c r="I30" i="65"/>
  <c r="E14" i="74"/>
  <c r="D17" i="74"/>
  <c r="H16" i="74"/>
  <c r="D12" i="75" l="1"/>
  <c r="J78" i="65"/>
  <c r="J80" i="65" s="1"/>
  <c r="I90" i="65"/>
  <c r="I80" i="65"/>
  <c r="F30" i="70" s="1"/>
  <c r="F31" i="70" s="1"/>
  <c r="D39" i="75"/>
  <c r="J41" i="65"/>
  <c r="J43" i="65" s="1"/>
  <c r="I54" i="65"/>
  <c r="I43" i="65"/>
  <c r="I57" i="65" s="1"/>
  <c r="D12" i="76"/>
  <c r="I79" i="66"/>
  <c r="J77" i="66"/>
  <c r="J79" i="66" s="1"/>
  <c r="I89" i="66"/>
  <c r="I30" i="66"/>
  <c r="I43" i="66"/>
  <c r="J43" i="66" s="1"/>
  <c r="I80" i="66"/>
  <c r="I31" i="65"/>
  <c r="I44" i="65"/>
  <c r="J44" i="65" s="1"/>
  <c r="I81" i="65"/>
  <c r="D39" i="76"/>
  <c r="I42" i="66"/>
  <c r="I56" i="66" s="1"/>
  <c r="J40" i="66"/>
  <c r="I53" i="66"/>
  <c r="D18" i="74"/>
  <c r="H17" i="74"/>
  <c r="E15" i="74"/>
  <c r="E16" i="74" s="1"/>
  <c r="E17" i="74" s="1"/>
  <c r="I14" i="74"/>
  <c r="I15" i="74" s="1"/>
  <c r="I16" i="74" s="1"/>
  <c r="D25" i="76" l="1"/>
  <c r="D27" i="76" s="1"/>
  <c r="I91" i="66"/>
  <c r="F44" i="71" s="1"/>
  <c r="K39" i="76"/>
  <c r="D41" i="76"/>
  <c r="D42" i="76" s="1"/>
  <c r="K54" i="65"/>
  <c r="I56" i="65"/>
  <c r="I17" i="74"/>
  <c r="K53" i="66"/>
  <c r="I55" i="66"/>
  <c r="AA32" i="71"/>
  <c r="AA33" i="71" s="1"/>
  <c r="F32" i="71"/>
  <c r="F33" i="71" s="1"/>
  <c r="D25" i="75"/>
  <c r="D27" i="75" s="1"/>
  <c r="I92" i="65"/>
  <c r="F42" i="70" s="1"/>
  <c r="F43" i="70" s="1"/>
  <c r="E18" i="74"/>
  <c r="K40" i="66"/>
  <c r="J42" i="66"/>
  <c r="H12" i="76"/>
  <c r="D14" i="76"/>
  <c r="H15" i="76" s="1"/>
  <c r="I15" i="76" s="1"/>
  <c r="E12" i="76"/>
  <c r="E14" i="76" s="1"/>
  <c r="K39" i="75"/>
  <c r="D41" i="75"/>
  <c r="D42" i="75" s="1"/>
  <c r="H12" i="75"/>
  <c r="E12" i="75"/>
  <c r="E14" i="75" s="1"/>
  <c r="D14" i="75"/>
  <c r="H15" i="75" s="1"/>
  <c r="I15" i="75" s="1"/>
  <c r="D19" i="74"/>
  <c r="H18" i="74"/>
  <c r="D15" i="76" l="1"/>
  <c r="D28" i="75"/>
  <c r="I18" i="74"/>
  <c r="I12" i="75"/>
  <c r="H14" i="75"/>
  <c r="D23" i="74" s="1"/>
  <c r="D15" i="75"/>
  <c r="K41" i="76"/>
  <c r="K42" i="76" s="1"/>
  <c r="L39" i="76"/>
  <c r="H14" i="76"/>
  <c r="N23" i="74" s="1"/>
  <c r="I12" i="76"/>
  <c r="AA44" i="71"/>
  <c r="AA45" i="71" s="1"/>
  <c r="F45" i="71"/>
  <c r="D28" i="76" s="1"/>
  <c r="L39" i="75"/>
  <c r="K41" i="75"/>
  <c r="K42" i="75" s="1"/>
  <c r="D20" i="74"/>
  <c r="H19" i="74"/>
  <c r="E19" i="74"/>
  <c r="I19" i="74" l="1"/>
  <c r="E20" i="74"/>
  <c r="I14" i="76"/>
  <c r="J28" i="76" s="1"/>
  <c r="J25" i="76"/>
  <c r="N24" i="74"/>
  <c r="R23" i="74"/>
  <c r="S23" i="74" s="1"/>
  <c r="O23" i="74"/>
  <c r="H23" i="74"/>
  <c r="D24" i="74"/>
  <c r="M39" i="76"/>
  <c r="L41" i="76"/>
  <c r="J25" i="75"/>
  <c r="J27" i="75" s="1"/>
  <c r="I14" i="75"/>
  <c r="J28" i="75" s="1"/>
  <c r="M39" i="75"/>
  <c r="L41" i="75"/>
  <c r="D21" i="74"/>
  <c r="H20" i="74"/>
  <c r="I20" i="74" l="1"/>
  <c r="M41" i="75"/>
  <c r="M41" i="76"/>
  <c r="J27" i="76"/>
  <c r="H24" i="74"/>
  <c r="D25" i="74"/>
  <c r="R24" i="74"/>
  <c r="S24" i="74" s="1"/>
  <c r="N25" i="74"/>
  <c r="O24" i="74"/>
  <c r="D22" i="74"/>
  <c r="H21" i="74"/>
  <c r="I21" i="74" s="1"/>
  <c r="E21" i="74"/>
  <c r="O25" i="74" l="1"/>
  <c r="R25" i="74"/>
  <c r="S25" i="74" s="1"/>
  <c r="N26" i="74"/>
  <c r="D26" i="74"/>
  <c r="H26" i="74" s="1"/>
  <c r="H25" i="74"/>
  <c r="H22" i="74"/>
  <c r="E22" i="74"/>
  <c r="E23" i="74" s="1"/>
  <c r="E24" i="74" s="1"/>
  <c r="E25" i="74" s="1"/>
  <c r="O26" i="74" l="1"/>
  <c r="O29" i="74" s="1"/>
  <c r="E26" i="74"/>
  <c r="E29" i="74" s="1"/>
  <c r="D27" i="74"/>
  <c r="H27" i="74"/>
  <c r="R26" i="74"/>
  <c r="R27" i="74" s="1"/>
  <c r="N27" i="74"/>
  <c r="I22" i="74"/>
  <c r="I23" i="74" s="1"/>
  <c r="I24" i="74" s="1"/>
  <c r="I25" i="74" s="1"/>
  <c r="I26" i="74" s="1"/>
  <c r="I29" i="74" s="1"/>
  <c r="K27" i="75" s="1"/>
  <c r="L27" i="75" s="1"/>
  <c r="K23" i="75" s="1"/>
  <c r="K18" i="75" l="1"/>
  <c r="K25" i="75"/>
  <c r="K20" i="75"/>
  <c r="K24" i="75"/>
  <c r="K21" i="75"/>
  <c r="K26" i="75"/>
  <c r="S26" i="74"/>
  <c r="S29" i="74" s="1"/>
  <c r="K27" i="76" s="1"/>
  <c r="L27" i="76" s="1"/>
  <c r="K19" i="75"/>
  <c r="K22" i="75"/>
  <c r="K23" i="76" l="1"/>
  <c r="K22" i="76"/>
  <c r="K19" i="76"/>
  <c r="K24" i="76"/>
  <c r="K21" i="76"/>
  <c r="K26" i="76"/>
  <c r="K20" i="76"/>
  <c r="K18" i="76"/>
  <c r="K25" i="76"/>
  <c r="E7" i="80" l="1"/>
  <c r="E11" i="80" s="1"/>
  <c r="E22" i="80" l="1"/>
  <c r="E24" i="80" s="1"/>
  <c r="E26" i="80" s="1"/>
  <c r="E13" i="80" s="1"/>
  <c r="E8" i="80" l="1"/>
  <c r="E9" i="80" s="1"/>
  <c r="E15" i="80"/>
  <c r="H7" i="80"/>
  <c r="H11" i="80" s="1"/>
  <c r="E16" i="80" l="1"/>
  <c r="H22" i="80"/>
  <c r="H24" i="80" s="1"/>
  <c r="H26" i="80" l="1"/>
  <c r="H13" i="80" s="1"/>
  <c r="H8" i="80"/>
  <c r="H9" i="80" s="1"/>
  <c r="H15" i="80" l="1"/>
  <c r="H16" i="80" s="1"/>
  <c r="E18" i="80" l="1"/>
  <c r="E19" i="80" s="1"/>
  <c r="H18" i="80" l="1"/>
  <c r="H19" i="80" s="1"/>
</calcChain>
</file>

<file path=xl/sharedStrings.xml><?xml version="1.0" encoding="utf-8"?>
<sst xmlns="http://schemas.openxmlformats.org/spreadsheetml/2006/main" count="10330" uniqueCount="1889">
  <si>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</si>
  <si>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</si>
  <si>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</si>
  <si>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</si>
  <si>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</si>
  <si>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</si>
  <si>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</si>
  <si>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</si>
  <si>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</si>
  <si>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</si>
  <si>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</si>
  <si>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</si>
  <si>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</si>
  <si>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</si>
  <si>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</si>
  <si>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</si>
  <si>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</si>
  <si>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</si>
  <si>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</si>
  <si>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</si>
  <si>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</si>
  <si>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</si>
  <si>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</si>
  <si>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</si>
  <si>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</si>
  <si>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</si>
  <si>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</si>
  <si>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</si>
  <si>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</si>
  <si>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</si>
  <si>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</si>
  <si>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</si>
  <si>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</si>
  <si>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</si>
  <si>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</si>
  <si>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</si>
  <si>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</si>
  <si>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</si>
  <si>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</si>
  <si>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</si>
  <si>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</si>
  <si>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</si>
  <si>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</si>
  <si>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</si>
  <si>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</si>
  <si>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</si>
  <si>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</si>
  <si>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</si>
  <si>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</si>
  <si>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</si>
  <si>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</si>
  <si>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</si>
  <si>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</si>
  <si>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</si>
  <si>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</si>
  <si>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</si>
  <si>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</si>
  <si>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</si>
  <si>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</si>
  <si>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</si>
  <si>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</si>
  <si>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</si>
  <si>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</si>
  <si>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</si>
  <si>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</si>
  <si>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</si>
  <si>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</si>
  <si>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</si>
  <si>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</si>
  <si>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</si>
  <si>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</si>
  <si>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</si>
  <si>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</si>
  <si>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</si>
  <si>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</si>
  <si>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</si>
  <si>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</si>
  <si>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</si>
  <si>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</si>
  <si>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</si>
  <si>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</si>
  <si>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</si>
  <si>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</si>
  <si>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</si>
  <si>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</si>
  <si>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</si>
  <si>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</si>
  <si>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</si>
  <si>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</si>
  <si>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</si>
  <si>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</si>
  <si>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</si>
  <si>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</si>
  <si>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</si>
  <si>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</si>
  <si>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</si>
  <si>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</si>
  <si>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</si>
  <si>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</si>
  <si>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</si>
  <si>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</si>
  <si>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</si>
  <si>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</si>
  <si>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</si>
  <si>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</si>
  <si>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</si>
  <si>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</si>
  <si>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</si>
  <si>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</si>
  <si>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</si>
  <si>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</si>
  <si>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</si>
  <si>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</si>
  <si>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</si>
  <si>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</si>
  <si>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</si>
  <si>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</si>
  <si>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</si>
  <si>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</si>
  <si>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</si>
  <si>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</si>
  <si>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</si>
  <si>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</si>
  <si>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</si>
  <si>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</si>
  <si>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</si>
  <si>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</si>
  <si>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</si>
  <si>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</si>
  <si>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</si>
  <si>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</si>
  <si>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</si>
  <si>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</si>
  <si>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</si>
  <si>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</si>
  <si>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</si>
  <si>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</si>
  <si>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</si>
  <si>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</si>
  <si>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</si>
  <si>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</si>
  <si>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</si>
  <si>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</si>
  <si>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</si>
  <si>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</si>
  <si>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</si>
  <si>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</si>
  <si>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</si>
  <si>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</si>
  <si>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</si>
  <si>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</si>
  <si>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</si>
  <si>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</si>
  <si>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</si>
  <si>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</si>
  <si>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</si>
  <si>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</si>
  <si>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</si>
  <si>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</si>
  <si>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</si>
  <si>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</si>
  <si>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</si>
  <si>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</si>
  <si>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</si>
  <si>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</si>
  <si>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</si>
  <si>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</si>
  <si>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</si>
  <si>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</si>
  <si>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</si>
  <si>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</si>
  <si>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</si>
  <si>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</si>
  <si>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</si>
  <si>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</si>
  <si>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</si>
  <si>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</si>
  <si>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</si>
  <si>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</si>
  <si>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</si>
  <si>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</si>
  <si>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</si>
  <si>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</si>
  <si>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</si>
  <si>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</si>
  <si>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</si>
  <si>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</si>
  <si>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</si>
  <si>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</si>
  <si>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</si>
  <si>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</si>
  <si>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</si>
  <si>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</si>
  <si>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</si>
  <si>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</si>
  <si>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</si>
  <si>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</si>
  <si>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</si>
  <si>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</si>
  <si>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</si>
  <si>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</si>
  <si>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</si>
  <si>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</si>
  <si>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</si>
  <si>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</si>
  <si>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</si>
  <si>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</si>
  <si>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</si>
  <si>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</si>
  <si>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</si>
  <si>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</si>
  <si>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</si>
  <si>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</si>
  <si>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</si>
  <si>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</si>
  <si>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</si>
  <si>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</si>
  <si>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</si>
  <si>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</si>
  <si>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</si>
  <si>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</si>
  <si>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</si>
  <si>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</si>
  <si>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</si>
  <si>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</si>
  <si>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</si>
  <si>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</si>
  <si>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</si>
  <si>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</si>
  <si>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</si>
  <si>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</si>
  <si>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</si>
  <si>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</si>
  <si>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</si>
  <si>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</si>
  <si>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</si>
  <si>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</si>
  <si>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</si>
  <si>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</si>
  <si>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</si>
  <si>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</si>
  <si>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</si>
  <si>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</si>
  <si>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</si>
  <si>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</si>
  <si>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</si>
  <si>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</si>
  <si>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</si>
  <si>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</si>
  <si>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</si>
  <si>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</si>
  <si>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</si>
  <si>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</si>
  <si>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</si>
  <si>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</si>
  <si>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</si>
  <si>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</si>
  <si>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</si>
  <si>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</si>
  <si>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</si>
  <si>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</si>
  <si>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</si>
  <si>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</si>
  <si>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</si>
  <si>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</si>
  <si>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</si>
  <si>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</si>
  <si>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</si>
  <si>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</si>
  <si>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</si>
  <si>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</si>
  <si>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</si>
  <si>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</si>
  <si>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</si>
  <si>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</si>
  <si>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</si>
  <si>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</si>
  <si>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</si>
  <si>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</si>
  <si>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</si>
  <si>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</si>
  <si>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</si>
  <si>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</si>
  <si>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</si>
  <si>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</si>
  <si>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</si>
  <si>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</si>
  <si>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</si>
  <si>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</si>
  <si>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</si>
  <si>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</si>
  <si>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</si>
  <si>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</si>
  <si>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</si>
  <si>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</si>
  <si>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</si>
  <si>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</si>
  <si>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</si>
  <si>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</si>
  <si>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</si>
  <si>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</si>
  <si>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</si>
  <si>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</si>
  <si>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</si>
  <si>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</si>
  <si>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</si>
  <si>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</si>
  <si>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</si>
  <si>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</si>
  <si>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</si>
  <si>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</si>
  <si>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</si>
  <si>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</si>
  <si>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</si>
  <si>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</si>
  <si>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</si>
  <si>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</si>
  <si>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</si>
  <si>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</si>
  <si>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</si>
  <si>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</si>
  <si>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</si>
  <si>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</si>
  <si>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</si>
  <si>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</si>
  <si>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</si>
  <si>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</si>
  <si>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</si>
  <si>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</si>
  <si>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</si>
  <si>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</si>
  <si>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</si>
  <si>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</si>
  <si>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</si>
  <si>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</si>
  <si>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</si>
  <si>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</si>
  <si>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</si>
  <si>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</si>
  <si>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</si>
  <si>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</si>
  <si>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</si>
  <si>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</si>
  <si>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</si>
  <si>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</si>
  <si>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</si>
  <si>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</si>
  <si>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</si>
  <si>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</si>
  <si>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</si>
  <si>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</si>
  <si>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</si>
  <si>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</si>
  <si>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</si>
  <si>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</si>
  <si>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</si>
  <si>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</si>
  <si>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</si>
  <si>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</si>
  <si>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</si>
  <si>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</si>
  <si>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</si>
  <si>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</si>
  <si>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</si>
  <si>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</si>
  <si>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</si>
  <si>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</si>
  <si>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</si>
  <si>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</si>
  <si>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</si>
  <si>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</si>
  <si>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</si>
  <si>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</si>
  <si>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</si>
  <si>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</si>
  <si>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</si>
  <si>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</si>
  <si>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</si>
  <si>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</si>
  <si>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</si>
  <si>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</si>
  <si>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</si>
  <si>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</si>
  <si>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</si>
  <si>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</si>
  <si>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</si>
  <si>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</si>
  <si>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</si>
  <si>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</si>
  <si>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</si>
  <si>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</si>
  <si>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</si>
  <si>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</si>
  <si>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</si>
  <si>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</si>
  <si>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</si>
  <si>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</si>
  <si>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</si>
  <si>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</si>
  <si>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</si>
  <si>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</si>
  <si>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</si>
  <si>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</si>
  <si>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</si>
  <si>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</si>
  <si>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</si>
  <si>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</si>
  <si>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</si>
  <si>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</si>
  <si>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</si>
  <si>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</si>
  <si>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</si>
  <si>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</si>
  <si>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</si>
  <si>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</si>
  <si>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</si>
  <si>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</si>
  <si>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</si>
  <si>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</si>
  <si>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</si>
  <si>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</si>
  <si>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</si>
  <si>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</si>
  <si>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</si>
  <si>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</si>
  <si>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</si>
  <si>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</si>
  <si>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</si>
  <si>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</si>
  <si>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</si>
  <si>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</si>
  <si>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</si>
  <si>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</si>
  <si>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</si>
  <si>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</si>
  <si>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</si>
  <si>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</si>
  <si>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</si>
  <si>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</si>
  <si>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</si>
  <si>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</si>
  <si>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</si>
  <si>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</si>
  <si>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</si>
  <si>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</si>
  <si>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</si>
  <si>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</si>
  <si>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</si>
  <si>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</si>
  <si>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</si>
  <si>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</si>
  <si>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</si>
  <si>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</si>
  <si>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</si>
  <si>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</si>
  <si>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</si>
  <si>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</si>
  <si>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</si>
  <si>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</si>
  <si>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</si>
  <si>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</si>
  <si>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</si>
  <si>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</si>
  <si>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</si>
  <si>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</si>
  <si>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</si>
  <si>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</si>
  <si>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</si>
  <si>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</si>
  <si>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</si>
  <si>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</si>
  <si>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</si>
  <si>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</si>
  <si>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</si>
  <si>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</si>
  <si>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</si>
  <si>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</si>
  <si>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</si>
  <si>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</si>
  <si>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</si>
  <si>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</si>
  <si>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</si>
  <si>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</si>
  <si>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</si>
  <si>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</si>
  <si>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</si>
  <si>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</si>
  <si>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</si>
  <si>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</si>
  <si>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</si>
  <si>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</si>
  <si>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</si>
  <si>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</si>
  <si>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</si>
  <si>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</si>
  <si>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</si>
  <si>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</si>
  <si>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</si>
  <si>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</si>
  <si>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</si>
  <si>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</si>
  <si>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</si>
  <si>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</si>
  <si>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</si>
  <si>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</si>
  <si>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</si>
  <si>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</si>
  <si>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</si>
  <si>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</si>
  <si>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</si>
  <si>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</si>
  <si>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</si>
  <si>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</si>
  <si>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</si>
  <si>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</si>
  <si>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</si>
  <si>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</si>
  <si>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</si>
  <si>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</si>
  <si>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</si>
  <si>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</si>
  <si>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</si>
  <si>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</si>
  <si>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</si>
  <si>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</si>
  <si>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</si>
  <si>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</si>
  <si>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</si>
  <si>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</si>
  <si>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</si>
  <si>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</si>
  <si>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</si>
  <si>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</si>
  <si>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</si>
  <si>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</si>
  <si>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</si>
  <si>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</si>
  <si>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</si>
  <si>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</si>
  <si>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</si>
  <si>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</si>
  <si>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</si>
  <si>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</si>
  <si>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</si>
  <si>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</si>
  <si>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</si>
  <si>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</si>
  <si>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</si>
  <si>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</si>
  <si>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</si>
  <si>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</si>
  <si>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</si>
  <si>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</si>
  <si>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</si>
  <si>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</si>
  <si>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</si>
  <si>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</si>
  <si>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</si>
  <si>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</si>
  <si>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</si>
  <si>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</si>
  <si>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</si>
  <si>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</si>
  <si>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</si>
  <si>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</si>
  <si>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</si>
  <si>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</si>
  <si>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</si>
  <si>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</si>
  <si>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</si>
  <si>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</si>
  <si>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</si>
  <si>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</si>
  <si>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</si>
  <si>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</si>
  <si>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</si>
  <si>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</si>
  <si>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</si>
  <si>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</si>
  <si>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</si>
  <si>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</si>
  <si>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</si>
  <si>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</si>
  <si>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</si>
  <si>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</si>
  <si>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</si>
  <si>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</si>
  <si>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</si>
  <si>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</si>
  <si>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</si>
  <si>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</si>
  <si>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</si>
  <si>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</si>
  <si>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</si>
  <si>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</si>
  <si>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</si>
  <si>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</si>
  <si>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</si>
  <si>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</si>
  <si>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</si>
  <si>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</si>
  <si>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</si>
  <si>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</si>
  <si>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</si>
  <si>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</si>
  <si>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</si>
  <si>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</si>
  <si>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</si>
  <si>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</si>
  <si>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</si>
  <si>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</si>
  <si>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</si>
  <si>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</si>
  <si>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</si>
  <si>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</si>
  <si>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</si>
  <si>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</si>
  <si>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</si>
  <si>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</si>
  <si>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</si>
  <si>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</si>
  <si>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</si>
  <si>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</si>
  <si>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</si>
  <si>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</si>
  <si>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</si>
  <si>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</si>
  <si>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</si>
  <si>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</si>
  <si>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</si>
  <si>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</si>
  <si>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</si>
  <si>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</si>
  <si>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</si>
  <si>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</si>
  <si>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</si>
  <si>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</si>
  <si>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</si>
  <si>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</si>
  <si>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</si>
  <si>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</si>
  <si>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</si>
  <si>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</si>
  <si>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</si>
  <si>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</si>
  <si>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</si>
  <si>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</si>
  <si>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</si>
  <si>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</si>
  <si>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</si>
  <si>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</si>
  <si>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</si>
  <si>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</si>
  <si>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</si>
  <si>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</si>
  <si>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</si>
  <si>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</si>
  <si>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</si>
  <si>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</si>
  <si>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</si>
  <si>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</si>
  <si>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</si>
  <si>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</si>
  <si>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</si>
  <si>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</si>
  <si>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</si>
  <si>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</si>
  <si>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</si>
  <si>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</si>
  <si>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</si>
  <si>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</si>
  <si>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</si>
  <si>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</si>
  <si>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</si>
  <si>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</si>
  <si>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</si>
  <si>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</si>
  <si>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</si>
  <si>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</si>
  <si>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</si>
  <si>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</si>
  <si>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</si>
  <si>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</si>
  <si>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</si>
  <si>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</si>
  <si>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</si>
  <si>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</si>
  <si>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</si>
  <si>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</si>
  <si>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</si>
  <si>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</si>
  <si>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</si>
  <si>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</si>
  <si>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</si>
  <si>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</si>
  <si>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</si>
  <si>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</si>
  <si>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</si>
  <si>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</si>
  <si>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</si>
  <si>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</si>
  <si>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</si>
  <si>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</si>
  <si>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</si>
  <si>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</si>
  <si>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</si>
  <si>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</si>
  <si>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</si>
  <si>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</si>
  <si>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</si>
  <si>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</si>
  <si>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</si>
  <si>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</si>
  <si>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</si>
  <si>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</si>
  <si>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</si>
  <si>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</si>
  <si>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</si>
  <si>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</si>
  <si>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</si>
  <si>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</si>
  <si>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</si>
  <si>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</si>
  <si>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</si>
  <si>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</si>
  <si>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</si>
  <si>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</si>
  <si>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</si>
  <si>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</si>
  <si>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</si>
  <si>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</si>
  <si>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</si>
  <si>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</si>
  <si>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</si>
  <si>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</si>
  <si>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</si>
  <si>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</si>
  <si>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</si>
  <si>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</si>
  <si>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</si>
  <si>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</si>
  <si>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</si>
  <si>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</si>
  <si>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</si>
  <si>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</si>
  <si>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</si>
  <si>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</si>
  <si>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</si>
  <si>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</si>
  <si>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</si>
  <si>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</si>
  <si>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</si>
  <si>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</si>
  <si>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</si>
  <si>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</si>
  <si>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</si>
  <si>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</si>
  <si>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</si>
  <si>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</si>
  <si>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</si>
  <si>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</si>
  <si>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</si>
  <si>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</si>
  <si>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</si>
  <si>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</si>
  <si>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</si>
  <si>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</si>
  <si>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</si>
  <si>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</si>
  <si>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</si>
  <si>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</si>
  <si>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</si>
  <si>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</si>
  <si>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</si>
  <si>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</si>
  <si>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</si>
  <si>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</si>
  <si>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</si>
  <si>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</si>
  <si>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</si>
  <si>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</si>
  <si>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</si>
  <si>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</si>
  <si>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</si>
  <si>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</si>
  <si>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</si>
  <si>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</si>
  <si>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</si>
  <si>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</si>
  <si>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</si>
  <si>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</si>
  <si>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</si>
  <si>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</si>
  <si>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</si>
  <si>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</si>
  <si>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</si>
  <si>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</si>
  <si>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</si>
  <si>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</si>
  <si>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</si>
  <si>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</si>
  <si>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</si>
  <si>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</si>
  <si>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</si>
  <si>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</si>
  <si>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</si>
  <si>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</si>
  <si>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</si>
  <si>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</si>
  <si>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</si>
  <si>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</si>
  <si>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</si>
  <si>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</si>
  <si>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</si>
  <si>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</si>
  <si>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</si>
  <si>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</si>
  <si>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</si>
  <si>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</si>
  <si>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</si>
  <si>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</si>
  <si>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</si>
  <si>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</si>
  <si>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</si>
  <si>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</si>
  <si>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</si>
  <si>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</si>
  <si>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</si>
  <si>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</si>
  <si>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</si>
  <si>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</si>
  <si>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</si>
  <si>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</si>
  <si>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</si>
  <si>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</si>
  <si>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</si>
  <si>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</si>
  <si>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</si>
  <si>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</si>
  <si>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</si>
  <si>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</si>
  <si>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</si>
  <si>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</si>
  <si>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</si>
  <si>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</si>
  <si>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</si>
  <si>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</si>
  <si>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</si>
  <si>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</si>
  <si>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</si>
  <si>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</si>
  <si>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</si>
  <si>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</si>
  <si>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</si>
  <si>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</si>
  <si>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</si>
  <si>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</si>
  <si>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</si>
  <si>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</si>
  <si>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</si>
  <si>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</si>
  <si>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</si>
  <si>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</si>
  <si>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</si>
  <si>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</si>
  <si>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</si>
  <si>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</si>
  <si>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</si>
  <si>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</si>
  <si>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</si>
  <si>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</si>
  <si>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</si>
  <si>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</si>
  <si>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</si>
  <si>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</si>
  <si>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</si>
  <si>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</si>
  <si>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</si>
  <si>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</si>
  <si>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</si>
  <si>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</si>
  <si>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</si>
  <si>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</si>
  <si>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</si>
  <si>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</si>
  <si>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</si>
  <si>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</si>
  <si>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</si>
  <si>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</si>
  <si>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</si>
  <si>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</si>
  <si>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</si>
  <si>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</si>
  <si>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</si>
  <si>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</si>
  <si>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</si>
  <si>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</si>
  <si>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</si>
  <si>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</si>
  <si>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</si>
  <si>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</si>
  <si>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</si>
  <si>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</si>
  <si>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</si>
  <si>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</si>
  <si>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</si>
  <si>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</si>
  <si>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</si>
  <si>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</si>
  <si>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</si>
  <si>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</si>
  <si>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</si>
  <si>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</si>
  <si>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</si>
  <si>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</si>
  <si>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</si>
  <si>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</si>
  <si>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</si>
  <si>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</si>
  <si>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</si>
  <si>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</si>
  <si>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</si>
  <si>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</si>
  <si>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</si>
  <si>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</si>
  <si>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</si>
  <si>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</si>
  <si>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</si>
  <si>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</si>
  <si>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</si>
  <si>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</si>
  <si>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</si>
  <si>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</si>
  <si>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</si>
  <si>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</si>
  <si>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</si>
  <si>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</si>
  <si>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</si>
  <si>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</si>
  <si>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</si>
  <si>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</si>
  <si>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</si>
  <si>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</si>
  <si>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</si>
  <si>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</si>
  <si>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</si>
  <si>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</si>
  <si>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</si>
  <si>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</si>
  <si>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</si>
  <si>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</si>
  <si>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</si>
  <si>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</si>
  <si>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</si>
  <si>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</si>
  <si>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</si>
  <si>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</si>
  <si>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</si>
  <si>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</si>
  <si>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</si>
  <si>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</si>
  <si>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</si>
  <si>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</si>
  <si>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</si>
  <si>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</si>
  <si>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</si>
  <si>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</si>
  <si>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</si>
  <si>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</si>
  <si>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</si>
  <si>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</si>
  <si>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</si>
  <si>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</si>
  <si>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</si>
  <si>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</si>
  <si>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</si>
  <si>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</si>
  <si>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</si>
  <si>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</si>
  <si>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</si>
  <si>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</si>
  <si>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</si>
  <si>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</si>
  <si>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</si>
  <si>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</si>
  <si>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</si>
  <si>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</si>
  <si>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</si>
  <si>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</si>
  <si>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</si>
  <si>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</si>
  <si>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</si>
  <si>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</si>
  <si>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</si>
  <si>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</si>
  <si>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</si>
  <si>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</si>
  <si>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</si>
  <si>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</si>
  <si>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</si>
  <si>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</si>
  <si>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</si>
  <si>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</si>
  <si>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</si>
  <si>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</si>
  <si>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</si>
  <si>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</si>
  <si>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</si>
  <si>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</si>
  <si>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</si>
  <si>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</si>
  <si>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</si>
  <si>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</si>
  <si>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</si>
  <si>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</si>
  <si>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</si>
  <si>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</si>
  <si>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</si>
  <si>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</si>
  <si>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</si>
  <si>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</si>
  <si>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</si>
  <si>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</si>
  <si>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</si>
  <si>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</si>
  <si>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</si>
  <si>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</si>
  <si>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</si>
  <si>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</si>
  <si>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</si>
  <si>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</si>
  <si>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</si>
  <si>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</si>
  <si>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</si>
  <si>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</si>
  <si>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</si>
  <si>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</si>
  <si>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</si>
  <si>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</si>
  <si>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</si>
  <si>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</si>
  <si>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</si>
  <si>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</si>
  <si>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</si>
  <si>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</si>
  <si>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</si>
  <si>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</si>
  <si>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</si>
  <si>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</si>
  <si>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</si>
  <si>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</si>
  <si>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</si>
  <si>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</si>
  <si>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</si>
  <si>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</si>
  <si>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</si>
  <si>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</si>
  <si>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</si>
  <si>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</si>
  <si>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</si>
  <si>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</si>
  <si>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</si>
  <si>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</si>
  <si>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</si>
  <si>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</si>
  <si>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</si>
  <si>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</si>
  <si>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</si>
  <si>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</si>
  <si>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</si>
  <si>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</si>
  <si>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</si>
  <si>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</si>
  <si>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</si>
  <si>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</si>
  <si>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</si>
  <si>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</si>
  <si>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</si>
  <si>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</si>
  <si>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</si>
  <si>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</si>
  <si>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</si>
  <si>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</si>
  <si>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</si>
  <si>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</si>
  <si>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</si>
  <si>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</si>
  <si>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</si>
  <si>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</si>
  <si>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</si>
  <si>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</si>
  <si>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</si>
  <si>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</si>
  <si>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</si>
  <si>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</si>
  <si>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</si>
  <si>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</si>
  <si>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</si>
  <si>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</si>
  <si>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</si>
  <si>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</si>
  <si>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</si>
  <si>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</si>
  <si>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</si>
  <si>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</si>
  <si>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</si>
  <si>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</si>
  <si>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</si>
  <si>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</si>
  <si>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</si>
  <si>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</si>
  <si>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</si>
  <si>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</si>
  <si>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</si>
  <si>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</si>
  <si>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</si>
  <si>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</si>
  <si>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</si>
  <si>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</si>
  <si>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</si>
  <si>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</si>
  <si>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</si>
  <si>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</si>
  <si>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</si>
  <si>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</si>
  <si>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</si>
  <si>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</si>
  <si>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</si>
  <si>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</si>
  <si>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</si>
  <si>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</si>
  <si>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</si>
  <si>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</si>
  <si>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</si>
  <si>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</si>
  <si>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</si>
  <si>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</si>
  <si>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</si>
  <si>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</si>
  <si>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</si>
  <si>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</si>
  <si>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</si>
  <si>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</si>
  <si>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</si>
  <si>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</si>
  <si>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</si>
  <si>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</si>
  <si>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</si>
  <si>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</si>
  <si>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</si>
  <si>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</si>
  <si>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</si>
  <si>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</si>
  <si>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</si>
  <si>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</si>
  <si>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</si>
  <si>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</si>
  <si>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</si>
  <si>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</si>
  <si>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</si>
  <si>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</si>
  <si>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</si>
  <si>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</si>
  <si>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</si>
  <si>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</si>
  <si>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</si>
  <si>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</si>
  <si>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</si>
  <si>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</si>
  <si>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</si>
  <si>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</si>
  <si>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</si>
  <si>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</si>
  <si>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</si>
  <si>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</si>
  <si>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</si>
  <si>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</si>
  <si>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</si>
  <si>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</si>
  <si>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</si>
  <si>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</si>
  <si>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</si>
  <si>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</si>
  <si>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</si>
  <si>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</si>
  <si>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</si>
  <si>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</si>
  <si>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</si>
  <si>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</si>
  <si>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</si>
  <si>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</si>
  <si>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</si>
  <si>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</si>
  <si>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</si>
  <si>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</si>
  <si>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</si>
  <si>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</si>
  <si>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</si>
  <si>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</si>
  <si>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</si>
  <si>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</si>
  <si>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</si>
  <si>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</si>
  <si>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</si>
  <si>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</si>
  <si>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</si>
  <si>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</si>
  <si>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</si>
  <si>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</si>
  <si>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</si>
  <si>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</si>
  <si>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</si>
  <si>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</si>
  <si>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</si>
  <si>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</si>
  <si>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</si>
  <si>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</si>
  <si>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</si>
  <si>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</si>
  <si>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</si>
  <si>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</si>
  <si>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</si>
  <si>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</si>
  <si>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</si>
  <si>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</si>
  <si>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</si>
  <si>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</si>
  <si>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</si>
  <si>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</si>
  <si>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</si>
  <si>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</si>
  <si>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</si>
  <si>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</si>
  <si>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</si>
  <si>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</si>
  <si>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</si>
  <si>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</si>
  <si>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</si>
  <si>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</si>
  <si>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</si>
  <si>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</si>
  <si>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</si>
  <si>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</si>
  <si>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</si>
  <si>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</si>
  <si>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</si>
  <si>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</si>
  <si>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</si>
  <si>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</si>
  <si>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</si>
  <si>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</si>
  <si>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</si>
  <si>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</si>
  <si>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</si>
  <si>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</si>
  <si>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</si>
  <si>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</si>
  <si>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</si>
  <si>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</si>
  <si>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</si>
  <si>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</si>
  <si>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</si>
  <si>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</si>
  <si>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</si>
  <si>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</si>
  <si>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</si>
  <si>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</si>
  <si>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</si>
  <si>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</si>
  <si>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</si>
  <si>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</si>
  <si>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</si>
  <si>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</si>
  <si>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</si>
  <si>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</si>
  <si>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</si>
  <si>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</si>
  <si>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</si>
  <si>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</si>
  <si>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</si>
  <si>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</si>
  <si>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</si>
  <si>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</si>
  <si>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</si>
  <si>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</si>
  <si>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</si>
  <si>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</si>
  <si>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</si>
  <si>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</si>
  <si>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</si>
  <si>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</si>
  <si>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</si>
  <si>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</si>
  <si>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</si>
  <si>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</si>
  <si>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</si>
  <si>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</si>
  <si>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</si>
  <si>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</si>
  <si>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</si>
  <si>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</si>
  <si>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</si>
  <si>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</si>
  <si>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</si>
  <si>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</si>
  <si>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</si>
  <si>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</si>
  <si>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</si>
  <si>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</si>
  <si>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</si>
  <si>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</si>
  <si>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</si>
  <si>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</si>
  <si>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</si>
  <si>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</si>
  <si>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</si>
  <si>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</si>
  <si>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</si>
  <si>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</si>
  <si>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</si>
  <si>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</si>
  <si>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</si>
  <si>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</si>
  <si>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</si>
  <si>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</si>
  <si>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</si>
  <si>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</si>
  <si>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</si>
  <si>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</si>
  <si>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</si>
  <si>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</si>
  <si>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</si>
  <si>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</si>
  <si>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</si>
  <si>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</si>
  <si>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</si>
  <si>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</si>
  <si>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</si>
  <si>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</si>
  <si>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</si>
  <si>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</si>
  <si>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</si>
  <si>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</si>
  <si>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</si>
  <si>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</si>
  <si>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</si>
  <si>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</si>
  <si>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</si>
  <si>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</si>
  <si>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</si>
  <si>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</si>
  <si>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</si>
  <si>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</si>
  <si>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</si>
  <si>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</si>
  <si>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</si>
  <si>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</si>
  <si>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</si>
  <si>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</si>
  <si>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</si>
  <si>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</si>
  <si>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</si>
  <si>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</si>
  <si>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</si>
  <si>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</si>
  <si>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</si>
  <si>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</si>
  <si>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</si>
  <si>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</si>
  <si>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</si>
  <si>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</si>
  <si>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</si>
  <si>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</si>
  <si>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</si>
  <si>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</si>
  <si>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</si>
  <si>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</si>
  <si>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</si>
  <si>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</si>
  <si>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</si>
  <si>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</si>
  <si>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</si>
  <si>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</si>
  <si>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</si>
  <si>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</si>
  <si>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</si>
  <si>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</si>
  <si>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</si>
  <si>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</si>
  <si>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</si>
  <si>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</si>
  <si>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</si>
  <si>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</si>
  <si>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</si>
  <si>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</si>
  <si>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</si>
  <si>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</si>
  <si>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</si>
  <si>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</si>
  <si>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</si>
  <si>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</si>
  <si>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</si>
  <si>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</si>
  <si>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</si>
  <si>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</si>
  <si>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</si>
  <si>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</si>
  <si>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</si>
  <si>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</si>
  <si>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</si>
  <si>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</si>
  <si>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</si>
  <si>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</si>
  <si>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</si>
  <si>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</si>
  <si>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</si>
  <si>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</si>
  <si>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</si>
  <si>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</si>
  <si>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</si>
  <si>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</si>
  <si>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</si>
  <si>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</si>
  <si>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</si>
  <si>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</si>
  <si>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</si>
  <si>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</si>
  <si>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</si>
  <si>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</si>
  <si>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</si>
  <si>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</si>
  <si>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</si>
  <si>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</si>
  <si>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</si>
  <si>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</si>
  <si>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</si>
  <si>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</si>
  <si>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</si>
  <si>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</si>
  <si>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</si>
  <si>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</si>
  <si>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</si>
  <si>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</si>
  <si>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</si>
  <si>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</si>
  <si>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</si>
  <si>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</si>
  <si>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</si>
  <si>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</si>
  <si>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</si>
  <si>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</si>
  <si>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</si>
  <si>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</si>
  <si>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</si>
  <si>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</si>
  <si>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</si>
  <si>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</si>
  <si>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</si>
  <si>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</si>
  <si>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</si>
  <si>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</si>
  <si>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</si>
  <si>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</si>
  <si>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</si>
  <si>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</si>
  <si>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</si>
  <si>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</si>
  <si>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</si>
  <si>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</si>
  <si>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</si>
  <si>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</si>
  <si>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</si>
  <si>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</si>
  <si>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</si>
  <si>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</si>
  <si>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</si>
  <si>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</si>
  <si>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</si>
  <si>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</si>
  <si>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</si>
  <si>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</si>
  <si>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</si>
  <si>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</si>
  <si>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</si>
  <si>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</si>
  <si>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</si>
  <si>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</si>
  <si>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</si>
  <si>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</si>
  <si>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</si>
  <si>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</si>
  <si>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</si>
  <si>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</si>
  <si>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</si>
  <si>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</si>
  <si>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</si>
  <si>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</si>
  <si>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</si>
  <si>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</si>
  <si>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</si>
  <si>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</si>
  <si>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</si>
  <si>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</si>
  <si>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</si>
  <si>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</si>
  <si>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</si>
  <si>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</si>
  <si>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</si>
  <si>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</si>
  <si>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</si>
  <si>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</si>
  <si>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</si>
  <si>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</si>
  <si>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</si>
  <si>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</si>
  <si>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</si>
  <si>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</si>
  <si>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</si>
  <si>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</si>
  <si>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</si>
  <si>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</si>
  <si>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</si>
  <si>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</si>
  <si>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</si>
  <si>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</si>
  <si>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</si>
  <si>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</si>
  <si>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</si>
  <si>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</si>
  <si>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</si>
  <si>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</si>
  <si>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</si>
  <si>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</si>
  <si>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</si>
  <si>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</si>
  <si>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</si>
  <si>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</si>
  <si>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</si>
  <si>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</si>
  <si>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</si>
  <si>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</si>
  <si>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</si>
  <si>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</si>
  <si>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</si>
  <si>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</si>
  <si>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</si>
  <si>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</si>
  <si>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</si>
  <si>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</si>
  <si>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</si>
  <si>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</si>
  <si>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</si>
  <si>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</si>
  <si>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</si>
  <si>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</si>
  <si>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</si>
  <si>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</si>
  <si>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</si>
  <si>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</si>
  <si>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</si>
  <si>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</si>
  <si>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</si>
  <si>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</si>
  <si>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</si>
  <si>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</si>
  <si>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</si>
  <si>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</si>
  <si>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</si>
  <si>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</si>
  <si>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</si>
  <si>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</si>
  <si>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</si>
  <si>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</si>
  <si>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</si>
  <si>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</si>
  <si>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</si>
  <si>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</si>
  <si>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</si>
  <si>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</si>
  <si>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</si>
  <si>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</si>
  <si>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</si>
  <si>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</si>
  <si>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</si>
  <si>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</si>
  <si>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</si>
  <si>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</si>
  <si>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</si>
  <si>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</si>
  <si>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</si>
  <si>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</si>
  <si>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</si>
  <si>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</si>
  <si>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</si>
  <si>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</si>
  <si>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</si>
  <si>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</si>
  <si>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</si>
  <si>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</si>
  <si>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</si>
  <si>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</si>
  <si>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</si>
  <si>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</si>
  <si>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</si>
  <si>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</si>
  <si>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</si>
  <si>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</si>
  <si>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</si>
  <si>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</si>
  <si>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</si>
  <si>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</si>
  <si>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</si>
  <si>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</si>
  <si>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</si>
  <si>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</si>
  <si>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</si>
  <si>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</si>
  <si>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</si>
  <si>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</si>
  <si>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</si>
  <si>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</si>
  <si>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</si>
  <si>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</si>
  <si>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</si>
  <si>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</si>
  <si>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</si>
  <si>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</si>
  <si>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</si>
  <si>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</si>
  <si>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</si>
  <si>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</si>
  <si>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</si>
  <si>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</si>
  <si>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</si>
  <si>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</si>
  <si>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</si>
  <si>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</si>
  <si>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</si>
  <si>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</si>
  <si>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</si>
  <si>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</si>
  <si>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</si>
  <si>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</si>
  <si>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</si>
  <si>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</si>
  <si>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</si>
  <si>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</si>
  <si>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</si>
  <si>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</si>
  <si>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</si>
  <si>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</si>
  <si>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</si>
  <si>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</si>
  <si>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</si>
  <si>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</si>
  <si>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</si>
  <si>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</si>
  <si>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</si>
  <si>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</si>
  <si>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</si>
  <si>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</si>
  <si>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</si>
  <si>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</si>
  <si>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</si>
  <si>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</si>
  <si>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</si>
  <si>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</si>
  <si>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</si>
  <si>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</si>
  <si>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</si>
  <si>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</si>
  <si>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</si>
  <si>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</si>
  <si>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</si>
  <si>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</si>
  <si>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</si>
  <si>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</si>
  <si>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</si>
  <si>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</si>
  <si>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</si>
  <si>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</si>
  <si>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</si>
  <si>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</si>
  <si>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</si>
  <si>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</si>
  <si>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</si>
  <si>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</si>
  <si>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</si>
  <si>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</si>
  <si>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</si>
  <si>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</si>
  <si>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</si>
  <si>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</si>
  <si>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</si>
  <si>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</si>
  <si>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</si>
  <si>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</si>
  <si>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</si>
  <si>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</si>
  <si>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</si>
  <si>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</si>
  <si>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</si>
  <si>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</si>
  <si>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</si>
  <si>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</si>
  <si>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</si>
  <si>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</si>
  <si>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</si>
  <si>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</si>
  <si>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</si>
  <si>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</si>
  <si>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</si>
  <si>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</si>
  <si>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</si>
  <si>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</si>
  <si>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</si>
  <si>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</si>
  <si>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</si>
  <si>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</si>
  <si>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</si>
  <si>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</si>
  <si>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</si>
  <si>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</si>
  <si>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</si>
  <si>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</si>
  <si>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</si>
  <si>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</si>
  <si>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</si>
  <si>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</si>
  <si>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</si>
  <si>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</si>
  <si>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</si>
  <si>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</si>
  <si>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</si>
  <si>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</si>
  <si>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</si>
  <si>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</si>
  <si>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</si>
  <si>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</si>
  <si>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</si>
  <si>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</si>
  <si>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</si>
  <si>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</si>
  <si>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</si>
  <si>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</si>
  <si>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</si>
  <si>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</si>
  <si>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</si>
  <si>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</si>
  <si>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</si>
  <si>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</si>
  <si>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</si>
  <si>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</si>
  <si>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</si>
  <si>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</si>
  <si>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</si>
  <si>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</si>
  <si>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</si>
  <si>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</si>
  <si>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</si>
  <si>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</si>
  <si>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</si>
  <si>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</si>
  <si>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</si>
  <si>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</si>
  <si>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</si>
  <si>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</si>
  <si>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</si>
  <si>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</si>
  <si>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</si>
  <si>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</si>
  <si>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</si>
  <si>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</si>
  <si>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</si>
  <si>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</si>
  <si>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</si>
  <si>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</si>
  <si>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</si>
  <si>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</si>
  <si>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</si>
  <si>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</si>
  <si>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</si>
  <si>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</si>
  <si>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</si>
  <si>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</si>
  <si>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</si>
  <si>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</si>
  <si>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</si>
  <si>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</si>
  <si>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</si>
  <si>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</si>
  <si>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</si>
  <si>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</si>
  <si>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</si>
  <si>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</si>
  <si>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</si>
  <si>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</si>
  <si>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</si>
  <si>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</si>
  <si>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</si>
  <si>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</si>
  <si>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</si>
  <si>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</si>
  <si>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</si>
  <si>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</si>
  <si>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</si>
  <si>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</si>
  <si>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</si>
  <si>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</si>
  <si>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</si>
  <si>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</si>
  <si>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</si>
  <si>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</si>
  <si>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</si>
  <si>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</si>
  <si>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</si>
  <si>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</si>
  <si>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</si>
  <si>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</si>
  <si>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</si>
  <si>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</si>
  <si>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</si>
  <si>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</si>
  <si>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</si>
  <si>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</si>
  <si>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</si>
  <si>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</si>
  <si>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</si>
  <si>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</si>
  <si>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</si>
  <si>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</si>
  <si>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</si>
  <si>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</si>
  <si>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</si>
  <si>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</si>
  <si>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</si>
  <si>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</si>
  <si>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</si>
  <si>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</si>
  <si>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</si>
  <si>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</si>
  <si>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</si>
  <si>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</si>
  <si>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</si>
  <si>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</si>
  <si>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</si>
  <si>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</si>
  <si>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</si>
  <si>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</si>
  <si>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</si>
  <si>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</si>
  <si>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</si>
  <si>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</si>
  <si>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</si>
  <si>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</si>
  <si>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</si>
  <si>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</si>
  <si>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</si>
  <si>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</si>
  <si>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</si>
  <si>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</si>
  <si>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</si>
  <si>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</si>
  <si>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</si>
  <si>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</si>
  <si>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</si>
  <si>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</si>
  <si>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</si>
  <si>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</si>
  <si>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</si>
  <si>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</si>
  <si>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</si>
  <si>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</si>
  <si>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</si>
  <si>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</si>
  <si>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</si>
  <si>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</si>
  <si>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</si>
  <si>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</si>
  <si>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</si>
  <si>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</si>
  <si>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</si>
  <si>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</si>
  <si>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</si>
  <si>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</si>
  <si>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</si>
  <si>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</si>
  <si>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to remove CRM forecast in base case</t>
  </si>
  <si>
    <t>deduct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</si>
</sst>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58">
    <xf numFmtId="0" fontId="0" fillId="0" borderId="0" xfId="0"/>
    <xf numFmtId="10" fontId="0" fillId="0" borderId="0" xfId="2" applyNumberFormat="1" applyFont="1"/>
    <xf numFmtId="0" fontId="3" fillId="0" borderId="0" xfId="0" applyFont="1"/>
    <xf numFmtId="41" fontId="0" fillId="0" borderId="0" xfId="0" applyNumberFormat="1"/>
    <xf numFmtId="167" fontId="0" fillId="2" borderId="0" xfId="1" applyNumberFormat="1" applyFont="1" applyFill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2" borderId="0" xfId="0" applyFill="1"/>
    <xf numFmtId="0" fontId="0" fillId="0" borderId="0" xfId="0" applyNumberFormat="1" applyAlignment="1"/>
    <xf numFmtId="0" fontId="3" fillId="0" borderId="0" xfId="0" applyFont="1" applyFill="1"/>
    <xf numFmtId="0" fontId="3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0" fontId="0" fillId="124" borderId="0" xfId="0" applyFill="1"/>
    <xf numFmtId="167" fontId="0" fillId="0" borderId="0" xfId="1" applyNumberFormat="1" applyFont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0" xfId="42392" applyFont="1" applyAlignment="1">
      <alignment horizontal="left" indent="1"/>
    </xf>
    <xf numFmtId="41" fontId="0" fillId="0" borderId="2" xfId="42392" applyFont="1" applyBorder="1" applyAlignment="1">
      <alignment horizontal="left"/>
    </xf>
    <xf numFmtId="41" fontId="0" fillId="0" borderId="2" xfId="42392" applyFont="1" applyBorder="1"/>
    <xf numFmtId="41" fontId="0" fillId="0" borderId="0" xfId="42392" applyFont="1" applyAlignment="1">
      <alignment horizontal="left"/>
    </xf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41" fontId="9" fillId="0" borderId="0" xfId="42392" applyFont="1"/>
    <xf numFmtId="0" fontId="5" fillId="0" borderId="1" xfId="42392" applyNumberFormat="1" applyFont="1" applyFill="1" applyBorder="1" applyAlignment="1">
      <alignment horizontal="center" wrapText="1"/>
    </xf>
    <xf numFmtId="41" fontId="0" fillId="0" borderId="0" xfId="42392" applyFont="1" applyBorder="1"/>
    <xf numFmtId="41" fontId="0" fillId="0" borderId="1" xfId="42392" applyFont="1" applyBorder="1"/>
    <xf numFmtId="43" fontId="0" fillId="0" borderId="0" xfId="42392" applyNumberFormat="1" applyFont="1"/>
    <xf numFmtId="41" fontId="0" fillId="0" borderId="0" xfId="42392" applyFont="1" applyBorder="1" applyAlignment="1">
      <alignment horizontal="left"/>
    </xf>
    <xf numFmtId="41" fontId="0" fillId="0" borderId="1" xfId="42392" applyFont="1" applyBorder="1" applyAlignment="1">
      <alignment horizontal="left" indent="1"/>
    </xf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167" fontId="0" fillId="124" borderId="0" xfId="1" applyNumberFormat="1" applyFont="1" applyFill="1"/>
    <xf numFmtId="173" fontId="6" fillId="0" borderId="0" xfId="0" applyNumberFormat="1" applyFont="1"/>
    <xf numFmtId="10" fontId="6" fillId="0" borderId="0" xfId="2" applyNumberFormat="1" applyFont="1"/>
    <xf numFmtId="41" fontId="1" fillId="0" borderId="0" xfId="42392" applyFont="1" applyFill="1" applyBorder="1" applyAlignment="1">
      <alignment horizontal="center"/>
    </xf>
    <xf numFmtId="41" fontId="1" fillId="0" borderId="0" xfId="42392" applyFont="1" applyBorder="1" applyAlignment="1">
      <alignment horizontal="center"/>
    </xf>
    <xf numFmtId="41" fontId="0" fillId="0" borderId="0" xfId="0" applyNumberFormat="1" applyFont="1" applyBorder="1" applyAlignment="1">
      <alignment horizontal="center"/>
    </xf>
    <xf numFmtId="167" fontId="0" fillId="0" borderId="3" xfId="1" applyNumberFormat="1" applyFont="1" applyFill="1" applyBorder="1"/>
    <xf numFmtId="167" fontId="0" fillId="0" borderId="3" xfId="1" applyNumberFormat="1" applyFont="1" applyBorder="1"/>
    <xf numFmtId="173" fontId="6" fillId="0" borderId="0" xfId="42393" applyNumberFormat="1" applyFont="1"/>
    <xf numFmtId="10" fontId="0" fillId="0" borderId="0" xfId="2" applyNumberFormat="1" applyFont="1" applyFill="1"/>
    <xf numFmtId="43" fontId="0" fillId="0" borderId="3" xfId="1" applyFont="1" applyBorder="1"/>
    <xf numFmtId="41" fontId="0" fillId="125" borderId="0" xfId="42392" applyFont="1" applyFill="1"/>
    <xf numFmtId="165" fontId="0" fillId="125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6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0" fillId="125" borderId="0" xfId="0" applyNumberFormat="1" applyFill="1"/>
    <xf numFmtId="41" fontId="0" fillId="125" borderId="2" xfId="42392" applyFont="1" applyFill="1" applyBorder="1"/>
    <xf numFmtId="41" fontId="178" fillId="0" borderId="0" xfId="42392" applyFont="1" applyFill="1"/>
    <xf numFmtId="41" fontId="0" fillId="125" borderId="0" xfId="42392" applyFont="1" applyFill="1" applyBorder="1"/>
    <xf numFmtId="41" fontId="7" fillId="0" borderId="0" xfId="42392" applyFont="1" applyFill="1" applyBorder="1" applyAlignment="1">
      <alignment horizontal="left"/>
    </xf>
    <xf numFmtId="42" fontId="8" fillId="125" borderId="29" xfId="0" applyNumberFormat="1" applyFont="1" applyFill="1" applyBorder="1" applyAlignment="1">
      <alignment horizontal="left"/>
    </xf>
    <xf numFmtId="167" fontId="0" fillId="127" borderId="0" xfId="1" applyNumberFormat="1" applyFont="1" applyFill="1"/>
    <xf numFmtId="8" fontId="0" fillId="0" borderId="0" xfId="42392" applyNumberFormat="1" applyFont="1"/>
    <xf numFmtId="41" fontId="0" fillId="127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6" borderId="0" xfId="0" applyFill="1"/>
    <xf numFmtId="41" fontId="0" fillId="128" borderId="0" xfId="42392" applyFont="1" applyFill="1"/>
    <xf numFmtId="165" fontId="0" fillId="128" borderId="0" xfId="2" applyNumberFormat="1" applyFont="1" applyFill="1"/>
    <xf numFmtId="165" fontId="0" fillId="128" borderId="1" xfId="2" applyNumberFormat="1" applyFont="1" applyFill="1" applyBorder="1"/>
    <xf numFmtId="167" fontId="0" fillId="125" borderId="0" xfId="0" applyNumberFormat="1" applyFill="1"/>
    <xf numFmtId="168" fontId="7" fillId="125" borderId="80" xfId="0" applyNumberFormat="1" applyFont="1" applyFill="1" applyBorder="1" applyAlignment="1">
      <alignment horizontal="left"/>
    </xf>
    <xf numFmtId="42" fontId="7" fillId="125" borderId="80" xfId="0" applyNumberFormat="1" applyFont="1" applyFill="1" applyBorder="1" applyAlignment="1">
      <alignment horizontal="left"/>
    </xf>
    <xf numFmtId="41" fontId="7" fillId="125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42" fontId="0" fillId="125" borderId="0" xfId="0" applyNumberFormat="1" applyFill="1"/>
    <xf numFmtId="0" fontId="0" fillId="126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1" fontId="1" fillId="125" borderId="0" xfId="42392" applyFont="1" applyFill="1" applyBorder="1" applyAlignment="1">
      <alignment horizontal="center"/>
    </xf>
    <xf numFmtId="167" fontId="0" fillId="125" borderId="3" xfId="1" applyNumberFormat="1" applyFont="1" applyFill="1" applyBorder="1"/>
    <xf numFmtId="41" fontId="178" fillId="0" borderId="0" xfId="42392" applyFont="1"/>
    <xf numFmtId="41" fontId="0" fillId="0" borderId="7" xfId="42392" applyFont="1" applyBorder="1"/>
    <xf numFmtId="41" fontId="0" fillId="128" borderId="1" xfId="42392" applyFont="1" applyFill="1" applyBorder="1"/>
    <xf numFmtId="165" fontId="0" fillId="128" borderId="0" xfId="2" applyNumberFormat="1" applyFont="1" applyFill="1" applyBorder="1"/>
    <xf numFmtId="41" fontId="178" fillId="0" borderId="0" xfId="42392" applyFont="1" applyBorder="1"/>
    <xf numFmtId="43" fontId="178" fillId="0" borderId="0" xfId="0" applyNumberFormat="1" applyFont="1" applyFill="1"/>
    <xf numFmtId="10" fontId="0" fillId="125" borderId="0" xfId="2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9" borderId="0" xfId="33868" applyFont="1" applyFill="1"/>
    <xf numFmtId="0" fontId="7" fillId="129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9" borderId="76" xfId="33868" applyFont="1" applyFill="1" applyBorder="1" applyAlignment="1">
      <alignment horizontal="centerContinuous"/>
    </xf>
    <xf numFmtId="0" fontId="183" fillId="129" borderId="5" xfId="33868" applyFont="1" applyFill="1" applyBorder="1" applyAlignment="1">
      <alignment horizontal="centerContinuous"/>
    </xf>
    <xf numFmtId="0" fontId="183" fillId="129" borderId="77" xfId="33868" applyFont="1" applyFill="1" applyBorder="1" applyAlignment="1">
      <alignment horizontal="centerContinuous"/>
    </xf>
    <xf numFmtId="0" fontId="7" fillId="129" borderId="30" xfId="33868" applyFont="1" applyFill="1" applyBorder="1"/>
    <xf numFmtId="0" fontId="7" fillId="129" borderId="0" xfId="33868" applyFont="1" applyFill="1" applyBorder="1"/>
    <xf numFmtId="0" fontId="7" fillId="129" borderId="80" xfId="33868" applyFont="1" applyFill="1" applyBorder="1"/>
    <xf numFmtId="0" fontId="183" fillId="129" borderId="76" xfId="5383" applyFont="1" applyFill="1" applyBorder="1" applyAlignment="1">
      <alignment horizontal="left"/>
    </xf>
    <xf numFmtId="0" fontId="183" fillId="129" borderId="5" xfId="5383" applyFont="1" applyFill="1" applyBorder="1"/>
    <xf numFmtId="167" fontId="183" fillId="129" borderId="5" xfId="4828" applyNumberFormat="1" applyFont="1" applyFill="1" applyBorder="1"/>
    <xf numFmtId="167" fontId="183" fillId="129" borderId="77" xfId="4828" applyNumberFormat="1" applyFont="1" applyFill="1" applyBorder="1"/>
    <xf numFmtId="167" fontId="184" fillId="129" borderId="0" xfId="33868" applyNumberFormat="1" applyFont="1" applyFill="1" applyBorder="1"/>
    <xf numFmtId="167" fontId="184" fillId="129" borderId="80" xfId="33868" applyNumberFormat="1" applyFont="1" applyFill="1" applyBorder="1"/>
    <xf numFmtId="0" fontId="183" fillId="129" borderId="30" xfId="33868" applyFont="1" applyFill="1" applyBorder="1"/>
    <xf numFmtId="0" fontId="183" fillId="129" borderId="0" xfId="33868" applyFont="1" applyFill="1" applyBorder="1"/>
    <xf numFmtId="0" fontId="183" fillId="129" borderId="80" xfId="33868" applyFont="1" applyFill="1" applyBorder="1"/>
    <xf numFmtId="0" fontId="183" fillId="129" borderId="89" xfId="33868" applyFont="1" applyFill="1" applyBorder="1" applyAlignment="1">
      <alignment horizontal="left"/>
    </xf>
    <xf numFmtId="10" fontId="183" fillId="129" borderId="10" xfId="33868" applyNumberFormat="1" applyFont="1" applyFill="1" applyBorder="1"/>
    <xf numFmtId="167" fontId="183" fillId="129" borderId="10" xfId="4828" applyNumberFormat="1" applyFont="1" applyFill="1" applyBorder="1"/>
    <xf numFmtId="167" fontId="183" fillId="129" borderId="90" xfId="4828" applyNumberFormat="1" applyFont="1" applyFill="1" applyBorder="1"/>
    <xf numFmtId="0" fontId="183" fillId="129" borderId="30" xfId="33868" applyFont="1" applyFill="1" applyBorder="1" applyAlignment="1">
      <alignment horizontal="left"/>
    </xf>
    <xf numFmtId="10" fontId="183" fillId="129" borderId="0" xfId="33868" applyNumberFormat="1" applyFont="1" applyFill="1" applyBorder="1"/>
    <xf numFmtId="41" fontId="183" fillId="129" borderId="0" xfId="4828" applyNumberFormat="1" applyFont="1" applyFill="1" applyBorder="1"/>
    <xf numFmtId="167" fontId="183" fillId="129" borderId="80" xfId="4828" applyNumberFormat="1" applyFont="1" applyFill="1" applyBorder="1"/>
    <xf numFmtId="0" fontId="183" fillId="129" borderId="30" xfId="42394" applyFont="1" applyFill="1" applyBorder="1" applyAlignment="1">
      <alignment horizontal="left" wrapText="1"/>
    </xf>
    <xf numFmtId="0" fontId="183" fillId="129" borderId="81" xfId="42394" applyFont="1" applyFill="1" applyBorder="1" applyAlignment="1">
      <alignment horizontal="left" wrapText="1"/>
    </xf>
    <xf numFmtId="10" fontId="183" fillId="129" borderId="1" xfId="33868" applyNumberFormat="1" applyFont="1" applyFill="1" applyBorder="1"/>
    <xf numFmtId="41" fontId="183" fillId="129" borderId="1" xfId="4828" applyNumberFormat="1" applyFont="1" applyFill="1" applyBorder="1"/>
    <xf numFmtId="167" fontId="183" fillId="129" borderId="82" xfId="4828" applyNumberFormat="1" applyFont="1" applyFill="1" applyBorder="1"/>
    <xf numFmtId="0" fontId="183" fillId="129" borderId="81" xfId="33868" applyFont="1" applyFill="1" applyBorder="1"/>
    <xf numFmtId="0" fontId="183" fillId="129" borderId="1" xfId="33868" applyFont="1" applyFill="1" applyBorder="1"/>
    <xf numFmtId="167" fontId="183" fillId="129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9" borderId="31" xfId="33868" applyFont="1" applyFill="1" applyBorder="1" applyAlignment="1">
      <alignment horizontal="left"/>
    </xf>
    <xf numFmtId="0" fontId="183" fillId="129" borderId="2" xfId="33868" applyFont="1" applyFill="1" applyBorder="1"/>
    <xf numFmtId="41" fontId="183" fillId="129" borderId="2" xfId="4828" applyNumberFormat="1" applyFont="1" applyFill="1" applyBorder="1"/>
    <xf numFmtId="41" fontId="183" fillId="129" borderId="79" xfId="4828" applyNumberFormat="1" applyFont="1" applyFill="1" applyBorder="1"/>
    <xf numFmtId="43" fontId="7" fillId="0" borderId="0" xfId="4828" applyFont="1"/>
    <xf numFmtId="41" fontId="183" fillId="129" borderId="80" xfId="4828" applyNumberFormat="1" applyFont="1" applyFill="1" applyBorder="1"/>
    <xf numFmtId="0" fontId="183" fillId="129" borderId="76" xfId="33868" applyFont="1" applyFill="1" applyBorder="1"/>
    <xf numFmtId="0" fontId="183" fillId="129" borderId="5" xfId="33868" applyFont="1" applyFill="1" applyBorder="1"/>
    <xf numFmtId="43" fontId="183" fillId="129" borderId="1" xfId="4828" applyFont="1" applyFill="1" applyBorder="1"/>
    <xf numFmtId="43" fontId="183" fillId="129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30" borderId="76" xfId="42395" applyNumberFormat="1" applyFont="1" applyFill="1" applyBorder="1" applyAlignment="1">
      <alignment horizontal="left"/>
    </xf>
    <xf numFmtId="0" fontId="183" fillId="130" borderId="5" xfId="5383" applyFont="1" applyFill="1" applyBorder="1"/>
    <xf numFmtId="41" fontId="183" fillId="130" borderId="5" xfId="33868" applyNumberFormat="1" applyFont="1" applyFill="1" applyBorder="1"/>
    <xf numFmtId="41" fontId="183" fillId="130" borderId="77" xfId="33868" applyNumberFormat="1" applyFont="1" applyFill="1" applyBorder="1"/>
    <xf numFmtId="0" fontId="179" fillId="129" borderId="0" xfId="0" applyFont="1" applyFill="1"/>
    <xf numFmtId="0" fontId="0" fillId="129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30" borderId="76" xfId="0" applyFont="1" applyFill="1" applyBorder="1"/>
    <xf numFmtId="0" fontId="193" fillId="130" borderId="5" xfId="0" applyFont="1" applyFill="1" applyBorder="1"/>
    <xf numFmtId="167" fontId="193" fillId="130" borderId="5" xfId="0" applyNumberFormat="1" applyFont="1" applyFill="1" applyBorder="1"/>
    <xf numFmtId="167" fontId="193" fillId="130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30" borderId="76" xfId="42394" applyFont="1" applyFill="1" applyBorder="1"/>
    <xf numFmtId="167" fontId="188" fillId="130" borderId="5" xfId="4828" applyNumberFormat="1" applyFont="1" applyFill="1" applyBorder="1"/>
    <xf numFmtId="167" fontId="188" fillId="130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43" fontId="2" fillId="0" borderId="0" xfId="42392" applyNumberFormat="1" applyFont="1"/>
    <xf numFmtId="41" fontId="2" fillId="0" borderId="0" xfId="42392" applyFont="1"/>
    <xf numFmtId="0" fontId="0" fillId="0" borderId="7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  <xf numFmtId="41" fontId="0" fillId="0" borderId="85" xfId="42392" applyFont="1" applyBorder="1" applyAlignment="1">
      <alignment horizontal="center"/>
    </xf>
    <xf numFmtId="41" fontId="0" fillId="0" borderId="86" xfId="42392" applyFont="1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RJA-3-and-4-Attrition-Study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1-5.02-E-n-G-WC-RB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JA-3_Electric_Attrition"/>
      <sheetName val="RJA-4_Gas_Attrition"/>
      <sheetName val="Electric_CBR"/>
      <sheetName val="Elect_Sales"/>
      <sheetName val="Elect_PPlant"/>
      <sheetName val="Elect_TPlant"/>
      <sheetName val="Elect_DPlant"/>
      <sheetName val="Elect_GPlant"/>
      <sheetName val="Electric_OM"/>
      <sheetName val="Elect_OMDetail"/>
      <sheetName val="Elect_IPlant"/>
      <sheetName val="Electric_TOTI"/>
      <sheetName val="Elect_Functional_Utility_Plant"/>
      <sheetName val="Funct_Plant_Rel_DFIT_Detail"/>
      <sheetName val="El_ADIT_w_wo_bonus"/>
      <sheetName val="Electric Bonus"/>
      <sheetName val="El Gross Plant Data"/>
      <sheetName val="El Accum Dep Data"/>
      <sheetName val="Gas_CBR"/>
      <sheetName val="Gas_Sales"/>
      <sheetName val="Gas_PPlant"/>
      <sheetName val="Gas_DPlant"/>
      <sheetName val="Gas_IPlant"/>
      <sheetName val="Gas_GPlant"/>
      <sheetName val="Gas_OM"/>
      <sheetName val="Gas_OMDetail"/>
      <sheetName val="Gas_TOTI"/>
      <sheetName val="Gas_Func_Plant"/>
      <sheetName val="Gas 282"/>
      <sheetName val="Gas Bonus"/>
      <sheetName val="GasGross Plant Data"/>
      <sheetName val="Gas Accum Dep Data"/>
      <sheetName val="CRM"/>
      <sheetName val="Indices"/>
      <sheetName val="Sum PropTX 1-2008 Thru 6-2013"/>
      <sheetName val="Depr Exp 2019 GRC Annual"/>
      <sheetName val="DFIT_Summary"/>
      <sheetName val="#3a PGA Rev Taxes"/>
      <sheetName val="AMI"/>
      <sheetName val="AMI_Forecast"/>
      <sheetName val="GTZ Historical RB"/>
      <sheetName val="GTZ_Forecast"/>
    </sheetNames>
    <sheetDataSet>
      <sheetData sheetId="0">
        <row r="12">
          <cell r="M12">
            <v>1383967753.3583531</v>
          </cell>
        </row>
        <row r="23">
          <cell r="M23">
            <v>133771898.81128907</v>
          </cell>
        </row>
        <row r="24">
          <cell r="M24">
            <v>25658059.22110616</v>
          </cell>
        </row>
        <row r="25">
          <cell r="M25">
            <v>87906170.299783334</v>
          </cell>
        </row>
        <row r="26">
          <cell r="M26">
            <v>48840421.806414381</v>
          </cell>
        </row>
        <row r="27">
          <cell r="M27">
            <v>4249179.3080572495</v>
          </cell>
        </row>
        <row r="28">
          <cell r="M28">
            <v>0</v>
          </cell>
        </row>
        <row r="29">
          <cell r="M29">
            <v>133012738.63851058</v>
          </cell>
        </row>
        <row r="30">
          <cell r="C30">
            <v>341413195.95999998</v>
          </cell>
          <cell r="M30">
            <v>399943530.77323258</v>
          </cell>
        </row>
        <row r="31">
          <cell r="C31">
            <v>75292958.060000002</v>
          </cell>
          <cell r="M31">
            <v>92202250.778924987</v>
          </cell>
        </row>
        <row r="32">
          <cell r="M32">
            <v>35645161.039999902</v>
          </cell>
        </row>
        <row r="33">
          <cell r="M33">
            <v>10384909.820386456</v>
          </cell>
        </row>
        <row r="34">
          <cell r="M34">
            <v>0</v>
          </cell>
        </row>
        <row r="35">
          <cell r="M35">
            <v>59175488.444326468</v>
          </cell>
        </row>
        <row r="36">
          <cell r="M36">
            <v>71911524.327427596</v>
          </cell>
        </row>
        <row r="37">
          <cell r="M37">
            <v>-49988684.340644665</v>
          </cell>
        </row>
        <row r="42">
          <cell r="M42">
            <v>5531774221.7014971</v>
          </cell>
        </row>
        <row r="54">
          <cell r="C54">
            <v>5207091968.4225769</v>
          </cell>
        </row>
        <row r="57">
          <cell r="H57">
            <v>1.5006211864456276E-2</v>
          </cell>
        </row>
        <row r="58">
          <cell r="H58">
            <v>5.3215264320141842E-2</v>
          </cell>
        </row>
        <row r="59">
          <cell r="H59">
            <v>3.4394221048451933E-2</v>
          </cell>
        </row>
        <row r="60">
          <cell r="H60">
            <v>0.16157434378051261</v>
          </cell>
        </row>
        <row r="61">
          <cell r="H61">
            <v>6.0398964202900807E-2</v>
          </cell>
        </row>
      </sheetData>
      <sheetData sheetId="1">
        <row r="11">
          <cell r="M11">
            <v>463194844.86560464</v>
          </cell>
        </row>
        <row r="22">
          <cell r="M22">
            <v>6881948.4002242647</v>
          </cell>
        </row>
        <row r="23">
          <cell r="M23">
            <v>2110.77</v>
          </cell>
        </row>
        <row r="24">
          <cell r="M24">
            <v>62023319.739795186</v>
          </cell>
        </row>
        <row r="25">
          <cell r="M25">
            <v>28873402.439712379</v>
          </cell>
        </row>
        <row r="26">
          <cell r="M26">
            <v>1808553.0829245392</v>
          </cell>
        </row>
        <row r="27">
          <cell r="M27">
            <v>0</v>
          </cell>
        </row>
        <row r="28">
          <cell r="M28">
            <v>61926370.707987964</v>
          </cell>
        </row>
        <row r="29">
          <cell r="C29">
            <v>116957730.5099999</v>
          </cell>
          <cell r="M29">
            <v>135112552.94691035</v>
          </cell>
        </row>
        <row r="30">
          <cell r="C30">
            <v>26117569.960000005</v>
          </cell>
          <cell r="M30">
            <v>39655705.639344297</v>
          </cell>
        </row>
        <row r="31">
          <cell r="M31">
            <v>0</v>
          </cell>
        </row>
        <row r="32">
          <cell r="M32">
            <v>9069192.5683040544</v>
          </cell>
        </row>
        <row r="33">
          <cell r="M33">
            <v>25907771.487470046</v>
          </cell>
        </row>
        <row r="34">
          <cell r="M34">
            <v>18767167.587415632</v>
          </cell>
        </row>
        <row r="35">
          <cell r="M35">
            <v>-18776565.167922914</v>
          </cell>
        </row>
        <row r="51">
          <cell r="C51">
            <v>1951252142.3354211</v>
          </cell>
          <cell r="M51">
            <v>2293103160.4083061</v>
          </cell>
        </row>
        <row r="54">
          <cell r="H54">
            <v>1.3282089954823606E-2</v>
          </cell>
        </row>
        <row r="56">
          <cell r="H56">
            <v>5.2166066813214673E-2</v>
          </cell>
        </row>
        <row r="57">
          <cell r="H57">
            <v>0.15105801563149757</v>
          </cell>
        </row>
        <row r="58">
          <cell r="H58">
            <v>2.903099810414056E-2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6">
          <cell r="T36">
            <v>105802468.1600001</v>
          </cell>
          <cell r="U36">
            <v>-4408805.5073599108</v>
          </cell>
          <cell r="X36">
            <v>-2616179.6237217812</v>
          </cell>
        </row>
        <row r="48">
          <cell r="AA48">
            <v>668212.25079111382</v>
          </cell>
        </row>
        <row r="60">
          <cell r="AA60">
            <v>576872.28524093702</v>
          </cell>
        </row>
        <row r="70">
          <cell r="AA70">
            <v>421369.10734537989</v>
          </cell>
        </row>
      </sheetData>
      <sheetData sheetId="33"/>
      <sheetData sheetId="34"/>
      <sheetData sheetId="35"/>
      <sheetData sheetId="36"/>
      <sheetData sheetId="37"/>
      <sheetData sheetId="38"/>
      <sheetData sheetId="39">
        <row r="35">
          <cell r="L35">
            <v>65960577.016595259</v>
          </cell>
          <cell r="M35">
            <v>56628240.085732639</v>
          </cell>
          <cell r="N35">
            <v>58375774.901277043</v>
          </cell>
          <cell r="O35">
            <v>51414155.559539527</v>
          </cell>
          <cell r="P35">
            <v>232378747.56314448</v>
          </cell>
        </row>
        <row r="36">
          <cell r="L36">
            <v>25901244.283404738</v>
          </cell>
          <cell r="M36">
            <v>22236644.161418274</v>
          </cell>
          <cell r="N36">
            <v>22922862.023638956</v>
          </cell>
          <cell r="O36">
            <v>20189189.710053027</v>
          </cell>
          <cell r="P36">
            <v>91249940.178514987</v>
          </cell>
        </row>
        <row r="43">
          <cell r="L43">
            <v>5438518.1342967749</v>
          </cell>
          <cell r="M43">
            <v>8094524.9795974875</v>
          </cell>
          <cell r="N43">
            <v>13418082.612993523</v>
          </cell>
          <cell r="O43">
            <v>17996808.197642792</v>
          </cell>
          <cell r="P43">
            <v>44947933.924530581</v>
          </cell>
        </row>
        <row r="44">
          <cell r="L44">
            <v>-6910358.5194726437</v>
          </cell>
          <cell r="O44">
            <v>-46419774.309706442</v>
          </cell>
        </row>
        <row r="53">
          <cell r="L53">
            <v>2455596.1125766858</v>
          </cell>
          <cell r="M53">
            <v>3178539.0355503955</v>
          </cell>
          <cell r="N53">
            <v>5268981.1292374069</v>
          </cell>
          <cell r="O53">
            <v>7066944.3254180318</v>
          </cell>
        </row>
        <row r="54">
          <cell r="L54">
            <v>-2713543.3344334769</v>
          </cell>
          <cell r="O54">
            <v>-18228007.824639309</v>
          </cell>
        </row>
      </sheetData>
      <sheetData sheetId="40">
        <row r="71">
          <cell r="C71">
            <v>100037416.65184399</v>
          </cell>
        </row>
      </sheetData>
      <sheetData sheetId="41">
        <row r="34">
          <cell r="M34">
            <v>30492738.400130928</v>
          </cell>
          <cell r="N34">
            <v>39886525.106570065</v>
          </cell>
          <cell r="O34">
            <v>30631977.834374245</v>
          </cell>
          <cell r="P34">
            <v>201048657.99291924</v>
          </cell>
        </row>
        <row r="35">
          <cell r="L35">
            <v>51099336.108155988</v>
          </cell>
          <cell r="M35">
            <v>15575758.956162961</v>
          </cell>
          <cell r="N35">
            <v>20374126.210199933</v>
          </cell>
          <cell r="O35">
            <v>15646882.770512056</v>
          </cell>
          <cell r="P35">
            <v>102696104.04503094</v>
          </cell>
        </row>
        <row r="42">
          <cell r="L42">
            <v>6449028.8199709654</v>
          </cell>
          <cell r="M42">
            <v>14935754.903618157</v>
          </cell>
          <cell r="N42">
            <v>16731754.018023636</v>
          </cell>
          <cell r="O42">
            <v>21621168.12225952</v>
          </cell>
          <cell r="P42">
            <v>59737705.863872282</v>
          </cell>
        </row>
        <row r="43">
          <cell r="L43">
            <v>-6973936.2028291104</v>
          </cell>
          <cell r="O43">
            <v>-60262613.246730424</v>
          </cell>
        </row>
        <row r="45">
          <cell r="L45">
            <v>3294178.3411877672</v>
          </cell>
          <cell r="M45">
            <v>7629217.0009265719</v>
          </cell>
          <cell r="N45">
            <v>8546617.3643961176</v>
          </cell>
          <cell r="O45">
            <v>11044141.021507693</v>
          </cell>
        </row>
        <row r="46">
          <cell r="L46">
            <v>-3562302.206037954</v>
          </cell>
          <cell r="O46">
            <v>-30782277.592868336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ERB AMA"/>
      <sheetName val="GRB AMA"/>
      <sheetName val="WC "/>
      <sheetName val="2017 GRC WC Det Format"/>
      <sheetName val="ERB EOP"/>
      <sheetName val="GRB EOP"/>
      <sheetName val="BS and CWC Recon, p1"/>
      <sheetName val="BS and CWC Recon, p2"/>
      <sheetName val="EOP BS and CWC Recon, p1"/>
      <sheetName val="EOP BS and CWC Recon, p2"/>
      <sheetName val="PPXLSaveData0"/>
      <sheetName val="PPXLFunctions"/>
      <sheetName val="PPXLOpen"/>
      <sheetName val="3.04 &amp; 4.04 Lead"/>
    </sheetNames>
    <sheetDataSet>
      <sheetData sheetId="0" refreshError="1"/>
      <sheetData sheetId="1" refreshError="1"/>
      <sheetData sheetId="2">
        <row r="92">
          <cell r="J92">
            <v>10898545827.153294</v>
          </cell>
        </row>
        <row r="93">
          <cell r="J93">
            <v>-4388667535.5324507</v>
          </cell>
        </row>
      </sheetData>
      <sheetData sheetId="3">
        <row r="19">
          <cell r="G19">
            <v>4300940372.1867046</v>
          </cell>
        </row>
        <row r="21">
          <cell r="G21">
            <v>-1529184328.8799999</v>
          </cell>
        </row>
        <row r="22">
          <cell r="G22">
            <v>-96126626.117550001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 refreshError="1"/>
      <sheetData sheetId="1" refreshError="1"/>
      <sheetData sheetId="2" refreshError="1"/>
      <sheetData sheetId="3">
        <row r="668">
          <cell r="H668">
            <v>453621.67</v>
          </cell>
        </row>
        <row r="681">
          <cell r="A681" t="str">
            <v>E311 STM Str/Impv, Colstrip 1-2 Com Total</v>
          </cell>
          <cell r="H681">
            <v>807126.84000000032</v>
          </cell>
        </row>
        <row r="694">
          <cell r="A694" t="str">
            <v>E311 STM Str/Impv, Colstrip 2 Total</v>
          </cell>
          <cell r="H694">
            <v>333800.14</v>
          </cell>
        </row>
        <row r="706">
          <cell r="J706">
            <v>3.4099999999999998E-2</v>
          </cell>
        </row>
        <row r="707">
          <cell r="H707">
            <v>1012154.4299999999</v>
          </cell>
        </row>
        <row r="719">
          <cell r="J719">
            <v>3.1699999999999999E-2</v>
          </cell>
        </row>
        <row r="720">
          <cell r="H720">
            <v>1812873.6099999994</v>
          </cell>
        </row>
        <row r="745">
          <cell r="J745">
            <v>3.6799999999999999E-2</v>
          </cell>
        </row>
        <row r="746">
          <cell r="H746">
            <v>1029827.2499999999</v>
          </cell>
        </row>
        <row r="811">
          <cell r="A811" t="str">
            <v>E312 STM Boiler, Colstrip 1 Total</v>
          </cell>
          <cell r="H811">
            <v>5600118.2399999993</v>
          </cell>
        </row>
        <row r="824">
          <cell r="A824" t="str">
            <v>E312 STM Boiler, Colstrip 1-2 Com Total</v>
          </cell>
          <cell r="H824">
            <v>151509.48000000004</v>
          </cell>
        </row>
        <row r="837">
          <cell r="A837" t="str">
            <v>E312 STM Boiler, Colstrip 2 Total</v>
          </cell>
          <cell r="H837">
            <v>6036649.7000000002</v>
          </cell>
        </row>
        <row r="849">
          <cell r="J849">
            <v>4.1999999999999996E-2</v>
          </cell>
        </row>
        <row r="850">
          <cell r="H850">
            <v>6173097.4000000004</v>
          </cell>
        </row>
        <row r="862">
          <cell r="J862">
            <v>4.0800000000000003E-2</v>
          </cell>
        </row>
        <row r="863">
          <cell r="H863">
            <v>619010.28</v>
          </cell>
        </row>
        <row r="875">
          <cell r="J875">
            <v>4.7E-2</v>
          </cell>
        </row>
        <row r="876">
          <cell r="H876">
            <v>6089903.040000001</v>
          </cell>
        </row>
        <row r="1006">
          <cell r="A1006" t="str">
            <v>E314 STM Turbogen, Colstrip 1 Total</v>
          </cell>
          <cell r="H1006">
            <v>1961742.4999999995</v>
          </cell>
        </row>
        <row r="1019">
          <cell r="A1019" t="str">
            <v>E314 STM Turbogen, Colstrip 1-2 Com Total</v>
          </cell>
          <cell r="H1019">
            <v>105258.84000000003</v>
          </cell>
        </row>
        <row r="1032">
          <cell r="A1032" t="str">
            <v>E314 STM Turbogen, Colstrip 2 Total</v>
          </cell>
          <cell r="H1032">
            <v>2275594.3199999998</v>
          </cell>
        </row>
        <row r="1044">
          <cell r="J1044">
            <v>6.9699999999999998E-2</v>
          </cell>
        </row>
        <row r="1045">
          <cell r="H1045">
            <v>2950676.65</v>
          </cell>
        </row>
        <row r="1057">
          <cell r="J1057">
            <v>6.6000000000000003E-2</v>
          </cell>
        </row>
        <row r="1058">
          <cell r="H1058">
            <v>2616916.29</v>
          </cell>
        </row>
        <row r="1188">
          <cell r="A1188" t="str">
            <v>E315 STM Accessory, Colstrip 1 Total</v>
          </cell>
          <cell r="H1188">
            <v>396318.55000000005</v>
          </cell>
        </row>
        <row r="1201">
          <cell r="A1201" t="str">
            <v>E315 STM Accessory, Colstrip 1-2 Cm Total</v>
          </cell>
          <cell r="H1201">
            <v>53639.519999999997</v>
          </cell>
        </row>
        <row r="1214">
          <cell r="A1214" t="str">
            <v>E315 STM Accessory, Colstrip 2 Total</v>
          </cell>
          <cell r="H1214">
            <v>270380.17000000004</v>
          </cell>
        </row>
        <row r="1226">
          <cell r="J1226">
            <v>4.0099999999999997E-2</v>
          </cell>
        </row>
        <row r="1227">
          <cell r="H1227">
            <v>288763.08</v>
          </cell>
        </row>
        <row r="1239">
          <cell r="J1239">
            <v>3.5499999999999997E-2</v>
          </cell>
        </row>
        <row r="1240">
          <cell r="H1240">
            <v>271184.64000000001</v>
          </cell>
        </row>
        <row r="1252">
          <cell r="J1252">
            <v>4.7100000000000003E-2</v>
          </cell>
        </row>
        <row r="1253">
          <cell r="H1253">
            <v>307071.15999999997</v>
          </cell>
        </row>
        <row r="1357">
          <cell r="A1357" t="str">
            <v>E316 STM Misc, Colstrip 1 Total</v>
          </cell>
          <cell r="H1357">
            <v>66775.329999999987</v>
          </cell>
        </row>
        <row r="1370">
          <cell r="A1370" t="str">
            <v>E316 STM Misc, Colstrip 1-2 Com Total</v>
          </cell>
          <cell r="H1370">
            <v>202893.36</v>
          </cell>
        </row>
        <row r="1382">
          <cell r="J1382">
            <v>2.9599999999999998E-2</v>
          </cell>
        </row>
        <row r="1383">
          <cell r="H1383">
            <v>7445.3999999999987</v>
          </cell>
        </row>
        <row r="1396">
          <cell r="A1396" t="str">
            <v>E316 STM Misc, Colstrip 2 Total</v>
          </cell>
          <cell r="H1396">
            <v>70765.029999999984</v>
          </cell>
        </row>
        <row r="1408">
          <cell r="J1408">
            <v>6.7699999999999996E-2</v>
          </cell>
        </row>
        <row r="1409">
          <cell r="H1409">
            <v>72526.899999999994</v>
          </cell>
        </row>
        <row r="1421">
          <cell r="J1421">
            <v>4.1599999999999998E-2</v>
          </cell>
        </row>
        <row r="1422">
          <cell r="H1422">
            <v>179945.64</v>
          </cell>
        </row>
        <row r="1434">
          <cell r="J1434">
            <v>6.8000000000000005E-2</v>
          </cell>
        </row>
        <row r="1435">
          <cell r="H1435">
            <v>81123.16</v>
          </cell>
        </row>
        <row r="7884">
          <cell r="I7884">
            <v>58063304.239105009</v>
          </cell>
        </row>
        <row r="7887">
          <cell r="I7887">
            <v>146502038.88</v>
          </cell>
        </row>
        <row r="7888">
          <cell r="I7888">
            <v>34220440.340000004</v>
          </cell>
        </row>
        <row r="7889">
          <cell r="I7889">
            <v>130367577.64999998</v>
          </cell>
        </row>
        <row r="7890">
          <cell r="I7890">
            <v>32550776.924434006</v>
          </cell>
        </row>
        <row r="7891">
          <cell r="J7891">
            <v>24931825.760895003</v>
          </cell>
        </row>
        <row r="7895">
          <cell r="J7895">
            <v>1516118.5699999998</v>
          </cell>
        </row>
        <row r="7896">
          <cell r="J7896">
            <v>105011002.05</v>
          </cell>
        </row>
        <row r="7897">
          <cell r="J7897">
            <v>11457220.915566003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2">
          <cell r="H12">
            <v>2.87E-2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2">
          <cell r="V22">
            <v>-212064</v>
          </cell>
        </row>
      </sheetData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19">
          <cell r="D19">
            <v>23512518.929999996</v>
          </cell>
        </row>
        <row r="39">
          <cell r="D39">
            <v>42298712.619999997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/>
      <sheetData sheetId="1"/>
      <sheetData sheetId="2">
        <row r="249">
          <cell r="G249">
            <v>11656400.670000002</v>
          </cell>
          <cell r="H249">
            <v>0</v>
          </cell>
        </row>
        <row r="250">
          <cell r="G250">
            <v>3557679.1</v>
          </cell>
          <cell r="H250">
            <v>159133.1399999999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>
        <row r="12">
          <cell r="H12">
            <v>2.87E-2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54"/>
  <sheetViews>
    <sheetView workbookViewId="0">
      <selection activeCell="K27" sqref="K27"/>
    </sheetView>
  </sheetViews>
  <sheetFormatPr defaultColWidth="8.85546875" defaultRowHeight="15"/>
  <cols>
    <col min="1" max="1" width="23.7109375" style="6" bestFit="1" customWidth="1"/>
    <col min="2" max="4" width="15" style="5" bestFit="1" customWidth="1"/>
    <col min="5" max="5" width="13.42578125" style="5" bestFit="1" customWidth="1"/>
    <col min="6" max="6" width="8.85546875" style="6"/>
    <col min="7" max="7" width="15" style="6" bestFit="1" customWidth="1"/>
    <col min="8" max="8" width="15.5703125" style="6" customWidth="1"/>
    <col min="9" max="9" width="15" style="6" bestFit="1" customWidth="1"/>
    <col min="10" max="11" width="16" style="6" bestFit="1" customWidth="1"/>
    <col min="12" max="12" width="15" style="6" bestFit="1" customWidth="1"/>
    <col min="13" max="13" width="20.42578125" style="6" customWidth="1"/>
    <col min="14" max="16384" width="8.85546875" style="6"/>
  </cols>
  <sheetData>
    <row r="1" spans="1:9" ht="18.75">
      <c r="A1" s="20" t="s">
        <v>128</v>
      </c>
    </row>
    <row r="2" spans="1:9" ht="18.75">
      <c r="A2" s="125" t="s">
        <v>4</v>
      </c>
    </row>
    <row r="3" spans="1:9">
      <c r="G3" s="547" t="s">
        <v>52</v>
      </c>
      <c r="H3" s="548"/>
      <c r="I3" s="549"/>
    </row>
    <row r="4" spans="1:9">
      <c r="A4" s="13" t="s">
        <v>34</v>
      </c>
      <c r="B4" s="41">
        <v>2019</v>
      </c>
      <c r="C4" s="41">
        <v>2020</v>
      </c>
      <c r="D4" s="41">
        <v>2021</v>
      </c>
      <c r="E4" s="132" t="s">
        <v>1</v>
      </c>
      <c r="G4" s="41" t="s">
        <v>80</v>
      </c>
      <c r="H4" s="41" t="s">
        <v>81</v>
      </c>
      <c r="I4" s="126" t="s">
        <v>82</v>
      </c>
    </row>
    <row r="5" spans="1:9">
      <c r="A5" s="6" t="s">
        <v>6</v>
      </c>
      <c r="B5" s="5">
        <f ca="1">'electric activity'!G70+'PT elect'!D23</f>
        <v>-24327638.838601556</v>
      </c>
      <c r="C5" s="5">
        <f ca="1">'electric activity'!H70+'PT elect'!E23</f>
        <v>-24541251.143454965</v>
      </c>
      <c r="D5" s="5">
        <f ca="1">'electric activity'!I70+'PT elect'!F23</f>
        <v>-22707378.356099311</v>
      </c>
      <c r="E5" s="5">
        <f ca="1">SUM(B5:D5)</f>
        <v>-71576268.338155836</v>
      </c>
      <c r="G5" s="112">
        <f ca="1">C5/12*8</f>
        <v>-16360834.095636643</v>
      </c>
      <c r="H5" s="112">
        <f ca="1">D5/12*4</f>
        <v>-7569126.1186997704</v>
      </c>
      <c r="I5" s="7">
        <f ca="1">SUM(G5:H5)</f>
        <v>-23929960.214336414</v>
      </c>
    </row>
    <row r="6" spans="1:9">
      <c r="A6" s="6" t="s">
        <v>7</v>
      </c>
      <c r="B6" s="5">
        <f ca="1">'electric activity'!G71+'PT elect'!D24</f>
        <v>-696310.40346840874</v>
      </c>
      <c r="C6" s="5">
        <f ca="1">'electric activity'!H71+'PT elect'!E24</f>
        <v>-229452.4472356583</v>
      </c>
      <c r="D6" s="5">
        <f ca="1">'electric activity'!I71+'PT elect'!F24</f>
        <v>199513.4839118137</v>
      </c>
      <c r="E6" s="5">
        <f ca="1">SUM(B6:D6)</f>
        <v>-726249.36679225334</v>
      </c>
      <c r="G6" s="112">
        <f t="shared" ref="G6:G13" ca="1" si="0">C6/12*8</f>
        <v>-152968.29815710554</v>
      </c>
      <c r="H6" s="112">
        <f t="shared" ref="H6:H13" ca="1" si="1">D6/12*4</f>
        <v>66504.494637271229</v>
      </c>
      <c r="I6" s="7">
        <f t="shared" ref="I6:I13" ca="1" si="2">SUM(G6:H6)</f>
        <v>-86463.803519834313</v>
      </c>
    </row>
    <row r="7" spans="1:9">
      <c r="A7" s="6" t="s">
        <v>8</v>
      </c>
      <c r="B7" s="5">
        <f ca="1">'electric activity'!G72+'PT elect'!D25</f>
        <v>-4899674.3003995065</v>
      </c>
      <c r="C7" s="5">
        <f ca="1">'electric activity'!H72+'PT elect'!E25</f>
        <v>-5801306.131709015</v>
      </c>
      <c r="D7" s="5">
        <f ca="1">'electric activity'!I72+'PT elect'!F25</f>
        <v>-7525513.3428617949</v>
      </c>
      <c r="E7" s="5">
        <f ca="1">SUM(B7:D7)</f>
        <v>-18226493.774970315</v>
      </c>
      <c r="G7" s="112">
        <f t="shared" ca="1" si="0"/>
        <v>-3867537.4211393432</v>
      </c>
      <c r="H7" s="112">
        <f t="shared" ca="1" si="1"/>
        <v>-2508504.4476205981</v>
      </c>
      <c r="I7" s="7">
        <f t="shared" ca="1" si="2"/>
        <v>-6376041.8687599413</v>
      </c>
    </row>
    <row r="8" spans="1:9">
      <c r="A8" s="6" t="s">
        <v>16</v>
      </c>
      <c r="B8" s="5">
        <f ca="1">'electric activity'!G73+'PT elect'!D26</f>
        <v>-2904067.8913521981</v>
      </c>
      <c r="C8" s="5">
        <f ca="1">'electric activity'!H73+'PT elect'!E26</f>
        <v>-1638420.8899826785</v>
      </c>
      <c r="D8" s="5">
        <f ca="1">'electric activity'!I73+'PT elect'!F26</f>
        <v>3653862.2713292437</v>
      </c>
      <c r="E8" s="5">
        <f t="shared" ref="E8:E12" ca="1" si="3">SUM(B8:D8)</f>
        <v>-888626.51000563335</v>
      </c>
      <c r="G8" s="112">
        <f t="shared" ca="1" si="0"/>
        <v>-1092280.5933217856</v>
      </c>
      <c r="H8" s="112">
        <f t="shared" ca="1" si="1"/>
        <v>1217954.0904430812</v>
      </c>
      <c r="I8" s="7">
        <f t="shared" ca="1" si="2"/>
        <v>125673.49712129566</v>
      </c>
    </row>
    <row r="9" spans="1:9">
      <c r="A9" s="6" t="s">
        <v>17</v>
      </c>
      <c r="B9" s="5">
        <f ca="1">'electric activity'!G74+'PT elect'!D27</f>
        <v>794328.47569500376</v>
      </c>
      <c r="C9" s="5">
        <f ca="1">'electric activity'!H74+'PT elect'!E27</f>
        <v>-776431.22694215318</v>
      </c>
      <c r="D9" s="5">
        <f ca="1">'electric activity'!I74+'PT elect'!F27</f>
        <v>-7622138.239211021</v>
      </c>
      <c r="E9" s="5">
        <f t="shared" ca="1" si="3"/>
        <v>-7604240.99045817</v>
      </c>
      <c r="G9" s="112">
        <f t="shared" ca="1" si="0"/>
        <v>-517620.81796143547</v>
      </c>
      <c r="H9" s="112">
        <f t="shared" ca="1" si="1"/>
        <v>-2540712.7464036737</v>
      </c>
      <c r="I9" s="7">
        <f t="shared" ca="1" si="2"/>
        <v>-3058333.564365109</v>
      </c>
    </row>
    <row r="10" spans="1:9">
      <c r="A10" s="6" t="s">
        <v>131</v>
      </c>
      <c r="B10" s="5">
        <f>'electric activity'!G75</f>
        <v>0</v>
      </c>
      <c r="C10" s="5">
        <f>'electric activity'!H75</f>
        <v>322253.68</v>
      </c>
      <c r="D10" s="5">
        <f>'electric activity'!I75</f>
        <v>483380.51999999996</v>
      </c>
      <c r="E10" s="5">
        <f t="shared" si="3"/>
        <v>805634.2</v>
      </c>
      <c r="G10" s="112">
        <f t="shared" si="0"/>
        <v>214835.78666666665</v>
      </c>
      <c r="H10" s="112">
        <f t="shared" si="1"/>
        <v>161126.84</v>
      </c>
      <c r="I10" s="7">
        <f t="shared" si="2"/>
        <v>375962.62666666665</v>
      </c>
    </row>
    <row r="11" spans="1:9">
      <c r="A11" s="6" t="s">
        <v>127</v>
      </c>
      <c r="B11" s="5">
        <f>'electric activity'!G76</f>
        <v>-3194956.7517000004</v>
      </c>
      <c r="C11" s="5">
        <f>'electric activity'!H76</f>
        <v>-3194956.7517000004</v>
      </c>
      <c r="D11" s="5">
        <f>'electric activity'!I76</f>
        <v>-3194956.7517000004</v>
      </c>
      <c r="E11" s="5">
        <f t="shared" si="3"/>
        <v>-9584870.2551000006</v>
      </c>
      <c r="G11" s="112">
        <f t="shared" si="0"/>
        <v>-2129971.1678000004</v>
      </c>
      <c r="H11" s="112">
        <f t="shared" si="1"/>
        <v>-1064985.5839000002</v>
      </c>
      <c r="I11" s="7">
        <f t="shared" si="2"/>
        <v>-3194956.7517000008</v>
      </c>
    </row>
    <row r="12" spans="1:9">
      <c r="A12" s="6" t="s">
        <v>21</v>
      </c>
      <c r="B12" s="5">
        <f>'electric activity'!G77+'PT elect'!D29</f>
        <v>2384930.6878852984</v>
      </c>
      <c r="C12" s="5">
        <f>'electric activity'!H77+'PT elect'!E29</f>
        <v>4390641.8508862304</v>
      </c>
      <c r="D12" s="5">
        <f>'electric activity'!I77+'PT elect'!F29</f>
        <v>5078208.1056182319</v>
      </c>
      <c r="E12" s="5">
        <f t="shared" si="3"/>
        <v>11853780.64438976</v>
      </c>
      <c r="G12" s="112">
        <f>C12/12*8</f>
        <v>2927094.5672574867</v>
      </c>
      <c r="H12" s="112">
        <f t="shared" si="1"/>
        <v>1692736.0352060774</v>
      </c>
      <c r="I12" s="7">
        <f t="shared" si="2"/>
        <v>4619830.6024635639</v>
      </c>
    </row>
    <row r="13" spans="1:9">
      <c r="A13" s="6" t="s">
        <v>14</v>
      </c>
      <c r="B13" s="5">
        <f>'electric activity'!G78</f>
        <v>-2069262.6857552305</v>
      </c>
      <c r="C13" s="5">
        <f>'electric activity'!H78</f>
        <v>16851.722954153603</v>
      </c>
      <c r="D13" s="5">
        <f>'electric activity'!I78</f>
        <v>1458222.3639976685</v>
      </c>
      <c r="E13" s="5">
        <f>SUM(B13:D13)</f>
        <v>-594188.59880340844</v>
      </c>
      <c r="G13" s="114">
        <f t="shared" si="0"/>
        <v>11234.481969435736</v>
      </c>
      <c r="H13" s="114">
        <f t="shared" si="1"/>
        <v>486074.12133255618</v>
      </c>
      <c r="I13" s="128">
        <f t="shared" si="2"/>
        <v>497308.60330199194</v>
      </c>
    </row>
    <row r="14" spans="1:9">
      <c r="A14" s="129" t="s">
        <v>1</v>
      </c>
      <c r="B14" s="124">
        <f ca="1">SUM(B5:B13)</f>
        <v>-34912651.707696602</v>
      </c>
      <c r="C14" s="124">
        <f ca="1">SUM(C5:C13)</f>
        <v>-31452071.337184083</v>
      </c>
      <c r="D14" s="124">
        <f ca="1">SUM(D5:D13)</f>
        <v>-30176799.945015177</v>
      </c>
      <c r="E14" s="124">
        <f ca="1">SUM(E5:E13)</f>
        <v>-96541522.98989585</v>
      </c>
      <c r="G14" s="7">
        <f ca="1">SUM(G5:G13)</f>
        <v>-20968047.558122728</v>
      </c>
      <c r="H14" s="7">
        <f t="shared" ref="H14:I14" ca="1" si="4">SUM(H5:H13)</f>
        <v>-10058933.315005057</v>
      </c>
      <c r="I14" s="152">
        <f t="shared" ca="1" si="4"/>
        <v>-31026980.873127777</v>
      </c>
    </row>
    <row r="15" spans="1:9">
      <c r="B15" s="5">
        <f ca="1">'PT elect'!D33-B14</f>
        <v>0</v>
      </c>
      <c r="C15" s="5">
        <f ca="1">'PT elect'!E33-C14</f>
        <v>0</v>
      </c>
      <c r="D15" s="5">
        <f ca="1">'PT elect'!F33-D14</f>
        <v>0</v>
      </c>
      <c r="G15" s="154">
        <f ca="1">C14/12*8</f>
        <v>-20968047.558122721</v>
      </c>
      <c r="H15" s="154">
        <f ca="1">D14/12*4</f>
        <v>-10058933.315005058</v>
      </c>
      <c r="I15" s="154">
        <f ca="1">SUM(G15:H15)</f>
        <v>-31026980.873127781</v>
      </c>
    </row>
    <row r="16" spans="1:9">
      <c r="G16" s="8"/>
      <c r="H16" s="15" t="s">
        <v>26</v>
      </c>
      <c r="I16" s="8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G17" s="173" t="s">
        <v>83</v>
      </c>
      <c r="H17" s="173" t="s">
        <v>84</v>
      </c>
      <c r="I17" s="173" t="s">
        <v>124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'electric activity'!G82+'PT elect'!D35</f>
        <v>-454528019.32139844</v>
      </c>
      <c r="C18" s="5">
        <f ca="1">'electric activity'!H82+'PT elect'!E35</f>
        <v>-429986768.17794353</v>
      </c>
      <c r="D18" s="5">
        <f ca="1">'electric activity'!I82+'PT elect'!F35</f>
        <v>-407279389.82184416</v>
      </c>
      <c r="G18" s="9">
        <f ca="1">B18</f>
        <v>-454528019.32139844</v>
      </c>
      <c r="H18" s="7">
        <f t="shared" ref="H18:H26" ca="1" si="5">C5-G5</f>
        <v>-8180417.0478183217</v>
      </c>
      <c r="I18" s="9">
        <f ca="1">G18-H18</f>
        <v>-446347602.27358013</v>
      </c>
      <c r="J18" s="9">
        <f t="shared" ref="J18:J26" ca="1" si="6">I18-I5</f>
        <v>-422417642.05924374</v>
      </c>
      <c r="K18" s="112">
        <f ca="1">J18*$L$27</f>
        <v>-429416090.88161337</v>
      </c>
    </row>
    <row r="19" spans="1:13">
      <c r="A19" s="6" t="s">
        <v>7</v>
      </c>
      <c r="B19" s="5">
        <f ca="1">'electric activity'!G83+'PT elect'!D36</f>
        <v>-152432341.73653156</v>
      </c>
      <c r="C19" s="5">
        <f ca="1">'electric activity'!H83+'PT elect'!E36</f>
        <v>-152202889.28929591</v>
      </c>
      <c r="D19" s="5">
        <f ca="1">'electric activity'!I83+'PT elect'!F36</f>
        <v>-152402402.77320772</v>
      </c>
      <c r="G19" s="9">
        <f t="shared" ref="G19:G26" ca="1" si="7">B19</f>
        <v>-152432341.73653156</v>
      </c>
      <c r="H19" s="7">
        <f t="shared" ca="1" si="5"/>
        <v>-76484.149078552757</v>
      </c>
      <c r="I19" s="9">
        <f t="shared" ref="I19:I26" ca="1" si="8">G19-H19</f>
        <v>-152355857.58745301</v>
      </c>
      <c r="J19" s="9">
        <f t="shared" ca="1" si="6"/>
        <v>-152269393.78393316</v>
      </c>
      <c r="K19" s="112">
        <f t="shared" ref="K19:K26" ca="1" si="9">J19*$L$27</f>
        <v>-154792133.01995364</v>
      </c>
    </row>
    <row r="20" spans="1:13">
      <c r="A20" s="6" t="s">
        <v>8</v>
      </c>
      <c r="B20" s="5">
        <f ca="1">'electric activity'!G84+'PT elect'!D37</f>
        <v>-630395790.43960047</v>
      </c>
      <c r="C20" s="5">
        <f ca="1">'electric activity'!H84+'PT elect'!E37</f>
        <v>-624594484.30789149</v>
      </c>
      <c r="D20" s="5">
        <f ca="1">'electric activity'!I84+'PT elect'!F37</f>
        <v>-617068970.9650296</v>
      </c>
      <c r="G20" s="9">
        <f t="shared" ca="1" si="7"/>
        <v>-630395790.43960047</v>
      </c>
      <c r="H20" s="7">
        <f t="shared" ca="1" si="5"/>
        <v>-1933768.7105696718</v>
      </c>
      <c r="I20" s="9">
        <f t="shared" ca="1" si="8"/>
        <v>-628462021.72903085</v>
      </c>
      <c r="J20" s="9">
        <f t="shared" ca="1" si="6"/>
        <v>-622085979.86027086</v>
      </c>
      <c r="K20" s="112">
        <f t="shared" ca="1" si="9"/>
        <v>-632392454.92116606</v>
      </c>
    </row>
    <row r="21" spans="1:13">
      <c r="A21" s="6" t="s">
        <v>16</v>
      </c>
      <c r="B21" s="5">
        <f ca="1">'electric activity'!G85+'PT elect'!D38</f>
        <v>-12850407.458647801</v>
      </c>
      <c r="C21" s="5">
        <f ca="1">'electric activity'!H85+'PT elect'!E38</f>
        <v>-11211986.568665121</v>
      </c>
      <c r="D21" s="5">
        <f ca="1">'electric activity'!I85+'PT elect'!F38</f>
        <v>-14865848.839994365</v>
      </c>
      <c r="G21" s="9">
        <f t="shared" ca="1" si="7"/>
        <v>-12850407.458647801</v>
      </c>
      <c r="H21" s="7">
        <f t="shared" ca="1" si="5"/>
        <v>-546140.2966608929</v>
      </c>
      <c r="I21" s="9">
        <f t="shared" ca="1" si="8"/>
        <v>-12304267.161986908</v>
      </c>
      <c r="J21" s="9">
        <f t="shared" ca="1" si="6"/>
        <v>-12429940.659108203</v>
      </c>
      <c r="K21" s="112">
        <f t="shared" ca="1" si="9"/>
        <v>-12635875.011527272</v>
      </c>
    </row>
    <row r="22" spans="1:13">
      <c r="A22" s="6" t="s">
        <v>17</v>
      </c>
      <c r="B22" s="5">
        <f ca="1">'electric activity'!G86+'PT elect'!D39</f>
        <v>-72663533.412761003</v>
      </c>
      <c r="C22" s="5">
        <f ca="1">'electric activity'!H86+'PT elect'!E39</f>
        <v>-71887102.185818851</v>
      </c>
      <c r="D22" s="5">
        <f ca="1">'electric activity'!I86+'PT elect'!F39</f>
        <v>-64264963.946607828</v>
      </c>
      <c r="G22" s="9">
        <f t="shared" ca="1" si="7"/>
        <v>-72663533.412761003</v>
      </c>
      <c r="H22" s="7">
        <f t="shared" ca="1" si="5"/>
        <v>-258810.40898071771</v>
      </c>
      <c r="I22" s="9">
        <f t="shared" ca="1" si="8"/>
        <v>-72404723.00378029</v>
      </c>
      <c r="J22" s="9">
        <f t="shared" ca="1" si="6"/>
        <v>-69346389.439415187</v>
      </c>
      <c r="K22" s="112">
        <f t="shared" ca="1" si="9"/>
        <v>-70495293.057980895</v>
      </c>
    </row>
    <row r="23" spans="1:13">
      <c r="A23" s="6" t="s">
        <v>131</v>
      </c>
      <c r="C23" s="5">
        <f>-C10</f>
        <v>-322253.68</v>
      </c>
      <c r="D23" s="5">
        <f>C23-D10</f>
        <v>-805634.2</v>
      </c>
      <c r="G23" s="9">
        <v>0</v>
      </c>
      <c r="H23" s="7">
        <f t="shared" si="5"/>
        <v>107417.89333333334</v>
      </c>
      <c r="I23" s="9">
        <f t="shared" si="8"/>
        <v>-107417.89333333334</v>
      </c>
      <c r="J23" s="9">
        <f t="shared" si="6"/>
        <v>-483380.52</v>
      </c>
      <c r="K23" s="112">
        <f t="shared" ca="1" si="9"/>
        <v>-491388.97773026681</v>
      </c>
    </row>
    <row r="24" spans="1:13">
      <c r="A24" s="6" t="s">
        <v>127</v>
      </c>
      <c r="B24" s="5">
        <f>'electric activity'!G88</f>
        <v>3194956.7517000004</v>
      </c>
      <c r="C24" s="5">
        <f>'electric activity'!H88</f>
        <v>6389913.5034000007</v>
      </c>
      <c r="D24" s="5">
        <f>'electric activity'!I88</f>
        <v>9584870.2551000006</v>
      </c>
      <c r="G24" s="9">
        <f t="shared" si="7"/>
        <v>3194956.7517000004</v>
      </c>
      <c r="H24" s="7">
        <f t="shared" si="5"/>
        <v>-1064985.5839</v>
      </c>
      <c r="I24" s="9">
        <f t="shared" si="8"/>
        <v>4259942.3355999999</v>
      </c>
      <c r="J24" s="9">
        <f t="shared" si="6"/>
        <v>7454899.0873000007</v>
      </c>
      <c r="K24" s="112">
        <f t="shared" ca="1" si="9"/>
        <v>7578408.9139352292</v>
      </c>
    </row>
    <row r="25" spans="1:13">
      <c r="A25" s="6" t="s">
        <v>21</v>
      </c>
      <c r="B25" s="5">
        <f>'electric activity'!G89+'PT elect'!D41</f>
        <v>-5008498.7278852994</v>
      </c>
      <c r="C25" s="5">
        <f>'electric activity'!H89+'PT elect'!E41</f>
        <v>-9399140.5787715279</v>
      </c>
      <c r="D25" s="5">
        <f>'electric activity'!I89+'PT elect'!F41</f>
        <v>-14477348.684389761</v>
      </c>
      <c r="G25" s="9">
        <f t="shared" si="7"/>
        <v>-5008498.7278852994</v>
      </c>
      <c r="H25" s="7">
        <f t="shared" si="5"/>
        <v>1463547.2836287436</v>
      </c>
      <c r="I25" s="9">
        <f t="shared" si="8"/>
        <v>-6472046.0115140434</v>
      </c>
      <c r="J25" s="9">
        <f t="shared" si="6"/>
        <v>-11091876.613977607</v>
      </c>
      <c r="K25" s="112">
        <f t="shared" ca="1" si="9"/>
        <v>-11275642.449250354</v>
      </c>
    </row>
    <row r="26" spans="1:13">
      <c r="A26" s="6" t="s">
        <v>14</v>
      </c>
      <c r="B26" s="5">
        <f>'electric activity'!G90</f>
        <v>2069262.6857552305</v>
      </c>
      <c r="C26" s="5">
        <f>'electric activity'!H90</f>
        <v>2052410.9628010769</v>
      </c>
      <c r="D26" s="5">
        <f>'electric activity'!I90</f>
        <v>594188.59880340844</v>
      </c>
      <c r="G26" s="131">
        <f t="shared" si="7"/>
        <v>2069262.6857552305</v>
      </c>
      <c r="H26" s="128">
        <f t="shared" si="5"/>
        <v>5617.2409847178678</v>
      </c>
      <c r="I26" s="131">
        <f t="shared" si="8"/>
        <v>2063645.4447705126</v>
      </c>
      <c r="J26" s="131">
        <f t="shared" si="6"/>
        <v>1566336.8414685207</v>
      </c>
      <c r="K26" s="114">
        <f t="shared" ca="1" si="9"/>
        <v>1592287.2922360862</v>
      </c>
    </row>
    <row r="27" spans="1:13">
      <c r="A27" s="129" t="s">
        <v>1</v>
      </c>
      <c r="B27" s="124">
        <f ca="1">SUM(B18:B26)</f>
        <v>-1322614371.6593692</v>
      </c>
      <c r="C27" s="124">
        <f t="shared" ref="C27:D27" ca="1" si="10">SUM(C18:C26)</f>
        <v>-1291162300.3221853</v>
      </c>
      <c r="D27" s="124">
        <f t="shared" ca="1" si="10"/>
        <v>-1260985500.3771701</v>
      </c>
      <c r="G27" s="9">
        <f ca="1">SUM(G18:G26)</f>
        <v>-1322614371.6593692</v>
      </c>
      <c r="H27" s="9">
        <f t="shared" ref="H27:I27" ca="1" si="11">SUM(H18:H26)</f>
        <v>-10484023.779061364</v>
      </c>
      <c r="I27" s="169">
        <f t="shared" ca="1" si="11"/>
        <v>-1312130347.8803082</v>
      </c>
      <c r="J27" s="145">
        <f ca="1">SUM(J18:J26)</f>
        <v>-1281103367.0071802</v>
      </c>
      <c r="K27" s="145">
        <f ca="1">'AMA ADIT'!S29</f>
        <v>-1302328182.1130505</v>
      </c>
      <c r="L27" s="6">
        <f ca="1">K27/J27</f>
        <v>1.0165676054348793</v>
      </c>
    </row>
    <row r="28" spans="1:13">
      <c r="B28" s="5">
        <f ca="1">'PT elect'!D45-B27</f>
        <v>0</v>
      </c>
      <c r="C28" s="5">
        <f ca="1">'PT elect'!E45-C27</f>
        <v>0</v>
      </c>
      <c r="D28" s="5">
        <f ca="1">'PT elect'!F45-D27</f>
        <v>0</v>
      </c>
      <c r="H28" s="184">
        <f ca="1">C14/12*4</f>
        <v>-10484023.77906136</v>
      </c>
      <c r="I28" s="154">
        <f ca="1">G27-H28</f>
        <v>-1312130347.8803079</v>
      </c>
      <c r="J28" s="154">
        <f ca="1">I27-I14</f>
        <v>-1281103367.0071805</v>
      </c>
    </row>
    <row r="30" spans="1:13">
      <c r="B30" s="15"/>
      <c r="C30" s="15"/>
      <c r="D30" s="15"/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G31" s="173" t="s">
        <v>83</v>
      </c>
      <c r="H31" s="173" t="s">
        <v>84</v>
      </c>
      <c r="I31" s="126" t="s">
        <v>85</v>
      </c>
      <c r="J31" s="173" t="s">
        <v>80</v>
      </c>
      <c r="K31" s="173" t="s">
        <v>81</v>
      </c>
      <c r="L31" s="126" t="s">
        <v>116</v>
      </c>
      <c r="M31" s="173" t="s">
        <v>123</v>
      </c>
    </row>
    <row r="32" spans="1:13">
      <c r="A32" s="6" t="s">
        <v>6</v>
      </c>
      <c r="B32" s="5">
        <f ca="1">'electric activity'!G33</f>
        <v>105551777.17352578</v>
      </c>
      <c r="C32" s="5">
        <f ca="1">'electric activity'!H33</f>
        <v>107135709.50446159</v>
      </c>
      <c r="D32" s="5">
        <f ca="1">'electric activity'!I33</f>
        <v>108766828.0769444</v>
      </c>
      <c r="G32" s="9">
        <f ca="1">'electric activity'!G46</f>
        <v>-2096565617.9162521</v>
      </c>
      <c r="H32" s="7">
        <f ca="1">C32/12*4</f>
        <v>35711903.16815386</v>
      </c>
      <c r="I32" s="9">
        <f ca="1">G32-H32</f>
        <v>-2132277521.0844059</v>
      </c>
      <c r="J32" s="112">
        <f ca="1">C32/12*8</f>
        <v>71423806.336307719</v>
      </c>
      <c r="K32" s="112">
        <f ca="1">D32/12*4</f>
        <v>36255609.358981468</v>
      </c>
      <c r="L32" s="9">
        <f ca="1">I32-J32-K32</f>
        <v>-2239956936.779695</v>
      </c>
      <c r="M32" s="112">
        <f t="shared" ref="M32:M40" ca="1" si="12">AVERAGE(I32,L32)</f>
        <v>-2186117228.9320507</v>
      </c>
    </row>
    <row r="33" spans="1:14">
      <c r="A33" s="6" t="s">
        <v>7</v>
      </c>
      <c r="B33" s="5">
        <f ca="1">'electric activity'!G34</f>
        <v>36041490.117844746</v>
      </c>
      <c r="C33" s="5">
        <f ca="1">'electric activity'!H34</f>
        <v>37959447.540957637</v>
      </c>
      <c r="D33" s="5">
        <f ca="1">'electric activity'!I34</f>
        <v>40076377.220564395</v>
      </c>
      <c r="G33" s="9">
        <f ca="1">'electric activity'!G47</f>
        <v>-554194789.61427975</v>
      </c>
      <c r="H33" s="7">
        <f t="shared" ref="H33:H40" ca="1" si="13">C33/12*4</f>
        <v>12653149.180319212</v>
      </c>
      <c r="I33" s="9">
        <f t="shared" ref="I33:I40" ca="1" si="14">G33-H33</f>
        <v>-566847938.79459894</v>
      </c>
      <c r="J33" s="112">
        <f t="shared" ref="J33:J40" ca="1" si="15">C33/12*8</f>
        <v>25306298.360638425</v>
      </c>
      <c r="K33" s="112">
        <f t="shared" ref="K33:K40" ca="1" si="16">D33/12*4</f>
        <v>13358792.406854799</v>
      </c>
      <c r="L33" s="9">
        <f t="shared" ref="L33:L40" ca="1" si="17">I33-J33-K33</f>
        <v>-605513029.56209207</v>
      </c>
      <c r="M33" s="112">
        <f t="shared" ca="1" si="12"/>
        <v>-586180484.17834544</v>
      </c>
    </row>
    <row r="34" spans="1:14">
      <c r="A34" s="6" t="s">
        <v>8</v>
      </c>
      <c r="B34" s="5">
        <f ca="1">'electric activity'!G35</f>
        <v>129225897.20406151</v>
      </c>
      <c r="C34" s="5">
        <f ca="1">'electric activity'!H35</f>
        <v>133670521.27768253</v>
      </c>
      <c r="D34" s="5">
        <f ca="1">'electric activity'!I35</f>
        <v>138415801.11943164</v>
      </c>
      <c r="G34" s="9">
        <f ca="1">'electric activity'!G48</f>
        <v>-1621848847.6979225</v>
      </c>
      <c r="H34" s="7">
        <f t="shared" ca="1" si="13"/>
        <v>44556840.425894178</v>
      </c>
      <c r="I34" s="9">
        <f t="shared" ca="1" si="14"/>
        <v>-1666405688.1238167</v>
      </c>
      <c r="J34" s="112">
        <f t="shared" ca="1" si="15"/>
        <v>89113680.851788357</v>
      </c>
      <c r="K34" s="112">
        <f t="shared" ca="1" si="16"/>
        <v>46138600.373143882</v>
      </c>
      <c r="L34" s="9">
        <f t="shared" ca="1" si="17"/>
        <v>-1801657969.3487489</v>
      </c>
      <c r="M34" s="112">
        <f t="shared" ca="1" si="12"/>
        <v>-1734031828.7362828</v>
      </c>
    </row>
    <row r="35" spans="1:14">
      <c r="A35" s="6" t="s">
        <v>16</v>
      </c>
      <c r="B35" s="5">
        <f ca="1">'electric activity'!G36</f>
        <v>59953818.099687271</v>
      </c>
      <c r="C35" s="5">
        <f ca="1">'electric activity'!H36</f>
        <v>69640816.916280463</v>
      </c>
      <c r="D35" s="5">
        <f ca="1">'electric activity'!I36</f>
        <v>82240442.345907271</v>
      </c>
      <c r="G35" s="9">
        <f ca="1">'electric activity'!G49</f>
        <v>-197881741.28710985</v>
      </c>
      <c r="H35" s="7">
        <f t="shared" ca="1" si="13"/>
        <v>23213605.638760153</v>
      </c>
      <c r="I35" s="9">
        <f t="shared" ca="1" si="14"/>
        <v>-221095346.92587</v>
      </c>
      <c r="J35" s="112">
        <f t="shared" ca="1" si="15"/>
        <v>46427211.277520306</v>
      </c>
      <c r="K35" s="112">
        <f t="shared" ca="1" si="16"/>
        <v>27413480.781969089</v>
      </c>
      <c r="L35" s="9">
        <f t="shared" ca="1" si="17"/>
        <v>-294936038.98535937</v>
      </c>
      <c r="M35" s="112">
        <f t="shared" ca="1" si="12"/>
        <v>-258015692.95561469</v>
      </c>
    </row>
    <row r="36" spans="1:14">
      <c r="A36" s="6" t="s">
        <v>17</v>
      </c>
      <c r="B36" s="5">
        <f ca="1">'electric activity'!G37</f>
        <v>34516810.134669505</v>
      </c>
      <c r="C36" s="5">
        <f ca="1">'electric activity'!H37</f>
        <v>36601589.714391731</v>
      </c>
      <c r="D36" s="5">
        <f ca="1">'electric activity'!I37</f>
        <v>38931034.190807268</v>
      </c>
      <c r="G36" s="9">
        <f ca="1">'electric activity'!G50</f>
        <v>-227283324.08936301</v>
      </c>
      <c r="H36" s="7">
        <f t="shared" ca="1" si="13"/>
        <v>12200529.904797243</v>
      </c>
      <c r="I36" s="9">
        <f t="shared" ca="1" si="14"/>
        <v>-239483853.99416026</v>
      </c>
      <c r="J36" s="112">
        <f t="shared" ca="1" si="15"/>
        <v>24401059.809594486</v>
      </c>
      <c r="K36" s="112">
        <f t="shared" ca="1" si="16"/>
        <v>12977011.396935755</v>
      </c>
      <c r="L36" s="9">
        <f t="shared" ca="1" si="17"/>
        <v>-276861925.20069051</v>
      </c>
      <c r="M36" s="112">
        <f t="shared" ca="1" si="12"/>
        <v>-258172889.5974254</v>
      </c>
    </row>
    <row r="37" spans="1:14">
      <c r="A37" s="6" t="s">
        <v>131</v>
      </c>
      <c r="B37" s="5">
        <f>'electric activity'!G38</f>
        <v>42298712.619999997</v>
      </c>
      <c r="C37" s="5">
        <f>'electric activity'!H38</f>
        <v>40764171.286666662</v>
      </c>
      <c r="D37" s="5">
        <f>'electric activity'!I38</f>
        <v>39996900.619999997</v>
      </c>
      <c r="G37" s="9">
        <f>'electric activity'!G51</f>
        <v>-84597425.239999995</v>
      </c>
      <c r="H37" s="7">
        <f t="shared" si="13"/>
        <v>13588057.095555553</v>
      </c>
      <c r="I37" s="9">
        <f t="shared" si="14"/>
        <v>-98185482.335555553</v>
      </c>
      <c r="J37" s="112">
        <f t="shared" si="15"/>
        <v>27176114.191111106</v>
      </c>
      <c r="K37" s="112">
        <f t="shared" si="16"/>
        <v>13332300.206666665</v>
      </c>
      <c r="L37" s="9">
        <f t="shared" si="17"/>
        <v>-138693896.73333332</v>
      </c>
      <c r="M37" s="112">
        <f t="shared" si="12"/>
        <v>-118439689.53444444</v>
      </c>
    </row>
    <row r="38" spans="1:14">
      <c r="A38" s="6" t="s">
        <v>127</v>
      </c>
      <c r="B38" s="5">
        <f>'electric activity'!G39</f>
        <v>15214079.770000001</v>
      </c>
      <c r="C38" s="5">
        <f>'electric activity'!H39</f>
        <v>15214079.770000001</v>
      </c>
      <c r="D38" s="5">
        <f>'electric activity'!I39</f>
        <v>15214079.770000001</v>
      </c>
      <c r="G38" s="9">
        <f>'electric activity'!G52</f>
        <v>-15214079.770000001</v>
      </c>
      <c r="H38" s="7">
        <f t="shared" si="13"/>
        <v>5071359.9233333338</v>
      </c>
      <c r="I38" s="9">
        <f t="shared" si="14"/>
        <v>-20285439.693333335</v>
      </c>
      <c r="J38" s="112">
        <f t="shared" si="15"/>
        <v>10142719.846666668</v>
      </c>
      <c r="K38" s="112">
        <v>15373213.159999907</v>
      </c>
      <c r="L38" s="9">
        <f t="shared" si="17"/>
        <v>-45801372.699999914</v>
      </c>
      <c r="M38" s="112">
        <f t="shared" si="12"/>
        <v>-33043406.196666624</v>
      </c>
    </row>
    <row r="39" spans="1:14">
      <c r="A39" s="6" t="s">
        <v>21</v>
      </c>
      <c r="B39" s="5">
        <f>'electric activity'!G40</f>
        <v>8094524.9795974875</v>
      </c>
      <c r="C39" s="5">
        <f>'electric activity'!H40</f>
        <v>13418082.612993523</v>
      </c>
      <c r="D39" s="5">
        <f>'electric activity'!I40</f>
        <v>17996808.197642792</v>
      </c>
      <c r="G39" s="9">
        <f>'electric activity'!G53</f>
        <v>-15004883.49907013</v>
      </c>
      <c r="H39" s="7">
        <f t="shared" si="13"/>
        <v>4472694.2043311745</v>
      </c>
      <c r="I39" s="9">
        <f t="shared" si="14"/>
        <v>-19477577.703401305</v>
      </c>
      <c r="J39" s="112">
        <f t="shared" si="15"/>
        <v>8945388.408662349</v>
      </c>
      <c r="K39" s="112">
        <f t="shared" si="16"/>
        <v>5998936.065880931</v>
      </c>
      <c r="L39" s="9">
        <f t="shared" si="17"/>
        <v>-34421902.177944586</v>
      </c>
      <c r="M39" s="112">
        <f t="shared" si="12"/>
        <v>-26949739.940672945</v>
      </c>
    </row>
    <row r="40" spans="1:14">
      <c r="A40" s="6" t="s">
        <v>14</v>
      </c>
      <c r="B40" s="5">
        <f>'electric activity'!G41</f>
        <v>14935754.903618157</v>
      </c>
      <c r="C40" s="5">
        <f>'electric activity'!H41</f>
        <v>16731754.018023636</v>
      </c>
      <c r="D40" s="5">
        <f>'electric activity'!I41</f>
        <v>21621168.12225952</v>
      </c>
      <c r="G40" s="131">
        <f>'electric activity'!G54</f>
        <v>-21909691.106447268</v>
      </c>
      <c r="H40" s="128">
        <f t="shared" si="13"/>
        <v>5577251.3393412121</v>
      </c>
      <c r="I40" s="131">
        <f t="shared" si="14"/>
        <v>-27486942.44578848</v>
      </c>
      <c r="J40" s="114">
        <f t="shared" si="15"/>
        <v>11154502.678682424</v>
      </c>
      <c r="K40" s="114">
        <f t="shared" si="16"/>
        <v>7207056.0407531736</v>
      </c>
      <c r="L40" s="131">
        <f t="shared" si="17"/>
        <v>-45848501.165224075</v>
      </c>
      <c r="M40" s="114">
        <f t="shared" si="12"/>
        <v>-36667721.805506274</v>
      </c>
    </row>
    <row r="41" spans="1:14">
      <c r="A41" s="129" t="s">
        <v>1</v>
      </c>
      <c r="B41" s="124">
        <f ca="1">SUM(B32:B40)</f>
        <v>445832865.00300443</v>
      </c>
      <c r="C41" s="124">
        <f t="shared" ref="C41:D41" ca="1" si="18">SUM(C32:C40)</f>
        <v>471136172.64145774</v>
      </c>
      <c r="D41" s="124">
        <f t="shared" ca="1" si="18"/>
        <v>503259439.66355729</v>
      </c>
      <c r="G41" s="9">
        <f ca="1">SUM(G32:G40)</f>
        <v>-4834500400.2204447</v>
      </c>
      <c r="H41" s="9">
        <f t="shared" ref="H41:L41" ca="1" si="19">SUM(H32:H40)</f>
        <v>157045390.88048595</v>
      </c>
      <c r="I41" s="169">
        <f t="shared" ca="1" si="19"/>
        <v>-4991545791.1009312</v>
      </c>
      <c r="J41" s="9">
        <f t="shared" ca="1" si="19"/>
        <v>314090781.7609719</v>
      </c>
      <c r="K41" s="9">
        <f t="shared" ca="1" si="19"/>
        <v>178054999.79118568</v>
      </c>
      <c r="L41" s="169">
        <f t="shared" ca="1" si="19"/>
        <v>-5483691572.6530876</v>
      </c>
      <c r="M41" s="174">
        <f ca="1">SUM(M32:M40)</f>
        <v>-5237618681.8770113</v>
      </c>
      <c r="N41" s="10"/>
    </row>
    <row r="42" spans="1:14">
      <c r="B42" s="5">
        <f ca="1">'electric activity'!G42-B41</f>
        <v>0</v>
      </c>
      <c r="C42" s="5">
        <f ca="1">'electric activity'!H42-C41</f>
        <v>0</v>
      </c>
      <c r="D42" s="5">
        <f ca="1">'electric activity'!I42-D41</f>
        <v>0</v>
      </c>
      <c r="H42" s="154">
        <f ca="1">C41/12*4</f>
        <v>157045390.88048592</v>
      </c>
      <c r="K42" s="169">
        <f ca="1">SUM(J41:K41)</f>
        <v>492145781.55215758</v>
      </c>
    </row>
    <row r="43" spans="1:14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4">
      <c r="A44" s="13" t="s">
        <v>122</v>
      </c>
      <c r="B44" s="41">
        <v>2019</v>
      </c>
      <c r="C44" s="41">
        <v>2020</v>
      </c>
      <c r="D44" s="41">
        <v>2021</v>
      </c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4">
      <c r="A45" s="6" t="s">
        <v>6</v>
      </c>
      <c r="B45" s="5">
        <f ca="1">'electric activity'!G8</f>
        <v>63856042.316046029</v>
      </c>
      <c r="C45" s="5">
        <f ca="1">'electric activity'!H8</f>
        <v>64814279.615866303</v>
      </c>
      <c r="D45" s="5">
        <f ca="1">'electric activity'!I8</f>
        <v>65786896.427624106</v>
      </c>
      <c r="G45" s="9">
        <f ca="1">SUM('electric activity'!D8,'electric activity'!G8)</f>
        <v>4319163303.9238539</v>
      </c>
      <c r="H45" s="7">
        <f ca="1">C45/12*4</f>
        <v>21604759.871955436</v>
      </c>
      <c r="I45" s="9">
        <f ca="1">SUM(G45:H45)</f>
        <v>4340768063.7958097</v>
      </c>
      <c r="J45" s="112">
        <f ca="1">C45/12*8</f>
        <v>43209519.743910871</v>
      </c>
      <c r="K45" s="112">
        <f ca="1">D45/12*4</f>
        <v>21928965.475874703</v>
      </c>
      <c r="L45" s="9">
        <f ca="1">SUM(I45:K45)</f>
        <v>4405906549.0155954</v>
      </c>
      <c r="M45" s="112">
        <f t="shared" ref="M45:M52" ca="1" si="20">AVERAGE(I45,L45)</f>
        <v>4373337306.4057026</v>
      </c>
    </row>
    <row r="46" spans="1:14">
      <c r="A46" s="6" t="s">
        <v>7</v>
      </c>
      <c r="B46" s="5">
        <f ca="1">'electric activity'!G9</f>
        <v>83251194.905268282</v>
      </c>
      <c r="C46" s="5">
        <f ca="1">'electric activity'!H9</f>
        <v>87681429.247119769</v>
      </c>
      <c r="D46" s="5">
        <f ca="1">'electric activity'!I9</f>
        <v>92347419.680473059</v>
      </c>
      <c r="G46" s="9">
        <f ca="1">SUM('electric activity'!D9,'electric activity'!G9)</f>
        <v>1647674410.1021514</v>
      </c>
      <c r="H46" s="7">
        <f t="shared" ref="H46:H52" ca="1" si="21">C46/12*4</f>
        <v>29227143.082373258</v>
      </c>
      <c r="I46" s="9">
        <f t="shared" ref="I46:I52" ca="1" si="22">SUM(G46:H46)</f>
        <v>1676901553.1845245</v>
      </c>
      <c r="J46" s="112">
        <f t="shared" ref="J46:J52" ca="1" si="23">C46/12*8</f>
        <v>58454286.164746515</v>
      </c>
      <c r="K46" s="112">
        <f t="shared" ref="K46:K52" ca="1" si="24">D46/12*4</f>
        <v>30782473.226824354</v>
      </c>
      <c r="L46" s="9">
        <f t="shared" ref="L46:L52" ca="1" si="25">SUM(I46:K46)</f>
        <v>1766138312.5760953</v>
      </c>
      <c r="M46" s="112">
        <f t="shared" ca="1" si="20"/>
        <v>1721519932.8803101</v>
      </c>
    </row>
    <row r="47" spans="1:14">
      <c r="A47" s="6" t="s">
        <v>8</v>
      </c>
      <c r="B47" s="5">
        <f ca="1">'electric activity'!G10</f>
        <v>137032794.17850628</v>
      </c>
      <c r="C47" s="5">
        <f ca="1">'electric activity'!H10</f>
        <v>141745930.39236885</v>
      </c>
      <c r="D47" s="5">
        <f ca="1">'electric activity'!I10</f>
        <v>146621171.25500247</v>
      </c>
      <c r="G47" s="9">
        <f ca="1">SUM('electric activity'!D10,'electric activity'!G10)</f>
        <v>4121213566.4502501</v>
      </c>
      <c r="H47" s="7">
        <f t="shared" ca="1" si="21"/>
        <v>47248643.464122951</v>
      </c>
      <c r="I47" s="9">
        <f t="shared" ca="1" si="22"/>
        <v>4168462209.9143729</v>
      </c>
      <c r="J47" s="112">
        <f t="shared" ca="1" si="23"/>
        <v>94497286.928245902</v>
      </c>
      <c r="K47" s="112">
        <f t="shared" ca="1" si="24"/>
        <v>48873723.751667492</v>
      </c>
      <c r="L47" s="9">
        <f t="shared" ca="1" si="25"/>
        <v>4311833220.594286</v>
      </c>
      <c r="M47" s="112">
        <f t="shared" ca="1" si="20"/>
        <v>4240147715.2543297</v>
      </c>
    </row>
    <row r="48" spans="1:14">
      <c r="A48" s="6" t="s">
        <v>16</v>
      </c>
      <c r="B48" s="5">
        <f ca="1">'electric activity'!G11</f>
        <v>54550914.901827984</v>
      </c>
      <c r="C48" s="5">
        <f ca="1">'electric activity'!H11</f>
        <v>63364943.179717429</v>
      </c>
      <c r="D48" s="5">
        <f ca="1">'electric activity'!I11</f>
        <v>73603092.292669728</v>
      </c>
      <c r="G48" s="9">
        <f ca="1">SUM('electric activity'!D11,'electric activity'!G11)</f>
        <v>392172059.60492247</v>
      </c>
      <c r="H48" s="7">
        <f t="shared" ca="1" si="21"/>
        <v>21121647.726572476</v>
      </c>
      <c r="I48" s="9">
        <f t="shared" ca="1" si="22"/>
        <v>413293707.33149493</v>
      </c>
      <c r="J48" s="112">
        <f t="shared" ca="1" si="23"/>
        <v>42243295.453144953</v>
      </c>
      <c r="K48" s="112">
        <f t="shared" ca="1" si="24"/>
        <v>24534364.097556576</v>
      </c>
      <c r="L48" s="9">
        <f t="shared" ca="1" si="25"/>
        <v>480071366.88219649</v>
      </c>
      <c r="M48" s="112">
        <f t="shared" ca="1" si="20"/>
        <v>446682537.10684574</v>
      </c>
    </row>
    <row r="49" spans="1:14">
      <c r="A49" s="6" t="s">
        <v>17</v>
      </c>
      <c r="B49" s="5">
        <f ca="1">'electric activity'!G12</f>
        <v>35696720.410958663</v>
      </c>
      <c r="C49" s="5">
        <f ca="1">'electric activity'!H12</f>
        <v>37852765.34922111</v>
      </c>
      <c r="D49" s="5">
        <f ca="1">'electric activity'!I12</f>
        <v>40139033.168529518</v>
      </c>
      <c r="G49" s="9">
        <f ca="1">SUM('electric activity'!D12,'electric activity'!G12)</f>
        <v>626712160.52746713</v>
      </c>
      <c r="H49" s="7">
        <f t="shared" ca="1" si="21"/>
        <v>12617588.449740371</v>
      </c>
      <c r="I49" s="9">
        <f t="shared" ca="1" si="22"/>
        <v>639329748.97720754</v>
      </c>
      <c r="J49" s="112">
        <f t="shared" ca="1" si="23"/>
        <v>25235176.899480741</v>
      </c>
      <c r="K49" s="112">
        <f t="shared" ca="1" si="24"/>
        <v>13379677.722843172</v>
      </c>
      <c r="L49" s="9">
        <f t="shared" ca="1" si="25"/>
        <v>677944603.59953141</v>
      </c>
      <c r="M49" s="112">
        <f t="shared" ca="1" si="20"/>
        <v>658637176.28836942</v>
      </c>
    </row>
    <row r="50" spans="1:14">
      <c r="A50" s="6" t="s">
        <v>23</v>
      </c>
      <c r="B50" s="5">
        <f>'electric activity'!G13</f>
        <v>0</v>
      </c>
      <c r="C50" s="5">
        <f>'electric activity'!H13</f>
        <v>0</v>
      </c>
      <c r="D50" s="5">
        <f>'electric activity'!I13</f>
        <v>0</v>
      </c>
      <c r="G50" s="9">
        <f>SUM('electric activity'!D13,'electric activity'!G13)</f>
        <v>0</v>
      </c>
      <c r="H50" s="7">
        <f t="shared" si="21"/>
        <v>0</v>
      </c>
      <c r="I50" s="9">
        <f t="shared" si="22"/>
        <v>0</v>
      </c>
      <c r="J50" s="112">
        <f t="shared" si="23"/>
        <v>0</v>
      </c>
      <c r="K50" s="112">
        <f t="shared" si="24"/>
        <v>0</v>
      </c>
      <c r="L50" s="9">
        <f t="shared" si="25"/>
        <v>0</v>
      </c>
      <c r="M50" s="112">
        <f t="shared" si="20"/>
        <v>0</v>
      </c>
    </row>
    <row r="51" spans="1:14">
      <c r="A51" s="6" t="s">
        <v>21</v>
      </c>
      <c r="B51" s="5">
        <f>'electric activity'!G14</f>
        <v>56628240.085732639</v>
      </c>
      <c r="C51" s="5">
        <f>'electric activity'!H14</f>
        <v>58375774.901277043</v>
      </c>
      <c r="D51" s="5">
        <f>'electric activity'!I14</f>
        <v>51414155.559539527</v>
      </c>
      <c r="G51" s="9">
        <f>SUM('electric activity'!D14,'electric activity'!G14)</f>
        <v>122588817.1023279</v>
      </c>
      <c r="H51" s="7">
        <f t="shared" si="21"/>
        <v>19458591.633759014</v>
      </c>
      <c r="I51" s="9">
        <f t="shared" si="22"/>
        <v>142047408.73608691</v>
      </c>
      <c r="J51" s="112">
        <f t="shared" si="23"/>
        <v>38917183.267518029</v>
      </c>
      <c r="K51" s="112">
        <f t="shared" si="24"/>
        <v>17138051.853179842</v>
      </c>
      <c r="L51" s="9">
        <f t="shared" si="25"/>
        <v>198102643.85678479</v>
      </c>
      <c r="M51" s="112">
        <f t="shared" si="20"/>
        <v>170075026.29643583</v>
      </c>
    </row>
    <row r="52" spans="1:14">
      <c r="A52" s="6" t="s">
        <v>14</v>
      </c>
      <c r="B52" s="5">
        <f>'electric activity'!G15</f>
        <v>30492738.400130928</v>
      </c>
      <c r="C52" s="5">
        <f>'electric activity'!H15</f>
        <v>39886525.106570065</v>
      </c>
      <c r="D52" s="5">
        <f>'electric activity'!I15</f>
        <v>30631977.834374245</v>
      </c>
      <c r="G52" s="131">
        <f>SUM('electric activity'!D15,'electric activity'!G15)</f>
        <v>130530155.05197492</v>
      </c>
      <c r="H52" s="128">
        <f t="shared" si="21"/>
        <v>13295508.368856689</v>
      </c>
      <c r="I52" s="131">
        <f t="shared" si="22"/>
        <v>143825663.42083162</v>
      </c>
      <c r="J52" s="114">
        <f t="shared" si="23"/>
        <v>26591016.737713378</v>
      </c>
      <c r="K52" s="114">
        <f t="shared" si="24"/>
        <v>10210659.278124748</v>
      </c>
      <c r="L52" s="131">
        <f t="shared" si="25"/>
        <v>180627339.43666974</v>
      </c>
      <c r="M52" s="112">
        <f t="shared" si="20"/>
        <v>162226501.42875069</v>
      </c>
    </row>
    <row r="53" spans="1:14">
      <c r="A53" s="129" t="s">
        <v>1</v>
      </c>
      <c r="B53" s="124">
        <f ca="1">SUM(B45:B52)</f>
        <v>461508645.19847077</v>
      </c>
      <c r="C53" s="124">
        <f t="shared" ref="C53:D53" ca="1" si="26">SUM(C45:C52)</f>
        <v>493721647.7921406</v>
      </c>
      <c r="D53" s="124">
        <f t="shared" ca="1" si="26"/>
        <v>500543746.21821266</v>
      </c>
      <c r="G53" s="9">
        <f ca="1">SUM(G45:G52)</f>
        <v>11360054472.762949</v>
      </c>
      <c r="H53" s="9">
        <f t="shared" ref="H53:L53" ca="1" si="27">SUM(H45:H52)</f>
        <v>164573882.59738019</v>
      </c>
      <c r="I53" s="169">
        <f t="shared" ca="1" si="27"/>
        <v>11524628355.360329</v>
      </c>
      <c r="J53" s="9">
        <f t="shared" ca="1" si="27"/>
        <v>329147765.19476038</v>
      </c>
      <c r="K53" s="9">
        <f t="shared" ca="1" si="27"/>
        <v>166847915.40607089</v>
      </c>
      <c r="L53" s="169">
        <f t="shared" ca="1" si="27"/>
        <v>12020624035.961161</v>
      </c>
      <c r="M53" s="174">
        <f ca="1">SUM(M45:M52)</f>
        <v>11772626195.660746</v>
      </c>
      <c r="N53" s="10"/>
    </row>
    <row r="54" spans="1:14">
      <c r="B54" s="5">
        <f ca="1">'electric activity'!G16-B53</f>
        <v>0</v>
      </c>
      <c r="C54" s="5">
        <f ca="1">'electric activity'!H16-C53</f>
        <v>0</v>
      </c>
      <c r="D54" s="5">
        <f ca="1">'electric activity'!I16-D53</f>
        <v>0</v>
      </c>
      <c r="K54" s="169">
        <f ca="1">SUM(J53:K53)</f>
        <v>495995680.60083127</v>
      </c>
    </row>
  </sheetData>
  <mergeCells count="3">
    <mergeCell ref="G3:I3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S29" sqref="S29"/>
    </sheetView>
  </sheetViews>
  <sheetFormatPr defaultColWidth="9.140625" defaultRowHeight="15"/>
  <cols>
    <col min="1" max="3" width="9.140625" style="21"/>
    <col min="4" max="4" width="11.5703125" style="21" bestFit="1" customWidth="1"/>
    <col min="5" max="5" width="14.5703125" style="21" bestFit="1" customWidth="1"/>
    <col min="6" max="6" width="9.140625" style="21"/>
    <col min="7" max="7" width="14.42578125" style="21" bestFit="1" customWidth="1"/>
    <col min="8" max="8" width="10.7109375" style="21" bestFit="1" customWidth="1"/>
    <col min="9" max="9" width="14" style="21" bestFit="1" customWidth="1"/>
    <col min="10" max="10" width="4" style="21" customWidth="1"/>
    <col min="11" max="13" width="9.140625" style="21"/>
    <col min="14" max="14" width="13.5703125" style="21" bestFit="1" customWidth="1"/>
    <col min="15" max="15" width="17.85546875" style="21" bestFit="1" customWidth="1"/>
    <col min="16" max="16" width="11" style="21" bestFit="1" customWidth="1"/>
    <col min="17" max="17" width="14.42578125" style="21" bestFit="1" customWidth="1"/>
    <col min="18" max="18" width="12.140625" style="21" bestFit="1" customWidth="1"/>
    <col min="19" max="19" width="15.5703125" style="21" bestFit="1" customWidth="1"/>
    <col min="20" max="16384" width="9.140625" style="21"/>
  </cols>
  <sheetData>
    <row r="1" spans="1:19" ht="18.75">
      <c r="A1" s="20" t="s">
        <v>128</v>
      </c>
      <c r="B1" s="51"/>
      <c r="C1" s="52"/>
      <c r="D1" s="52"/>
      <c r="E1" s="52"/>
      <c r="F1" s="52"/>
      <c r="G1" s="52"/>
      <c r="H1" s="52"/>
      <c r="I1" s="52"/>
      <c r="K1" s="20" t="s">
        <v>128</v>
      </c>
      <c r="L1" s="51"/>
      <c r="M1" s="52"/>
      <c r="N1" s="52"/>
      <c r="O1" s="52"/>
      <c r="P1" s="52"/>
      <c r="Q1" s="52"/>
      <c r="R1" s="52"/>
      <c r="S1" s="52"/>
    </row>
    <row r="2" spans="1:19">
      <c r="A2" s="133" t="s">
        <v>2</v>
      </c>
      <c r="B2" s="51"/>
      <c r="C2" s="52"/>
      <c r="D2" s="52"/>
      <c r="E2" s="52"/>
      <c r="F2" s="52"/>
      <c r="G2" s="52"/>
      <c r="H2" s="52"/>
      <c r="I2" s="52"/>
      <c r="K2" s="133" t="s">
        <v>0</v>
      </c>
      <c r="L2" s="51"/>
      <c r="M2" s="52"/>
      <c r="N2" s="52"/>
      <c r="O2" s="52"/>
      <c r="P2" s="52"/>
      <c r="Q2" s="52"/>
      <c r="R2" s="52"/>
      <c r="S2" s="52"/>
    </row>
    <row r="3" spans="1:19">
      <c r="A3" s="50" t="s">
        <v>53</v>
      </c>
      <c r="B3" s="51"/>
      <c r="C3" s="52"/>
      <c r="D3" s="52"/>
      <c r="E3" s="52"/>
      <c r="F3" s="52"/>
      <c r="G3" s="52"/>
      <c r="H3" s="52"/>
      <c r="I3" s="52"/>
      <c r="K3" s="50" t="s">
        <v>53</v>
      </c>
      <c r="L3" s="51"/>
      <c r="M3" s="52"/>
      <c r="N3" s="52"/>
      <c r="O3" s="52"/>
      <c r="P3" s="52"/>
      <c r="Q3" s="52"/>
      <c r="R3" s="52"/>
      <c r="S3" s="52"/>
    </row>
    <row r="4" spans="1:19">
      <c r="A4" s="50" t="s">
        <v>54</v>
      </c>
      <c r="B4" s="51"/>
      <c r="C4" s="52"/>
      <c r="D4" s="52"/>
      <c r="E4" s="52"/>
      <c r="F4" s="52"/>
      <c r="G4" s="52"/>
      <c r="H4" s="52"/>
      <c r="I4" s="52"/>
      <c r="K4" s="50" t="s">
        <v>54</v>
      </c>
      <c r="L4" s="51"/>
      <c r="M4" s="52"/>
      <c r="N4" s="52"/>
      <c r="O4" s="52"/>
      <c r="P4" s="52"/>
      <c r="Q4" s="52"/>
      <c r="R4" s="52"/>
      <c r="S4" s="52"/>
    </row>
    <row r="5" spans="1:19">
      <c r="A5" s="50"/>
      <c r="B5" s="53"/>
      <c r="C5" s="52"/>
      <c r="D5" s="52"/>
      <c r="E5" s="52"/>
      <c r="F5" s="52"/>
      <c r="G5" s="52"/>
      <c r="H5" s="52"/>
      <c r="I5" s="52"/>
      <c r="K5" s="50"/>
      <c r="L5" s="53"/>
      <c r="M5" s="52"/>
      <c r="N5" s="52"/>
      <c r="O5" s="52"/>
      <c r="P5" s="52"/>
      <c r="Q5" s="52"/>
      <c r="R5" s="52"/>
      <c r="S5" s="52"/>
    </row>
    <row r="6" spans="1:19">
      <c r="A6" s="54"/>
      <c r="B6" s="55" t="s">
        <v>55</v>
      </c>
      <c r="C6" s="56"/>
      <c r="D6" s="56"/>
      <c r="E6" s="56"/>
      <c r="F6" s="56"/>
      <c r="G6" s="56"/>
      <c r="H6" s="56"/>
      <c r="I6" s="57"/>
      <c r="K6" s="54"/>
      <c r="L6" s="55" t="s">
        <v>55</v>
      </c>
      <c r="M6" s="56"/>
      <c r="N6" s="56"/>
      <c r="O6" s="56"/>
      <c r="P6" s="56"/>
      <c r="Q6" s="56"/>
      <c r="R6" s="56"/>
      <c r="S6" s="57"/>
    </row>
    <row r="7" spans="1:19">
      <c r="A7" s="58"/>
      <c r="B7" s="59"/>
      <c r="C7" s="56" t="s">
        <v>56</v>
      </c>
      <c r="D7" s="56"/>
      <c r="E7" s="57"/>
      <c r="F7" s="55" t="s">
        <v>57</v>
      </c>
      <c r="G7" s="56"/>
      <c r="H7" s="56"/>
      <c r="I7" s="60"/>
      <c r="K7" s="58"/>
      <c r="L7" s="59"/>
      <c r="M7" s="56" t="s">
        <v>56</v>
      </c>
      <c r="N7" s="56"/>
      <c r="O7" s="57"/>
      <c r="P7" s="55" t="s">
        <v>57</v>
      </c>
      <c r="Q7" s="56"/>
      <c r="R7" s="56"/>
      <c r="S7" s="60"/>
    </row>
    <row r="8" spans="1:19">
      <c r="A8" s="58"/>
      <c r="B8" s="61"/>
      <c r="C8" s="62"/>
      <c r="D8" s="62"/>
      <c r="E8" s="63" t="s">
        <v>19</v>
      </c>
      <c r="F8" s="64"/>
      <c r="G8" s="65"/>
      <c r="H8" s="65"/>
      <c r="I8" s="66"/>
      <c r="K8" s="58"/>
      <c r="L8" s="61"/>
      <c r="M8" s="62"/>
      <c r="N8" s="62"/>
      <c r="O8" s="63" t="s">
        <v>19</v>
      </c>
      <c r="P8" s="64"/>
      <c r="Q8" s="65"/>
      <c r="R8" s="65"/>
      <c r="S8" s="66"/>
    </row>
    <row r="9" spans="1:19">
      <c r="A9" s="58" t="s">
        <v>25</v>
      </c>
      <c r="B9" s="67" t="s">
        <v>58</v>
      </c>
      <c r="C9" s="68" t="s">
        <v>59</v>
      </c>
      <c r="D9" s="68" t="s">
        <v>60</v>
      </c>
      <c r="E9" s="63" t="s">
        <v>61</v>
      </c>
      <c r="F9" s="67" t="s">
        <v>62</v>
      </c>
      <c r="G9" s="68" t="s">
        <v>63</v>
      </c>
      <c r="H9" s="68" t="s">
        <v>64</v>
      </c>
      <c r="I9" s="63" t="s">
        <v>65</v>
      </c>
      <c r="K9" s="58" t="s">
        <v>25</v>
      </c>
      <c r="L9" s="67" t="s">
        <v>58</v>
      </c>
      <c r="M9" s="68" t="s">
        <v>59</v>
      </c>
      <c r="N9" s="68" t="s">
        <v>60</v>
      </c>
      <c r="O9" s="63" t="s">
        <v>61</v>
      </c>
      <c r="P9" s="67" t="s">
        <v>62</v>
      </c>
      <c r="Q9" s="68" t="s">
        <v>63</v>
      </c>
      <c r="R9" s="68" t="s">
        <v>64</v>
      </c>
      <c r="S9" s="63" t="s">
        <v>65</v>
      </c>
    </row>
    <row r="10" spans="1:19">
      <c r="A10" s="58"/>
      <c r="B10" s="69" t="s">
        <v>59</v>
      </c>
      <c r="C10" s="70" t="s">
        <v>66</v>
      </c>
      <c r="D10" s="70" t="s">
        <v>15</v>
      </c>
      <c r="E10" s="71" t="s">
        <v>24</v>
      </c>
      <c r="F10" s="69" t="s">
        <v>67</v>
      </c>
      <c r="G10" s="70" t="s">
        <v>68</v>
      </c>
      <c r="H10" s="70" t="s">
        <v>69</v>
      </c>
      <c r="I10" s="71" t="s">
        <v>70</v>
      </c>
      <c r="K10" s="58"/>
      <c r="L10" s="69" t="s">
        <v>59</v>
      </c>
      <c r="M10" s="70" t="s">
        <v>66</v>
      </c>
      <c r="N10" s="70" t="s">
        <v>15</v>
      </c>
      <c r="O10" s="71" t="s">
        <v>24</v>
      </c>
      <c r="P10" s="69" t="s">
        <v>67</v>
      </c>
      <c r="Q10" s="70" t="s">
        <v>68</v>
      </c>
      <c r="R10" s="70" t="s">
        <v>69</v>
      </c>
      <c r="S10" s="71" t="s">
        <v>70</v>
      </c>
    </row>
    <row r="11" spans="1:19">
      <c r="A11" s="58"/>
      <c r="B11" s="72" t="s">
        <v>11</v>
      </c>
      <c r="C11" s="73" t="s">
        <v>12</v>
      </c>
      <c r="D11" s="74" t="s">
        <v>13</v>
      </c>
      <c r="E11" s="75" t="s">
        <v>71</v>
      </c>
      <c r="F11" s="72" t="s">
        <v>72</v>
      </c>
      <c r="G11" s="76" t="s">
        <v>73</v>
      </c>
      <c r="H11" s="77" t="s">
        <v>79</v>
      </c>
      <c r="I11" s="75" t="s">
        <v>74</v>
      </c>
      <c r="K11" s="58"/>
      <c r="L11" s="72" t="s">
        <v>11</v>
      </c>
      <c r="M11" s="73" t="s">
        <v>12</v>
      </c>
      <c r="N11" s="74" t="s">
        <v>13</v>
      </c>
      <c r="O11" s="75" t="s">
        <v>71</v>
      </c>
      <c r="P11" s="72" t="s">
        <v>72</v>
      </c>
      <c r="Q11" s="76" t="s">
        <v>73</v>
      </c>
      <c r="R11" s="77" t="s">
        <v>79</v>
      </c>
      <c r="S11" s="75" t="s">
        <v>74</v>
      </c>
    </row>
    <row r="12" spans="1:19">
      <c r="A12" s="78"/>
      <c r="B12" s="79"/>
      <c r="C12" s="80"/>
      <c r="D12" s="81"/>
      <c r="E12" s="82" t="s">
        <v>75</v>
      </c>
      <c r="F12" s="79" t="s">
        <v>76</v>
      </c>
      <c r="G12" s="83"/>
      <c r="H12" s="84"/>
      <c r="I12" s="82" t="s">
        <v>77</v>
      </c>
      <c r="K12" s="78"/>
      <c r="L12" s="79"/>
      <c r="M12" s="80"/>
      <c r="N12" s="81"/>
      <c r="O12" s="82" t="s">
        <v>75</v>
      </c>
      <c r="P12" s="79" t="s">
        <v>76</v>
      </c>
      <c r="Q12" s="83"/>
      <c r="R12" s="84"/>
      <c r="S12" s="82" t="s">
        <v>77</v>
      </c>
    </row>
    <row r="13" spans="1:19">
      <c r="A13" s="54">
        <f>ROW()</f>
        <v>13</v>
      </c>
      <c r="B13" s="85"/>
      <c r="C13" s="86"/>
      <c r="D13" s="87"/>
      <c r="E13" s="88"/>
      <c r="F13" s="89"/>
      <c r="G13" s="90"/>
      <c r="H13" s="87"/>
      <c r="I13" s="88"/>
      <c r="K13" s="54">
        <f>ROW()</f>
        <v>13</v>
      </c>
      <c r="L13" s="85"/>
      <c r="M13" s="86"/>
      <c r="N13" s="87"/>
      <c r="O13" s="88"/>
      <c r="P13" s="89"/>
      <c r="Q13" s="90"/>
      <c r="R13" s="87"/>
      <c r="S13" s="88"/>
    </row>
    <row r="14" spans="1:19">
      <c r="A14" s="58">
        <f>ROW()</f>
        <v>14</v>
      </c>
      <c r="B14" s="85"/>
      <c r="C14" s="86">
        <v>43951</v>
      </c>
      <c r="D14" s="87"/>
      <c r="E14" s="171">
        <f ca="1">'Gas Consol'!I27</f>
        <v>-599036546.52836823</v>
      </c>
      <c r="F14" s="89"/>
      <c r="G14" s="90"/>
      <c r="H14" s="87"/>
      <c r="I14" s="91">
        <f ca="1">E14</f>
        <v>-599036546.52836823</v>
      </c>
      <c r="K14" s="58">
        <f>ROW()</f>
        <v>14</v>
      </c>
      <c r="L14" s="85"/>
      <c r="M14" s="86">
        <v>43951</v>
      </c>
      <c r="N14" s="87"/>
      <c r="O14" s="171">
        <f ca="1">'Electric Consol'!I27</f>
        <v>-1312130347.8803082</v>
      </c>
      <c r="P14" s="89"/>
      <c r="Q14" s="90"/>
      <c r="R14" s="87"/>
      <c r="S14" s="91">
        <f ca="1">O14</f>
        <v>-1312130347.8803082</v>
      </c>
    </row>
    <row r="15" spans="1:19">
      <c r="A15" s="58">
        <f>ROW()</f>
        <v>15</v>
      </c>
      <c r="B15" s="85">
        <v>31</v>
      </c>
      <c r="C15" s="86">
        <v>43982</v>
      </c>
      <c r="D15" s="156">
        <f ca="1">'Gas Consol'!G14/8</f>
        <v>-293932.72972680611</v>
      </c>
      <c r="E15" s="92">
        <f ca="1">+E14-D15</f>
        <v>-598742613.79864144</v>
      </c>
      <c r="F15" s="89">
        <f>G15-SUM(B$14:$B15)+1</f>
        <v>335</v>
      </c>
      <c r="G15" s="90">
        <f>B27</f>
        <v>365</v>
      </c>
      <c r="H15" s="87">
        <f ca="1">+F15/G15*D15</f>
        <v>-269773.87522871245</v>
      </c>
      <c r="I15" s="88">
        <f t="shared" ref="I15:I26" ca="1" si="0">+I14-H15</f>
        <v>-598766772.65313947</v>
      </c>
      <c r="K15" s="58">
        <f>ROW()</f>
        <v>15</v>
      </c>
      <c r="L15" s="85">
        <v>31</v>
      </c>
      <c r="M15" s="86">
        <v>43982</v>
      </c>
      <c r="N15" s="156">
        <f ca="1">'Electric Consol'!G14/8</f>
        <v>-2621005.944765341</v>
      </c>
      <c r="O15" s="92">
        <f ca="1">+O14-N15</f>
        <v>-1309509341.9355428</v>
      </c>
      <c r="P15" s="89">
        <v>335</v>
      </c>
      <c r="Q15" s="90">
        <f>L27</f>
        <v>365</v>
      </c>
      <c r="R15" s="87">
        <f ca="1">+P15/Q15*N15</f>
        <v>-2405580.7986202445</v>
      </c>
      <c r="S15" s="88">
        <f t="shared" ref="S15:S26" ca="1" si="1">+S14-R15</f>
        <v>-1309724767.0816879</v>
      </c>
    </row>
    <row r="16" spans="1:19">
      <c r="A16" s="58">
        <f>ROW()</f>
        <v>16</v>
      </c>
      <c r="B16" s="85">
        <v>30</v>
      </c>
      <c r="C16" s="86">
        <v>44012</v>
      </c>
      <c r="D16" s="87">
        <f ca="1">D15</f>
        <v>-293932.72972680611</v>
      </c>
      <c r="E16" s="92">
        <f t="shared" ref="E16:E26" ca="1" si="2">+E15-D16</f>
        <v>-598448681.06891465</v>
      </c>
      <c r="F16" s="89">
        <f>G16-SUM(B$14:$B16)+1</f>
        <v>305</v>
      </c>
      <c r="G16" s="90">
        <f>G15</f>
        <v>365</v>
      </c>
      <c r="H16" s="87">
        <f t="shared" ref="H16:H26" ca="1" si="3">+F16/G16*D16</f>
        <v>-245615.02073061879</v>
      </c>
      <c r="I16" s="88">
        <f t="shared" ca="1" si="0"/>
        <v>-598521157.63240886</v>
      </c>
      <c r="K16" s="58">
        <f>ROW()</f>
        <v>16</v>
      </c>
      <c r="L16" s="85">
        <v>30</v>
      </c>
      <c r="M16" s="86">
        <v>44012</v>
      </c>
      <c r="N16" s="87">
        <f ca="1">N15</f>
        <v>-2621005.944765341</v>
      </c>
      <c r="O16" s="92">
        <f t="shared" ref="O16:O26" ca="1" si="4">+O15-N16</f>
        <v>-1306888335.9907775</v>
      </c>
      <c r="P16" s="89">
        <v>305</v>
      </c>
      <c r="Q16" s="90">
        <f>Q15</f>
        <v>365</v>
      </c>
      <c r="R16" s="87">
        <f t="shared" ref="R16:R26" ca="1" si="5">+P16/Q16*N16</f>
        <v>-2190155.652475148</v>
      </c>
      <c r="S16" s="88">
        <f t="shared" ca="1" si="1"/>
        <v>-1307534611.4292128</v>
      </c>
    </row>
    <row r="17" spans="1:19">
      <c r="A17" s="58">
        <f>ROW()</f>
        <v>17</v>
      </c>
      <c r="B17" s="85">
        <v>31</v>
      </c>
      <c r="C17" s="86">
        <v>44043</v>
      </c>
      <c r="D17" s="87">
        <f t="shared" ref="D17:D26" ca="1" si="6">D16</f>
        <v>-293932.72972680611</v>
      </c>
      <c r="E17" s="92">
        <f t="shared" ca="1" si="2"/>
        <v>-598154748.33918786</v>
      </c>
      <c r="F17" s="89">
        <f>G17-SUM(B$14:$B17)+1</f>
        <v>274</v>
      </c>
      <c r="G17" s="90">
        <f t="shared" ref="G17:G26" si="7">G16</f>
        <v>365</v>
      </c>
      <c r="H17" s="87">
        <f t="shared" ca="1" si="3"/>
        <v>-220650.87108258871</v>
      </c>
      <c r="I17" s="88">
        <f t="shared" ca="1" si="0"/>
        <v>-598300506.76132631</v>
      </c>
      <c r="K17" s="58">
        <f>ROW()</f>
        <v>17</v>
      </c>
      <c r="L17" s="85">
        <v>31</v>
      </c>
      <c r="M17" s="86">
        <v>44043</v>
      </c>
      <c r="N17" s="87">
        <f t="shared" ref="N17:N26" ca="1" si="8">N16</f>
        <v>-2621005.944765341</v>
      </c>
      <c r="O17" s="92">
        <f t="shared" ca="1" si="4"/>
        <v>-1304267330.0460122</v>
      </c>
      <c r="P17" s="89">
        <v>274</v>
      </c>
      <c r="Q17" s="90">
        <f t="shared" ref="Q17:Q26" si="9">Q16</f>
        <v>365</v>
      </c>
      <c r="R17" s="87">
        <f t="shared" ca="1" si="5"/>
        <v>-1967549.668125215</v>
      </c>
      <c r="S17" s="88">
        <f t="shared" ca="1" si="1"/>
        <v>-1305567061.7610877</v>
      </c>
    </row>
    <row r="18" spans="1:19">
      <c r="A18" s="58">
        <f>ROW()</f>
        <v>18</v>
      </c>
      <c r="B18" s="85">
        <v>31</v>
      </c>
      <c r="C18" s="86">
        <v>44074</v>
      </c>
      <c r="D18" s="87">
        <f t="shared" ca="1" si="6"/>
        <v>-293932.72972680611</v>
      </c>
      <c r="E18" s="92">
        <f t="shared" ca="1" si="2"/>
        <v>-597860815.60946107</v>
      </c>
      <c r="F18" s="89">
        <f>G18-SUM(B$14:$B18)+1</f>
        <v>243</v>
      </c>
      <c r="G18" s="90">
        <f t="shared" si="7"/>
        <v>365</v>
      </c>
      <c r="H18" s="87">
        <f t="shared" ca="1" si="3"/>
        <v>-195686.7214345586</v>
      </c>
      <c r="I18" s="88">
        <f t="shared" ca="1" si="0"/>
        <v>-598104820.03989172</v>
      </c>
      <c r="K18" s="58">
        <f>ROW()</f>
        <v>18</v>
      </c>
      <c r="L18" s="85">
        <v>31</v>
      </c>
      <c r="M18" s="86">
        <v>44074</v>
      </c>
      <c r="N18" s="87">
        <f t="shared" ca="1" si="8"/>
        <v>-2621005.944765341</v>
      </c>
      <c r="O18" s="92">
        <f t="shared" ca="1" si="4"/>
        <v>-1301646324.1012468</v>
      </c>
      <c r="P18" s="89">
        <v>243</v>
      </c>
      <c r="Q18" s="90">
        <f t="shared" si="9"/>
        <v>365</v>
      </c>
      <c r="R18" s="87">
        <f t="shared" ca="1" si="5"/>
        <v>-1744943.683775282</v>
      </c>
      <c r="S18" s="88">
        <f t="shared" ca="1" si="1"/>
        <v>-1303822118.0773125</v>
      </c>
    </row>
    <row r="19" spans="1:19">
      <c r="A19" s="58">
        <f>ROW()</f>
        <v>19</v>
      </c>
      <c r="B19" s="85">
        <v>30</v>
      </c>
      <c r="C19" s="86">
        <v>44104</v>
      </c>
      <c r="D19" s="87">
        <f t="shared" ca="1" si="6"/>
        <v>-293932.72972680611</v>
      </c>
      <c r="E19" s="92">
        <f t="shared" ca="1" si="2"/>
        <v>-597566882.87973428</v>
      </c>
      <c r="F19" s="89">
        <f>G19-SUM(B$14:$B19)+1</f>
        <v>213</v>
      </c>
      <c r="G19" s="90">
        <f t="shared" si="7"/>
        <v>365</v>
      </c>
      <c r="H19" s="87">
        <f t="shared" ca="1" si="3"/>
        <v>-171527.86693646494</v>
      </c>
      <c r="I19" s="88">
        <f t="shared" ca="1" si="0"/>
        <v>-597933292.17295527</v>
      </c>
      <c r="K19" s="58">
        <f>ROW()</f>
        <v>19</v>
      </c>
      <c r="L19" s="85">
        <v>30</v>
      </c>
      <c r="M19" s="86">
        <v>44104</v>
      </c>
      <c r="N19" s="87">
        <f t="shared" ca="1" si="8"/>
        <v>-2621005.944765341</v>
      </c>
      <c r="O19" s="92">
        <f t="shared" ca="1" si="4"/>
        <v>-1299025318.1564815</v>
      </c>
      <c r="P19" s="89">
        <v>213</v>
      </c>
      <c r="Q19" s="90">
        <f t="shared" si="9"/>
        <v>365</v>
      </c>
      <c r="R19" s="87">
        <f t="shared" ca="1" si="5"/>
        <v>-1529518.5376301855</v>
      </c>
      <c r="S19" s="88">
        <f t="shared" ca="1" si="1"/>
        <v>-1302292599.5396824</v>
      </c>
    </row>
    <row r="20" spans="1:19">
      <c r="A20" s="58">
        <f>ROW()</f>
        <v>20</v>
      </c>
      <c r="B20" s="85">
        <v>31</v>
      </c>
      <c r="C20" s="86">
        <v>44135</v>
      </c>
      <c r="D20" s="87">
        <f t="shared" ca="1" si="6"/>
        <v>-293932.72972680611</v>
      </c>
      <c r="E20" s="92">
        <f t="shared" ca="1" si="2"/>
        <v>-597272950.15000749</v>
      </c>
      <c r="F20" s="89">
        <f>G20-SUM(B$14:$B20)+1</f>
        <v>182</v>
      </c>
      <c r="G20" s="90">
        <f t="shared" si="7"/>
        <v>365</v>
      </c>
      <c r="H20" s="87">
        <f t="shared" ca="1" si="3"/>
        <v>-146563.71728843483</v>
      </c>
      <c r="I20" s="88">
        <f t="shared" ca="1" si="0"/>
        <v>-597786728.45566678</v>
      </c>
      <c r="K20" s="58">
        <f>ROW()</f>
        <v>20</v>
      </c>
      <c r="L20" s="85">
        <v>31</v>
      </c>
      <c r="M20" s="86">
        <v>44135</v>
      </c>
      <c r="N20" s="87">
        <f t="shared" ca="1" si="8"/>
        <v>-2621005.944765341</v>
      </c>
      <c r="O20" s="92">
        <f t="shared" ca="1" si="4"/>
        <v>-1296404312.2117162</v>
      </c>
      <c r="P20" s="89">
        <v>182</v>
      </c>
      <c r="Q20" s="90">
        <f t="shared" si="9"/>
        <v>365</v>
      </c>
      <c r="R20" s="87">
        <f t="shared" ca="1" si="5"/>
        <v>-1306912.5532802523</v>
      </c>
      <c r="S20" s="88">
        <f t="shared" ca="1" si="1"/>
        <v>-1300985686.986402</v>
      </c>
    </row>
    <row r="21" spans="1:19">
      <c r="A21" s="58">
        <f>ROW()</f>
        <v>21</v>
      </c>
      <c r="B21" s="85">
        <v>30</v>
      </c>
      <c r="C21" s="86">
        <v>44165</v>
      </c>
      <c r="D21" s="87">
        <f t="shared" ca="1" si="6"/>
        <v>-293932.72972680611</v>
      </c>
      <c r="E21" s="92">
        <f t="shared" ca="1" si="2"/>
        <v>-596979017.42028069</v>
      </c>
      <c r="F21" s="89">
        <f>G21-SUM(B$14:$B21)+1</f>
        <v>152</v>
      </c>
      <c r="G21" s="90">
        <f t="shared" si="7"/>
        <v>365</v>
      </c>
      <c r="H21" s="87">
        <f t="shared" ca="1" si="3"/>
        <v>-122404.86279034118</v>
      </c>
      <c r="I21" s="88">
        <f t="shared" ca="1" si="0"/>
        <v>-597664323.59287643</v>
      </c>
      <c r="K21" s="58">
        <f>ROW()</f>
        <v>21</v>
      </c>
      <c r="L21" s="85">
        <v>30</v>
      </c>
      <c r="M21" s="86">
        <v>44165</v>
      </c>
      <c r="N21" s="87">
        <f t="shared" ca="1" si="8"/>
        <v>-2621005.944765341</v>
      </c>
      <c r="O21" s="92">
        <f t="shared" ca="1" si="4"/>
        <v>-1293783306.2669508</v>
      </c>
      <c r="P21" s="89">
        <v>152</v>
      </c>
      <c r="Q21" s="90">
        <f t="shared" si="9"/>
        <v>365</v>
      </c>
      <c r="R21" s="87">
        <f t="shared" ca="1" si="5"/>
        <v>-1091487.4071351558</v>
      </c>
      <c r="S21" s="88">
        <f t="shared" ca="1" si="1"/>
        <v>-1299894199.5792668</v>
      </c>
    </row>
    <row r="22" spans="1:19">
      <c r="A22" s="58">
        <f>ROW()</f>
        <v>22</v>
      </c>
      <c r="B22" s="85">
        <v>31</v>
      </c>
      <c r="C22" s="86">
        <v>44196</v>
      </c>
      <c r="D22" s="87">
        <f t="shared" ca="1" si="6"/>
        <v>-293932.72972680611</v>
      </c>
      <c r="E22" s="92">
        <f t="shared" ca="1" si="2"/>
        <v>-596685084.6905539</v>
      </c>
      <c r="F22" s="89">
        <f>G22-SUM(B$14:$B22)+1</f>
        <v>121</v>
      </c>
      <c r="G22" s="90">
        <f t="shared" si="7"/>
        <v>365</v>
      </c>
      <c r="H22" s="87">
        <f t="shared" ca="1" si="3"/>
        <v>-97440.71314231107</v>
      </c>
      <c r="I22" s="88">
        <f t="shared" ca="1" si="0"/>
        <v>-597566882.87973416</v>
      </c>
      <c r="K22" s="58">
        <f>ROW()</f>
        <v>22</v>
      </c>
      <c r="L22" s="85">
        <v>31</v>
      </c>
      <c r="M22" s="86">
        <v>44196</v>
      </c>
      <c r="N22" s="87">
        <f t="shared" ca="1" si="8"/>
        <v>-2621005.944765341</v>
      </c>
      <c r="O22" s="92">
        <f t="shared" ca="1" si="4"/>
        <v>-1291162300.3221855</v>
      </c>
      <c r="P22" s="89">
        <v>121</v>
      </c>
      <c r="Q22" s="90">
        <f t="shared" si="9"/>
        <v>365</v>
      </c>
      <c r="R22" s="87">
        <f t="shared" ca="1" si="5"/>
        <v>-868881.42278522265</v>
      </c>
      <c r="S22" s="88">
        <f t="shared" ca="1" si="1"/>
        <v>-1299025318.1564815</v>
      </c>
    </row>
    <row r="23" spans="1:19">
      <c r="A23" s="58">
        <f>ROW()</f>
        <v>23</v>
      </c>
      <c r="B23" s="85">
        <v>31</v>
      </c>
      <c r="C23" s="86">
        <v>44227</v>
      </c>
      <c r="D23" s="156">
        <f ca="1">'Gas Consol'!H14/4</f>
        <v>-551236.90853486641</v>
      </c>
      <c r="E23" s="92">
        <f t="shared" ca="1" si="2"/>
        <v>-596133847.78201902</v>
      </c>
      <c r="F23" s="89">
        <f>G23-SUM(B$14:$B23)+1</f>
        <v>90</v>
      </c>
      <c r="G23" s="90">
        <f t="shared" si="7"/>
        <v>365</v>
      </c>
      <c r="H23" s="87">
        <f t="shared" ca="1" si="3"/>
        <v>-135921.42950174789</v>
      </c>
      <c r="I23" s="88">
        <f t="shared" ca="1" si="0"/>
        <v>-597430961.45023239</v>
      </c>
      <c r="K23" s="58">
        <f>ROW()</f>
        <v>23</v>
      </c>
      <c r="L23" s="85">
        <v>31</v>
      </c>
      <c r="M23" s="86">
        <v>44227</v>
      </c>
      <c r="N23" s="156">
        <f ca="1">'Electric Consol'!H14/4</f>
        <v>-2514733.3287512641</v>
      </c>
      <c r="O23" s="92">
        <f t="shared" ca="1" si="4"/>
        <v>-1288647566.9934342</v>
      </c>
      <c r="P23" s="89">
        <v>90</v>
      </c>
      <c r="Q23" s="90">
        <f t="shared" si="9"/>
        <v>365</v>
      </c>
      <c r="R23" s="87">
        <f t="shared" ca="1" si="5"/>
        <v>-620071.23174688697</v>
      </c>
      <c r="S23" s="88">
        <f t="shared" ca="1" si="1"/>
        <v>-1298405246.9247346</v>
      </c>
    </row>
    <row r="24" spans="1:19">
      <c r="A24" s="58">
        <f>ROW()</f>
        <v>24</v>
      </c>
      <c r="B24" s="85">
        <v>28</v>
      </c>
      <c r="C24" s="86">
        <v>44255</v>
      </c>
      <c r="D24" s="87">
        <f t="shared" ca="1" si="6"/>
        <v>-551236.90853486641</v>
      </c>
      <c r="E24" s="92">
        <f t="shared" ca="1" si="2"/>
        <v>-595582610.87348413</v>
      </c>
      <c r="F24" s="89">
        <f>G24-SUM(B$14:$B24)+1</f>
        <v>62</v>
      </c>
      <c r="G24" s="90">
        <f t="shared" si="7"/>
        <v>365</v>
      </c>
      <c r="H24" s="87">
        <f t="shared" ca="1" si="3"/>
        <v>-93634.76254564854</v>
      </c>
      <c r="I24" s="88">
        <f t="shared" ca="1" si="0"/>
        <v>-597337326.68768668</v>
      </c>
      <c r="K24" s="58">
        <f>ROW()</f>
        <v>24</v>
      </c>
      <c r="L24" s="85">
        <v>28</v>
      </c>
      <c r="M24" s="86">
        <v>44255</v>
      </c>
      <c r="N24" s="87">
        <f t="shared" ca="1" si="8"/>
        <v>-2514733.3287512641</v>
      </c>
      <c r="O24" s="92">
        <f t="shared" ca="1" si="4"/>
        <v>-1286132833.6646829</v>
      </c>
      <c r="P24" s="89">
        <v>62</v>
      </c>
      <c r="Q24" s="90">
        <f t="shared" si="9"/>
        <v>365</v>
      </c>
      <c r="R24" s="87">
        <f t="shared" ca="1" si="5"/>
        <v>-427160.18187007774</v>
      </c>
      <c r="S24" s="88">
        <f t="shared" ca="1" si="1"/>
        <v>-1297978086.7428646</v>
      </c>
    </row>
    <row r="25" spans="1:19">
      <c r="A25" s="58">
        <f>ROW()</f>
        <v>25</v>
      </c>
      <c r="B25" s="85">
        <v>31</v>
      </c>
      <c r="C25" s="86">
        <v>44286</v>
      </c>
      <c r="D25" s="87">
        <f t="shared" ca="1" si="6"/>
        <v>-551236.90853486641</v>
      </c>
      <c r="E25" s="92">
        <f t="shared" ca="1" si="2"/>
        <v>-595031373.96494925</v>
      </c>
      <c r="F25" s="89">
        <f>G25-SUM(B$14:$B25)+1</f>
        <v>31</v>
      </c>
      <c r="G25" s="90">
        <f t="shared" si="7"/>
        <v>365</v>
      </c>
      <c r="H25" s="87">
        <f t="shared" ca="1" si="3"/>
        <v>-46817.38127282427</v>
      </c>
      <c r="I25" s="88">
        <f t="shared" ca="1" si="0"/>
        <v>-597290509.30641389</v>
      </c>
      <c r="K25" s="58">
        <f>ROW()</f>
        <v>25</v>
      </c>
      <c r="L25" s="85">
        <v>31</v>
      </c>
      <c r="M25" s="86">
        <v>44286</v>
      </c>
      <c r="N25" s="87">
        <f t="shared" ca="1" si="8"/>
        <v>-2514733.3287512641</v>
      </c>
      <c r="O25" s="92">
        <f t="shared" ca="1" si="4"/>
        <v>-1283618100.3359315</v>
      </c>
      <c r="P25" s="89">
        <v>31</v>
      </c>
      <c r="Q25" s="90">
        <f t="shared" si="9"/>
        <v>365</v>
      </c>
      <c r="R25" s="87">
        <f t="shared" ca="1" si="5"/>
        <v>-213580.09093503887</v>
      </c>
      <c r="S25" s="88">
        <f t="shared" ca="1" si="1"/>
        <v>-1297764506.6519296</v>
      </c>
    </row>
    <row r="26" spans="1:19">
      <c r="A26" s="58">
        <f>ROW()</f>
        <v>26</v>
      </c>
      <c r="B26" s="85">
        <v>30</v>
      </c>
      <c r="C26" s="86">
        <v>44316</v>
      </c>
      <c r="D26" s="87">
        <f t="shared" ca="1" si="6"/>
        <v>-551236.90853486641</v>
      </c>
      <c r="E26" s="170">
        <f t="shared" ca="1" si="2"/>
        <v>-594480137.05641437</v>
      </c>
      <c r="F26" s="89">
        <f>G26-SUM(B$14:$B26)+1</f>
        <v>1</v>
      </c>
      <c r="G26" s="90">
        <f t="shared" si="7"/>
        <v>365</v>
      </c>
      <c r="H26" s="87">
        <f t="shared" ca="1" si="3"/>
        <v>-1510.2381055749765</v>
      </c>
      <c r="I26" s="88">
        <f t="shared" ca="1" si="0"/>
        <v>-597288999.06830835</v>
      </c>
      <c r="K26" s="58">
        <f>ROW()</f>
        <v>26</v>
      </c>
      <c r="L26" s="85">
        <v>30</v>
      </c>
      <c r="M26" s="86">
        <v>44316</v>
      </c>
      <c r="N26" s="87">
        <f t="shared" ca="1" si="8"/>
        <v>-2514733.3287512641</v>
      </c>
      <c r="O26" s="170">
        <f t="shared" ca="1" si="4"/>
        <v>-1281103367.0071802</v>
      </c>
      <c r="P26" s="89">
        <v>1</v>
      </c>
      <c r="Q26" s="90">
        <f t="shared" si="9"/>
        <v>365</v>
      </c>
      <c r="R26" s="87">
        <f t="shared" ca="1" si="5"/>
        <v>-6889.6803527431894</v>
      </c>
      <c r="S26" s="88">
        <f t="shared" ca="1" si="1"/>
        <v>-1297757616.9715769</v>
      </c>
    </row>
    <row r="27" spans="1:19" ht="15.75" thickBot="1">
      <c r="A27" s="58">
        <f>ROW()</f>
        <v>27</v>
      </c>
      <c r="B27" s="93">
        <f>SUM(B15:B26)</f>
        <v>365</v>
      </c>
      <c r="C27" s="62"/>
      <c r="D27" s="94">
        <f ca="1">SUM(D15:D26)</f>
        <v>-4556409.4719539145</v>
      </c>
      <c r="E27" s="95"/>
      <c r="F27" s="61"/>
      <c r="G27" s="96"/>
      <c r="H27" s="94">
        <f ca="1">SUM(H15:H26)</f>
        <v>-1747547.4600598263</v>
      </c>
      <c r="I27" s="66"/>
      <c r="K27" s="58">
        <f>ROW()</f>
        <v>27</v>
      </c>
      <c r="L27" s="93">
        <f>SUM(L15:L26)</f>
        <v>365</v>
      </c>
      <c r="M27" s="62"/>
      <c r="N27" s="172">
        <f ca="1">SUM(N15:N26)</f>
        <v>-31026980.873127788</v>
      </c>
      <c r="O27" s="95"/>
      <c r="P27" s="61"/>
      <c r="Q27" s="96"/>
      <c r="R27" s="94">
        <f ca="1">SUM(R15:R26)</f>
        <v>-14372730.908731455</v>
      </c>
      <c r="S27" s="66"/>
    </row>
    <row r="28" spans="1:19" ht="16.5" thickTop="1" thickBot="1">
      <c r="A28" s="58">
        <f>ROW()</f>
        <v>28</v>
      </c>
      <c r="B28" s="61"/>
      <c r="C28" s="97"/>
      <c r="D28" s="98"/>
      <c r="E28" s="88"/>
      <c r="F28" s="61"/>
      <c r="G28" s="62"/>
      <c r="H28" s="99"/>
      <c r="I28" s="66"/>
      <c r="K28" s="58">
        <f>ROW()</f>
        <v>28</v>
      </c>
      <c r="L28" s="61"/>
      <c r="M28" s="97"/>
      <c r="N28" s="98"/>
      <c r="O28" s="88"/>
      <c r="P28" s="61"/>
      <c r="Q28" s="62"/>
      <c r="R28" s="99"/>
      <c r="S28" s="66"/>
    </row>
    <row r="29" spans="1:19" ht="15.75" thickBot="1">
      <c r="A29" s="58">
        <f>ROW()</f>
        <v>29</v>
      </c>
      <c r="B29" s="61" t="s">
        <v>78</v>
      </c>
      <c r="C29" s="62"/>
      <c r="D29" s="87"/>
      <c r="E29" s="100">
        <f ca="1">(E14+E26+SUM(E15:E25)*2)/24</f>
        <v>-597101414.03080213</v>
      </c>
      <c r="F29" s="61"/>
      <c r="G29" s="62"/>
      <c r="H29" s="62"/>
      <c r="I29" s="157">
        <f ca="1">(I14+I26+SUM(I15:I25)*2)/24</f>
        <v>-597905504.53588915</v>
      </c>
      <c r="K29" s="58">
        <f>ROW()</f>
        <v>29</v>
      </c>
      <c r="L29" s="61" t="s">
        <v>78</v>
      </c>
      <c r="M29" s="62"/>
      <c r="N29" s="87"/>
      <c r="O29" s="100">
        <f ca="1">(O14+O26+SUM(O15:O25)*2)/24</f>
        <v>-1296475160.6223922</v>
      </c>
      <c r="P29" s="61"/>
      <c r="Q29" s="62"/>
      <c r="R29" s="62"/>
      <c r="S29" s="157">
        <f ca="1">(S14+S26+SUM(S15:S25)*2)/24</f>
        <v>-1302328182.1130505</v>
      </c>
    </row>
    <row r="30" spans="1:19" ht="15.75" thickTop="1">
      <c r="A30" s="78">
        <f>ROW()</f>
        <v>30</v>
      </c>
      <c r="B30" s="101"/>
      <c r="C30" s="102"/>
      <c r="D30" s="103"/>
      <c r="E30" s="104"/>
      <c r="F30" s="101"/>
      <c r="G30" s="102"/>
      <c r="H30" s="102"/>
      <c r="I30" s="105"/>
      <c r="K30" s="78">
        <f>ROW()</f>
        <v>30</v>
      </c>
      <c r="L30" s="101"/>
      <c r="M30" s="102"/>
      <c r="N30" s="103"/>
      <c r="O30" s="104"/>
      <c r="P30" s="101"/>
      <c r="Q30" s="102"/>
      <c r="R30" s="102"/>
      <c r="S30" s="105"/>
    </row>
    <row r="31" spans="1:19">
      <c r="A31" s="51"/>
      <c r="B31" s="51"/>
      <c r="C31" s="51"/>
      <c r="D31" s="51"/>
      <c r="E31" s="51"/>
      <c r="F31" s="51"/>
      <c r="G31" s="51"/>
      <c r="H31" s="51"/>
      <c r="I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:19">
      <c r="A32" s="12"/>
      <c r="B32" s="12"/>
      <c r="C32" s="12"/>
      <c r="D32" s="12"/>
      <c r="E32" s="12"/>
      <c r="F32" s="12"/>
      <c r="G32" s="12"/>
      <c r="H32" s="12"/>
      <c r="I32" s="12"/>
      <c r="K32" s="12"/>
      <c r="L32" s="12"/>
      <c r="M32" s="12"/>
      <c r="N32" s="12"/>
      <c r="O32" s="12"/>
      <c r="P32" s="12"/>
      <c r="Q32" s="12"/>
      <c r="R32" s="12"/>
      <c r="S32" s="12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/>
  </sheetViews>
  <sheetFormatPr defaultColWidth="9.140625" defaultRowHeight="15"/>
  <cols>
    <col min="1" max="1" width="2.85546875" style="21" customWidth="1"/>
    <col min="2" max="2" width="17.7109375" style="21" customWidth="1"/>
    <col min="3" max="3" width="17.28515625" style="21" bestFit="1" customWidth="1"/>
    <col min="4" max="6" width="15" style="21" bestFit="1" customWidth="1"/>
    <col min="7" max="7" width="3.7109375" style="21" customWidth="1"/>
    <col min="8" max="16384" width="9.140625" style="21"/>
  </cols>
  <sheetData>
    <row r="1" spans="2:12" ht="18.75">
      <c r="B1" s="20" t="s">
        <v>88</v>
      </c>
    </row>
    <row r="3" spans="2:12">
      <c r="C3" s="48">
        <v>2018</v>
      </c>
      <c r="D3" s="48">
        <v>2019</v>
      </c>
      <c r="E3" s="48">
        <v>2020</v>
      </c>
      <c r="F3" s="48">
        <v>2021</v>
      </c>
    </row>
    <row r="4" spans="2:12">
      <c r="B4" s="28" t="s">
        <v>39</v>
      </c>
      <c r="C4" s="28">
        <v>-66844824</v>
      </c>
      <c r="D4" s="28">
        <v>-68448975</v>
      </c>
      <c r="E4" s="28">
        <v>-66359263.460000001</v>
      </c>
      <c r="F4" s="28">
        <v>-53418837.560000002</v>
      </c>
      <c r="G4" s="28"/>
      <c r="H4" s="28"/>
      <c r="I4" s="28"/>
      <c r="J4" s="28"/>
      <c r="K4" s="28"/>
      <c r="L4" s="28"/>
    </row>
    <row r="5" spans="2:12">
      <c r="B5" s="6" t="s">
        <v>40</v>
      </c>
      <c r="C5" s="112">
        <v>-2623568</v>
      </c>
      <c r="D5" s="112">
        <v>-4331085</v>
      </c>
      <c r="E5" s="28">
        <v>-5283459.96</v>
      </c>
      <c r="F5" s="28">
        <v>-5776773.7800000003</v>
      </c>
      <c r="G5" s="28"/>
    </row>
    <row r="6" spans="2:12">
      <c r="B6" s="6" t="s">
        <v>41</v>
      </c>
      <c r="C6" s="112">
        <v>-638505945</v>
      </c>
      <c r="D6" s="112">
        <v>-633768676</v>
      </c>
      <c r="E6" s="28">
        <v>-626933391.70000005</v>
      </c>
      <c r="F6" s="28">
        <v>-617364018.90999997</v>
      </c>
      <c r="G6" s="28"/>
    </row>
    <row r="7" spans="2:12">
      <c r="B7" s="6" t="s">
        <v>42</v>
      </c>
      <c r="C7" s="112">
        <v>-27710893</v>
      </c>
      <c r="D7" s="112">
        <v>-26767498</v>
      </c>
      <c r="E7" s="28">
        <v>-25235458.010000002</v>
      </c>
      <c r="F7" s="28">
        <v>-23432807.460000001</v>
      </c>
      <c r="G7" s="28"/>
    </row>
    <row r="8" spans="2:12">
      <c r="B8" s="6" t="s">
        <v>43</v>
      </c>
      <c r="C8" s="112">
        <v>-508487331</v>
      </c>
      <c r="D8" s="112">
        <v>-482219397</v>
      </c>
      <c r="E8" s="28">
        <v>-454597154.91000003</v>
      </c>
      <c r="F8" s="28">
        <v>-425868457.66000003</v>
      </c>
      <c r="G8" s="28"/>
    </row>
    <row r="9" spans="2:12">
      <c r="B9" s="6" t="s">
        <v>44</v>
      </c>
      <c r="C9" s="112">
        <v>-15754475</v>
      </c>
      <c r="D9" s="112">
        <v>-12692429</v>
      </c>
      <c r="E9" s="28">
        <v>-8803245.1699999999</v>
      </c>
      <c r="F9" s="28">
        <v>-8058384.2000000002</v>
      </c>
      <c r="G9" s="28"/>
    </row>
    <row r="10" spans="2:12">
      <c r="B10" s="6" t="s">
        <v>45</v>
      </c>
      <c r="C10" s="112">
        <v>-153128652</v>
      </c>
      <c r="D10" s="112">
        <v>-152159159</v>
      </c>
      <c r="E10" s="28">
        <v>-150762327.05000001</v>
      </c>
      <c r="F10" s="28">
        <v>-148967786.37</v>
      </c>
      <c r="G10" s="28"/>
    </row>
    <row r="11" spans="2:12">
      <c r="B11" s="6" t="s">
        <v>46</v>
      </c>
      <c r="C11" s="112">
        <v>130348</v>
      </c>
      <c r="D11" s="112">
        <v>102656</v>
      </c>
      <c r="E11" s="28">
        <v>74963.53</v>
      </c>
      <c r="F11" s="28">
        <v>47271.29</v>
      </c>
      <c r="G11" s="28"/>
    </row>
    <row r="12" spans="2:12">
      <c r="B12" s="6" t="s">
        <v>47</v>
      </c>
      <c r="C12" s="112">
        <v>-355399</v>
      </c>
      <c r="D12" s="112">
        <v>-655848</v>
      </c>
      <c r="E12" s="28">
        <v>-826501.87</v>
      </c>
      <c r="F12" s="28">
        <v>-919311.11</v>
      </c>
      <c r="G12" s="28"/>
    </row>
    <row r="13" spans="2:12">
      <c r="B13" s="6" t="s">
        <v>48</v>
      </c>
      <c r="C13" s="112">
        <v>-524100961</v>
      </c>
      <c r="D13" s="112">
        <v>-520945091</v>
      </c>
      <c r="E13" s="28">
        <v>-516029351.45999998</v>
      </c>
      <c r="F13" s="28">
        <v>-508195102.68000001</v>
      </c>
      <c r="G13" s="28"/>
    </row>
    <row r="14" spans="2:12">
      <c r="B14" s="6" t="s">
        <v>49</v>
      </c>
      <c r="C14" s="112">
        <v>-55183241</v>
      </c>
      <c r="D14" s="112">
        <v>-54305207</v>
      </c>
      <c r="E14" s="28">
        <v>-52915392.659999996</v>
      </c>
      <c r="F14" s="28">
        <v>-51497597.450000003</v>
      </c>
      <c r="G14" s="28"/>
    </row>
    <row r="15" spans="2:12">
      <c r="B15" s="6" t="s">
        <v>50</v>
      </c>
      <c r="C15" s="112">
        <v>-2179309</v>
      </c>
      <c r="D15" s="112">
        <v>-2203423</v>
      </c>
      <c r="E15" s="28">
        <v>-1595196.57</v>
      </c>
      <c r="F15" s="28">
        <v>-929568.92</v>
      </c>
      <c r="G15" s="28"/>
    </row>
    <row r="16" spans="2:12" ht="15.75" thickBot="1">
      <c r="C16" s="49">
        <f>SUM(C4:C15)</f>
        <v>-1994744250</v>
      </c>
      <c r="D16" s="49">
        <f>SUM(D4:D15)</f>
        <v>-1958394132</v>
      </c>
      <c r="E16" s="49">
        <f>SUM(E4:E15)</f>
        <v>-1909265779.29</v>
      </c>
      <c r="F16" s="49">
        <f>SUM(F4:F15)</f>
        <v>-1844381374.8100002</v>
      </c>
      <c r="G16" s="28"/>
    </row>
    <row r="17" spans="2:9" ht="15.75" thickTop="1">
      <c r="C17" s="28"/>
      <c r="D17" s="28">
        <f>C16-D16</f>
        <v>-36350118</v>
      </c>
      <c r="E17" s="28">
        <f t="shared" ref="E17" si="0">D16-E16</f>
        <v>-49128352.710000038</v>
      </c>
      <c r="F17" s="28">
        <f t="shared" ref="F17" si="1">E16-F16</f>
        <v>-64884404.479999781</v>
      </c>
      <c r="G17" s="28"/>
    </row>
    <row r="18" spans="2:9">
      <c r="C18" s="28"/>
      <c r="D18" s="28"/>
      <c r="E18" s="28"/>
      <c r="F18" s="28"/>
      <c r="G18" s="28"/>
    </row>
    <row r="19" spans="2:9" ht="15.75" thickBot="1">
      <c r="C19" s="553" t="s">
        <v>87</v>
      </c>
      <c r="D19" s="554"/>
      <c r="E19" s="554"/>
      <c r="F19" s="555"/>
    </row>
    <row r="20" spans="2:9">
      <c r="C20" s="48">
        <v>2018</v>
      </c>
      <c r="D20" s="48">
        <v>2019</v>
      </c>
      <c r="E20" s="48">
        <v>2020</v>
      </c>
      <c r="F20" s="48">
        <v>2021</v>
      </c>
      <c r="H20" s="107" t="s">
        <v>22</v>
      </c>
      <c r="I20" s="108" t="s">
        <v>5</v>
      </c>
    </row>
    <row r="21" spans="2:9" ht="15.75" thickBot="1">
      <c r="B21" s="28" t="s">
        <v>39</v>
      </c>
      <c r="C21" s="111"/>
      <c r="D21" s="111"/>
      <c r="E21" s="111"/>
      <c r="F21" s="111"/>
      <c r="G21" s="28"/>
      <c r="H21" s="109">
        <v>0.66190000000000004</v>
      </c>
      <c r="I21" s="110">
        <v>0.33810000000000001</v>
      </c>
    </row>
    <row r="22" spans="2:9">
      <c r="B22" s="6" t="s">
        <v>40</v>
      </c>
      <c r="C22" s="160">
        <v>-2623568.04</v>
      </c>
      <c r="D22" s="112">
        <v>-4331085</v>
      </c>
      <c r="E22" s="112">
        <v>-5283459.96</v>
      </c>
      <c r="F22" s="112">
        <v>-5776773.7800000003</v>
      </c>
      <c r="G22" s="28"/>
    </row>
    <row r="23" spans="2:9">
      <c r="B23" s="6" t="s">
        <v>41</v>
      </c>
      <c r="C23" s="160">
        <v>-635295464.74000001</v>
      </c>
      <c r="D23" s="112">
        <v>-633768676</v>
      </c>
      <c r="E23" s="112">
        <v>-626933391.70000005</v>
      </c>
      <c r="F23" s="112">
        <v>-617364018.90999997</v>
      </c>
      <c r="G23" s="28"/>
    </row>
    <row r="24" spans="2:9">
      <c r="B24" s="6" t="s">
        <v>42</v>
      </c>
      <c r="C24" s="160">
        <v>-71869204.937066004</v>
      </c>
      <c r="D24" s="112">
        <f t="shared" ref="D24:F24" si="2">D7+D38</f>
        <v>-72073874.55250001</v>
      </c>
      <c r="E24" s="112">
        <f t="shared" si="2"/>
        <v>-69158654.494174004</v>
      </c>
      <c r="F24" s="112">
        <f t="shared" si="2"/>
        <v>-58790736.040964007</v>
      </c>
      <c r="G24" s="28"/>
    </row>
    <row r="25" spans="2:9">
      <c r="B25" s="6" t="s">
        <v>43</v>
      </c>
      <c r="C25" s="160">
        <v>-515881832.87</v>
      </c>
      <c r="D25" s="112">
        <v>-482219397</v>
      </c>
      <c r="E25" s="112">
        <v>-454597154.91000003</v>
      </c>
      <c r="F25" s="112">
        <v>-425868457.66000003</v>
      </c>
      <c r="G25" s="28"/>
    </row>
    <row r="26" spans="2:9">
      <c r="B26" s="6" t="s">
        <v>44</v>
      </c>
      <c r="C26" s="160">
        <v>-15754475.35</v>
      </c>
      <c r="D26" s="112">
        <v>-12692429</v>
      </c>
      <c r="E26" s="112">
        <v>-8803245.1699999999</v>
      </c>
      <c r="F26" s="112">
        <v>-8058384.2000000002</v>
      </c>
      <c r="G26" s="28"/>
    </row>
    <row r="27" spans="2:9">
      <c r="B27" s="6" t="s">
        <v>45</v>
      </c>
      <c r="C27" s="160">
        <v>-153128652.13999999</v>
      </c>
      <c r="D27" s="112">
        <v>-152159159</v>
      </c>
      <c r="E27" s="112">
        <v>-150762327.05000001</v>
      </c>
      <c r="F27" s="112">
        <v>-148967786.37</v>
      </c>
      <c r="G27" s="28"/>
    </row>
    <row r="28" spans="2:9">
      <c r="B28" s="6" t="s">
        <v>46</v>
      </c>
      <c r="C28" s="160">
        <v>0</v>
      </c>
      <c r="D28" s="112">
        <v>102656</v>
      </c>
      <c r="E28" s="112">
        <v>74963.53</v>
      </c>
      <c r="F28" s="112">
        <v>47271.29</v>
      </c>
      <c r="G28" s="28"/>
    </row>
    <row r="29" spans="2:9">
      <c r="B29" s="6" t="s">
        <v>47</v>
      </c>
      <c r="C29" s="160">
        <v>-355398.9</v>
      </c>
      <c r="D29" s="112">
        <v>-655848</v>
      </c>
      <c r="E29" s="112">
        <v>-826501.87</v>
      </c>
      <c r="F29" s="112">
        <v>-919311.11</v>
      </c>
      <c r="G29" s="28"/>
    </row>
    <row r="30" spans="2:9">
      <c r="B30" s="6" t="s">
        <v>48</v>
      </c>
      <c r="C30" s="160">
        <v>-524100960.95999998</v>
      </c>
      <c r="D30" s="112">
        <v>-520945091</v>
      </c>
      <c r="E30" s="112">
        <v>-516029351.45999998</v>
      </c>
      <c r="F30" s="112">
        <v>-508195102.68000001</v>
      </c>
      <c r="G30" s="28"/>
    </row>
    <row r="31" spans="2:9">
      <c r="B31" s="6" t="s">
        <v>49</v>
      </c>
      <c r="C31" s="160">
        <v>-77739405.022934005</v>
      </c>
      <c r="D31" s="112">
        <f t="shared" ref="D31:F31" si="3">D14+D39</f>
        <v>-77447805.44749999</v>
      </c>
      <c r="E31" s="112">
        <f t="shared" si="3"/>
        <v>-75351459.635825992</v>
      </c>
      <c r="F31" s="112">
        <f t="shared" si="3"/>
        <v>-69558506.429035991</v>
      </c>
      <c r="G31" s="28"/>
    </row>
    <row r="32" spans="2:9">
      <c r="B32" s="6" t="s">
        <v>50</v>
      </c>
      <c r="C32" s="160">
        <v>-2179308.59</v>
      </c>
      <c r="D32" s="112">
        <v>-2203423</v>
      </c>
      <c r="E32" s="112">
        <v>-1595196.57</v>
      </c>
      <c r="F32" s="112">
        <v>-929568.92</v>
      </c>
      <c r="G32" s="28"/>
    </row>
    <row r="33" spans="2:7" ht="15.75" thickBot="1">
      <c r="C33" s="49">
        <f>SUM(C21:C32)</f>
        <v>-1998928271.55</v>
      </c>
      <c r="D33" s="49">
        <f>SUM(D21:D32)</f>
        <v>-1958394132</v>
      </c>
      <c r="E33" s="49">
        <f>SUM(E21:E32)</f>
        <v>-1909265779.2900002</v>
      </c>
      <c r="F33" s="49">
        <f>SUM(F21:F32)</f>
        <v>-1844381374.8100002</v>
      </c>
      <c r="G33" s="28"/>
    </row>
    <row r="34" spans="2:7" ht="15.75" thickTop="1">
      <c r="C34" s="159">
        <v>0</v>
      </c>
      <c r="D34" s="28">
        <f t="shared" ref="D34:F34" si="4">D16-D33</f>
        <v>0</v>
      </c>
      <c r="E34" s="28">
        <f t="shared" si="4"/>
        <v>0</v>
      </c>
      <c r="F34" s="28">
        <f t="shared" si="4"/>
        <v>0</v>
      </c>
      <c r="G34" s="28"/>
    </row>
    <row r="35" spans="2:7">
      <c r="C35" s="28"/>
      <c r="D35" s="28"/>
      <c r="E35" s="28"/>
      <c r="F35" s="28"/>
      <c r="G35" s="28"/>
    </row>
    <row r="36" spans="2:7">
      <c r="C36" s="28"/>
      <c r="D36" s="28"/>
      <c r="E36" s="28"/>
      <c r="F36" s="28"/>
      <c r="G36" s="28"/>
    </row>
    <row r="37" spans="2:7">
      <c r="B37" s="37" t="str">
        <f>B21</f>
        <v>common</v>
      </c>
      <c r="C37" s="43">
        <f>C4</f>
        <v>-66844824</v>
      </c>
      <c r="D37" s="43">
        <f t="shared" ref="D37:F37" si="5">D4</f>
        <v>-68448975</v>
      </c>
      <c r="E37" s="43">
        <f t="shared" si="5"/>
        <v>-66359263.460000001</v>
      </c>
      <c r="F37" s="43">
        <f t="shared" si="5"/>
        <v>-53418837.560000002</v>
      </c>
      <c r="G37" s="28"/>
    </row>
    <row r="38" spans="2:7">
      <c r="B38" s="106" t="s">
        <v>86</v>
      </c>
      <c r="C38" s="28">
        <f>$H$21*C37</f>
        <v>-44244589.005600005</v>
      </c>
      <c r="D38" s="28">
        <f t="shared" ref="D38:F38" si="6">$H$21*D37</f>
        <v>-45306376.552500002</v>
      </c>
      <c r="E38" s="28">
        <f t="shared" si="6"/>
        <v>-43923196.484174006</v>
      </c>
      <c r="F38" s="28">
        <f t="shared" si="6"/>
        <v>-35357928.580964006</v>
      </c>
    </row>
    <row r="39" spans="2:7">
      <c r="B39" s="106" t="s">
        <v>5</v>
      </c>
      <c r="C39" s="28">
        <f>C37-C38</f>
        <v>-22600234.994399995</v>
      </c>
      <c r="D39" s="28">
        <f t="shared" ref="D39:F39" si="7">D37-D38</f>
        <v>-23142598.447499998</v>
      </c>
      <c r="E39" s="28">
        <f t="shared" si="7"/>
        <v>-22436066.975825995</v>
      </c>
      <c r="F39" s="28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H23" sqref="H23"/>
    </sheetView>
  </sheetViews>
  <sheetFormatPr defaultColWidth="9.140625" defaultRowHeight="15"/>
  <cols>
    <col min="1" max="1" width="5.28515625" style="21" customWidth="1"/>
    <col min="2" max="2" width="20.7109375" style="17" customWidth="1"/>
    <col min="3" max="3" width="4.5703125" style="21" bestFit="1" customWidth="1"/>
    <col min="4" max="5" width="15.28515625" style="28" bestFit="1" customWidth="1"/>
    <col min="6" max="6" width="4.42578125" style="21" customWidth="1"/>
    <col min="7" max="7" width="15.28515625" style="28" bestFit="1" customWidth="1"/>
    <col min="8" max="8" width="15.140625" style="28" bestFit="1" customWidth="1"/>
    <col min="9" max="9" width="11.5703125" style="21" bestFit="1" customWidth="1"/>
    <col min="10" max="16384" width="9.140625" style="21"/>
  </cols>
  <sheetData>
    <row r="1" spans="1:9" ht="18.75">
      <c r="A1" s="20" t="s">
        <v>128</v>
      </c>
    </row>
    <row r="2" spans="1:9">
      <c r="A2" s="2" t="s">
        <v>129</v>
      </c>
    </row>
    <row r="4" spans="1:9" ht="15.75" thickBot="1"/>
    <row r="5" spans="1:9" ht="15.75" thickBot="1">
      <c r="D5" s="556" t="s">
        <v>4</v>
      </c>
      <c r="E5" s="557"/>
      <c r="G5" s="556" t="s">
        <v>5</v>
      </c>
      <c r="H5" s="557"/>
    </row>
    <row r="6" spans="1:9">
      <c r="D6" s="147" t="s">
        <v>102</v>
      </c>
      <c r="E6" s="147" t="s">
        <v>103</v>
      </c>
      <c r="G6" s="147" t="s">
        <v>102</v>
      </c>
      <c r="H6" s="147" t="s">
        <v>103</v>
      </c>
    </row>
    <row r="7" spans="1:9">
      <c r="A7" s="176">
        <v>1</v>
      </c>
      <c r="B7" s="17" t="s">
        <v>104</v>
      </c>
      <c r="D7" s="186">
        <v>408822450.39046264</v>
      </c>
      <c r="E7" s="186">
        <f ca="1">'[3]RJA-3_Electric_Attrition'!$M$12-SUM('[3]RJA-3_Electric_Attrition'!$M$23:$M$35)</f>
        <v>353177944.41632187</v>
      </c>
      <c r="F7" s="186"/>
      <c r="G7" s="186">
        <v>116358047</v>
      </c>
      <c r="H7" s="186">
        <f ca="1">'[3]RJA-4_Gas_Attrition'!$M$11-SUM('[3]RJA-4_Gas_Attrition'!$M$22:$M$33)</f>
        <v>91933917.082931578</v>
      </c>
    </row>
    <row r="8" spans="1:9">
      <c r="A8" s="176">
        <f>A7+1</f>
        <v>2</v>
      </c>
      <c r="B8" s="17" t="s">
        <v>1888</v>
      </c>
      <c r="D8" s="28">
        <f>-D24</f>
        <v>-149443539.49372795</v>
      </c>
      <c r="E8" s="28">
        <f ca="1">-E24</f>
        <v>-158761920.16283298</v>
      </c>
      <c r="G8" s="28">
        <f ca="1">-G24</f>
        <v>-56000936.485026583</v>
      </c>
      <c r="H8" s="28">
        <f ca="1">-H24</f>
        <v>-65812060.703718387</v>
      </c>
    </row>
    <row r="9" spans="1:9">
      <c r="A9" s="176">
        <f>A8+1</f>
        <v>3</v>
      </c>
      <c r="D9" s="35">
        <f>SUM(D7:D8)</f>
        <v>259378910.89673468</v>
      </c>
      <c r="E9" s="35">
        <f ca="1">SUM(E7:E8)</f>
        <v>194416024.2534889</v>
      </c>
      <c r="G9" s="35">
        <f ca="1">SUM(G7:G8)</f>
        <v>60357110.514973417</v>
      </c>
      <c r="H9" s="35">
        <f ca="1">SUM(H7:H8)</f>
        <v>26121856.379213192</v>
      </c>
    </row>
    <row r="10" spans="1:9">
      <c r="A10" s="176">
        <f t="shared" ref="A10:A26" si="0">A9+1</f>
        <v>4</v>
      </c>
    </row>
    <row r="11" spans="1:9">
      <c r="A11" s="176">
        <f t="shared" si="0"/>
        <v>5</v>
      </c>
      <c r="B11" s="17" t="s">
        <v>105</v>
      </c>
      <c r="C11" s="148">
        <v>0.21</v>
      </c>
      <c r="D11" s="28">
        <f>+D7*0.21</f>
        <v>85852714.581997156</v>
      </c>
      <c r="E11" s="28">
        <f ca="1">+E7*0.21</f>
        <v>74167368.327427596</v>
      </c>
      <c r="F11" s="3"/>
      <c r="G11" s="28">
        <f>+G7*0.21</f>
        <v>24435189.869999997</v>
      </c>
      <c r="H11" s="28">
        <f ca="1">+H7*0.21</f>
        <v>19306122.587415632</v>
      </c>
      <c r="I11" s="3"/>
    </row>
    <row r="12" spans="1:9">
      <c r="A12" s="176">
        <f t="shared" si="0"/>
        <v>6</v>
      </c>
      <c r="B12" s="17" t="s">
        <v>106</v>
      </c>
      <c r="D12" s="28">
        <v>-17719511.969113663</v>
      </c>
      <c r="E12" s="28">
        <v>-16648681.106449742</v>
      </c>
      <c r="G12" s="28">
        <v>-5917979.460586343</v>
      </c>
      <c r="H12" s="28">
        <v>-4956032.4201420508</v>
      </c>
    </row>
    <row r="13" spans="1:9">
      <c r="A13" s="176">
        <f t="shared" si="0"/>
        <v>7</v>
      </c>
      <c r="B13" s="17" t="s">
        <v>107</v>
      </c>
      <c r="D13" s="112">
        <f>D26</f>
        <v>-31383143.29368287</v>
      </c>
      <c r="E13" s="112">
        <f ca="1">E26</f>
        <v>-33340003.234194923</v>
      </c>
      <c r="F13" s="6"/>
      <c r="G13" s="112">
        <f ca="1">G26</f>
        <v>-11760196.661855582</v>
      </c>
      <c r="H13" s="112">
        <f ca="1">H26</f>
        <v>-13820532.747780861</v>
      </c>
      <c r="I13" s="6"/>
    </row>
    <row r="14" spans="1:9">
      <c r="A14" s="176">
        <f t="shared" si="0"/>
        <v>8</v>
      </c>
      <c r="B14" s="17" t="s">
        <v>108</v>
      </c>
      <c r="D14" s="112">
        <v>-2255844</v>
      </c>
      <c r="E14" s="112">
        <f>D14</f>
        <v>-2255844</v>
      </c>
      <c r="F14" s="6"/>
      <c r="G14" s="112">
        <v>-538955</v>
      </c>
      <c r="H14" s="112">
        <f>G14</f>
        <v>-538955</v>
      </c>
      <c r="I14" s="6"/>
    </row>
    <row r="15" spans="1:9" ht="15.75" thickBot="1">
      <c r="A15" s="176">
        <f t="shared" si="0"/>
        <v>9</v>
      </c>
      <c r="B15" s="17" t="s">
        <v>109</v>
      </c>
      <c r="D15" s="49">
        <f t="shared" ref="D15:E15" si="1">SUM(D11:D14)</f>
        <v>34494215.31920062</v>
      </c>
      <c r="E15" s="49">
        <f t="shared" ca="1" si="1"/>
        <v>21922839.986782935</v>
      </c>
      <c r="G15" s="49">
        <f ca="1">SUM(G11:G14)</f>
        <v>6218058.7475580722</v>
      </c>
      <c r="H15" s="49">
        <f ca="1">SUM(H11:H14)</f>
        <v>-9397.580507280305</v>
      </c>
    </row>
    <row r="16" spans="1:9" ht="15.75" thickTop="1">
      <c r="A16" s="176">
        <f t="shared" si="0"/>
        <v>10</v>
      </c>
      <c r="D16" s="164">
        <f>D15/D9</f>
        <v>0.13298774059905602</v>
      </c>
      <c r="E16" s="164">
        <f ca="1">E15/E9</f>
        <v>0.11276251569777442</v>
      </c>
      <c r="G16" s="164">
        <f ca="1">G15/G9</f>
        <v>0.10302114687904905</v>
      </c>
      <c r="H16" s="164">
        <f ca="1">H15/H9</f>
        <v>-3.5975929010767217E-4</v>
      </c>
    </row>
    <row r="17" spans="1:8">
      <c r="A17" s="176">
        <f t="shared" si="0"/>
        <v>11</v>
      </c>
    </row>
    <row r="18" spans="1:8">
      <c r="A18" s="176">
        <f t="shared" si="0"/>
        <v>12</v>
      </c>
      <c r="B18" s="17" t="s">
        <v>110</v>
      </c>
      <c r="D18" s="28">
        <v>34494215.109204471</v>
      </c>
      <c r="E18" s="28">
        <f ca="1">SUM('[3]RJA-3_Electric_Attrition'!$M$36:$M$37)</f>
        <v>21922839.986782931</v>
      </c>
      <c r="G18" s="28">
        <v>6218059.5742254965</v>
      </c>
      <c r="H18" s="28">
        <f ca="1">SUM('[3]RJA-4_Gas_Attrition'!$M$34:$M$35)</f>
        <v>-9397.5805072821677</v>
      </c>
    </row>
    <row r="19" spans="1:8">
      <c r="A19" s="176">
        <f t="shared" si="0"/>
        <v>13</v>
      </c>
      <c r="B19" s="175" t="s">
        <v>111</v>
      </c>
      <c r="C19" s="165"/>
      <c r="D19" s="149">
        <f>+D15-D18</f>
        <v>0.20999614894390106</v>
      </c>
      <c r="E19" s="149">
        <f ca="1">+E15-E18</f>
        <v>0</v>
      </c>
      <c r="F19" s="165"/>
      <c r="G19" s="149">
        <f ca="1">+G15-G18</f>
        <v>-0.8266674242913723</v>
      </c>
      <c r="H19" s="149">
        <f ca="1">+H15-H18</f>
        <v>1.862645149230957E-9</v>
      </c>
    </row>
    <row r="20" spans="1:8">
      <c r="A20" s="176">
        <f t="shared" si="0"/>
        <v>14</v>
      </c>
    </row>
    <row r="21" spans="1:8">
      <c r="A21" s="176">
        <f t="shared" si="0"/>
        <v>15</v>
      </c>
    </row>
    <row r="22" spans="1:8">
      <c r="A22" s="176">
        <f t="shared" si="0"/>
        <v>16</v>
      </c>
      <c r="B22" s="17" t="s">
        <v>112</v>
      </c>
      <c r="D22" s="186">
        <f>'[3]RJA-3_Electric_Attrition'!$C$54</f>
        <v>5207091968.4225769</v>
      </c>
      <c r="E22" s="186">
        <f ca="1">'[3]RJA-3_Electric_Attrition'!$M$42</f>
        <v>5531774221.7014971</v>
      </c>
      <c r="G22" s="28">
        <f ca="1">'[3]RJA-4_Gas_Attrition'!$C$51</f>
        <v>1951252142.3354211</v>
      </c>
      <c r="H22" s="28">
        <f ca="1">'[3]RJA-4_Gas_Attrition'!$M$51</f>
        <v>2293103160.4083061</v>
      </c>
    </row>
    <row r="23" spans="1:8">
      <c r="A23" s="176">
        <f t="shared" si="0"/>
        <v>17</v>
      </c>
      <c r="B23" s="17" t="s">
        <v>113</v>
      </c>
      <c r="D23" s="150">
        <f>'[6]COC, Def, ConvF'!$H$12</f>
        <v>2.87E-2</v>
      </c>
      <c r="E23" s="150">
        <f>D23</f>
        <v>2.87E-2</v>
      </c>
      <c r="G23" s="150">
        <f>'[9]COC, Def, ConvF'!$H$12</f>
        <v>2.87E-2</v>
      </c>
      <c r="H23" s="150">
        <f>G23</f>
        <v>2.87E-2</v>
      </c>
    </row>
    <row r="24" spans="1:8">
      <c r="A24" s="176">
        <f t="shared" si="0"/>
        <v>18</v>
      </c>
      <c r="D24" s="28">
        <f>D22*D23</f>
        <v>149443539.49372795</v>
      </c>
      <c r="E24" s="28">
        <f ca="1">E22*E23</f>
        <v>158761920.16283298</v>
      </c>
      <c r="G24" s="28">
        <f ca="1">G22*G23</f>
        <v>56000936.485026583</v>
      </c>
      <c r="H24" s="28">
        <f ca="1">H22*H23</f>
        <v>65812060.703718387</v>
      </c>
    </row>
    <row r="25" spans="1:8">
      <c r="A25" s="176">
        <f t="shared" si="0"/>
        <v>19</v>
      </c>
      <c r="D25" s="151">
        <v>0.21</v>
      </c>
      <c r="E25" s="151">
        <v>0.21</v>
      </c>
      <c r="G25" s="151">
        <v>0.21</v>
      </c>
      <c r="H25" s="151">
        <v>0.21</v>
      </c>
    </row>
    <row r="26" spans="1:8" ht="15.75" thickBot="1">
      <c r="A26" s="176">
        <f t="shared" si="0"/>
        <v>20</v>
      </c>
      <c r="D26" s="49">
        <f>-D24*D25</f>
        <v>-31383143.29368287</v>
      </c>
      <c r="E26" s="49">
        <f ca="1">-E24*E25</f>
        <v>-33340003.234194923</v>
      </c>
      <c r="G26" s="49">
        <f ca="1">-G24*G25</f>
        <v>-11760196.661855582</v>
      </c>
      <c r="H26" s="49">
        <f ca="1">-H24*H25</f>
        <v>-13820532.747780861</v>
      </c>
    </row>
    <row r="27" spans="1:8" ht="15.75" thickTop="1"/>
  </sheetData>
  <mergeCells count="2">
    <mergeCell ref="D5:E5"/>
    <mergeCell ref="G5:H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P22" sqref="P22"/>
    </sheetView>
  </sheetViews>
  <sheetFormatPr defaultRowHeight="12.75"/>
  <cols>
    <col min="1" max="1" width="19.28515625" style="206" customWidth="1"/>
    <col min="2" max="2" width="2.28515625" style="206" bestFit="1" customWidth="1"/>
    <col min="3" max="3" width="17" style="206" bestFit="1" customWidth="1"/>
    <col min="4" max="16" width="16.85546875" style="206" bestFit="1" customWidth="1"/>
    <col min="17" max="17" width="17.28515625" style="206" bestFit="1" customWidth="1"/>
    <col min="18" max="18" width="15" style="206" bestFit="1" customWidth="1"/>
    <col min="19" max="16384" width="9.140625" style="206"/>
  </cols>
  <sheetData>
    <row r="1" spans="1:6">
      <c r="A1" s="204"/>
      <c r="B1" s="205"/>
      <c r="C1" s="205"/>
      <c r="D1" s="205"/>
      <c r="E1" s="205"/>
      <c r="F1" s="205"/>
    </row>
    <row r="2" spans="1:6">
      <c r="A2" s="205"/>
      <c r="B2" s="205"/>
      <c r="C2" s="205"/>
      <c r="D2" s="205"/>
      <c r="E2" s="205"/>
      <c r="F2" s="205"/>
    </row>
    <row r="3" spans="1:6">
      <c r="A3" s="205"/>
      <c r="B3" s="205"/>
      <c r="C3" s="205"/>
      <c r="D3" s="205"/>
      <c r="E3" s="205"/>
      <c r="F3" s="205"/>
    </row>
    <row r="4" spans="1:6">
      <c r="A4" s="205"/>
      <c r="B4" s="205"/>
      <c r="C4" s="205"/>
      <c r="D4" s="205"/>
      <c r="E4" s="205"/>
      <c r="F4" s="205"/>
    </row>
    <row r="5" spans="1:6">
      <c r="A5" s="205"/>
      <c r="B5" s="205"/>
      <c r="C5" s="205"/>
      <c r="D5" s="205"/>
      <c r="E5" s="205"/>
      <c r="F5" s="205"/>
    </row>
    <row r="6" spans="1:6">
      <c r="A6" s="205"/>
      <c r="B6" s="205"/>
      <c r="C6" s="205"/>
      <c r="D6" s="205"/>
      <c r="E6" s="205"/>
      <c r="F6" s="205"/>
    </row>
    <row r="7" spans="1:6">
      <c r="A7" s="205"/>
      <c r="B7" s="205"/>
      <c r="C7" s="205"/>
      <c r="D7" s="205"/>
      <c r="E7" s="205"/>
      <c r="F7" s="205"/>
    </row>
    <row r="8" spans="1:6">
      <c r="A8" s="205"/>
      <c r="B8" s="205"/>
      <c r="C8" s="205"/>
      <c r="D8" s="205"/>
      <c r="E8" s="205"/>
      <c r="F8" s="205"/>
    </row>
    <row r="9" spans="1:6">
      <c r="A9" s="205"/>
      <c r="B9" s="205"/>
      <c r="C9" s="205"/>
      <c r="D9" s="205"/>
      <c r="E9" s="205"/>
      <c r="F9" s="205"/>
    </row>
    <row r="10" spans="1:6">
      <c r="A10" s="205"/>
      <c r="B10" s="205"/>
      <c r="C10" s="205"/>
      <c r="D10" s="205"/>
      <c r="E10" s="205"/>
      <c r="F10" s="205"/>
    </row>
    <row r="11" spans="1:6">
      <c r="A11" s="205"/>
      <c r="B11" s="205"/>
      <c r="C11" s="205"/>
      <c r="D11" s="205"/>
      <c r="E11" s="205"/>
      <c r="F11" s="205"/>
    </row>
    <row r="12" spans="1:6">
      <c r="A12" s="205"/>
      <c r="B12" s="205"/>
      <c r="C12" s="205"/>
      <c r="D12" s="205"/>
      <c r="E12" s="205"/>
      <c r="F12" s="205"/>
    </row>
    <row r="13" spans="1:6">
      <c r="A13" s="205"/>
      <c r="B13" s="205"/>
      <c r="C13" s="205"/>
      <c r="D13" s="205"/>
      <c r="E13" s="205"/>
      <c r="F13" s="205"/>
    </row>
    <row r="14" spans="1:6">
      <c r="A14" s="205"/>
      <c r="B14" s="205"/>
      <c r="C14" s="205"/>
      <c r="D14" s="205"/>
      <c r="E14" s="205"/>
      <c r="F14" s="205"/>
    </row>
    <row r="15" spans="1:6">
      <c r="A15" s="205"/>
      <c r="B15" s="205"/>
      <c r="C15" s="205"/>
      <c r="D15" s="205"/>
      <c r="E15" s="205"/>
      <c r="F15" s="205"/>
    </row>
    <row r="17" spans="1:18">
      <c r="C17" s="207"/>
    </row>
    <row r="19" spans="1:18">
      <c r="A19" s="208" t="s">
        <v>158</v>
      </c>
      <c r="C19" s="208" t="s">
        <v>159</v>
      </c>
      <c r="D19" s="209">
        <v>43100</v>
      </c>
      <c r="E19" s="209">
        <v>43131</v>
      </c>
      <c r="F19" s="209">
        <v>43159</v>
      </c>
      <c r="G19" s="209">
        <v>43190</v>
      </c>
      <c r="H19" s="209">
        <v>43220</v>
      </c>
      <c r="I19" s="209">
        <v>43251</v>
      </c>
      <c r="J19" s="209">
        <v>43281</v>
      </c>
      <c r="K19" s="209">
        <v>43312</v>
      </c>
      <c r="L19" s="209">
        <v>43343</v>
      </c>
      <c r="M19" s="209">
        <v>43373</v>
      </c>
      <c r="N19" s="209">
        <v>43404</v>
      </c>
      <c r="O19" s="209">
        <v>43434</v>
      </c>
      <c r="P19" s="209">
        <v>43465</v>
      </c>
    </row>
    <row r="21" spans="1:18">
      <c r="A21" s="210" t="s">
        <v>160</v>
      </c>
    </row>
    <row r="22" spans="1:18">
      <c r="A22" s="206" t="s">
        <v>161</v>
      </c>
      <c r="B22" s="211" t="s">
        <v>162</v>
      </c>
      <c r="C22" s="212">
        <f>SUMIF('TY Functl GP Detail (E)'!$Q$4:$Q$1446,$B22,'TY Functl GP Detail (E)'!$P$4:$P$1446)</f>
        <v>4231147270.9474235</v>
      </c>
      <c r="D22" s="212">
        <f>SUMIF('TY Functl GP Detail (E)'!$Q$4:$Q$1446,$B22,'TY Functl GP Detail (E)'!$C$4:$C$1446)</f>
        <v>4232050835.570015</v>
      </c>
      <c r="E22" s="212">
        <f>SUMIF('TY Functl GP Detail (E)'!$Q$4:$Q$1446,$B22,'TY Functl GP Detail (E)'!$D$4:$D$1446)</f>
        <v>4225681118.7300162</v>
      </c>
      <c r="F22" s="212">
        <f>SUMIF('TY Functl GP Detail (E)'!$Q$4:$Q$1446,$B22,'TY Functl GP Detail (E)'!$E$4:$E$1446)</f>
        <v>4224898777.3900166</v>
      </c>
      <c r="G22" s="212">
        <f>SUMIF('TY Functl GP Detail (E)'!$Q$4:$Q$1446,$B22,'TY Functl GP Detail (E)'!$F$4:$F$1446)</f>
        <v>4226444425.8400154</v>
      </c>
      <c r="H22" s="212">
        <f>SUMIF('TY Functl GP Detail (E)'!$Q$4:$Q$1446,$B22,'TY Functl GP Detail (E)'!$G$4:$G$1446)</f>
        <v>4227086810.6500158</v>
      </c>
      <c r="I22" s="212">
        <f>SUMIF('TY Functl GP Detail (E)'!$Q$4:$Q$1446,$B22,'TY Functl GP Detail (E)'!$H$4:$H$1446)</f>
        <v>4228534143.6200151</v>
      </c>
      <c r="J22" s="212">
        <f>SUMIF('TY Functl GP Detail (E)'!$Q$4:$Q$1446,$B22,'TY Functl GP Detail (E)'!$I$4:$I$1446)</f>
        <v>4229497744.1300159</v>
      </c>
      <c r="K22" s="212">
        <f>SUMIF('TY Functl GP Detail (E)'!$Q$4:$Q$1446,$B22,'TY Functl GP Detail (E)'!$J$4:$J$1446)</f>
        <v>4230852343.3200154</v>
      </c>
      <c r="L22" s="212">
        <f>SUMIF('TY Functl GP Detail (E)'!$Q$4:$Q$1446,$B22,'TY Functl GP Detail (E)'!$K$4:$K$1446)</f>
        <v>4232100669.8600154</v>
      </c>
      <c r="M22" s="212">
        <f>SUMIF('TY Functl GP Detail (E)'!$Q$4:$Q$1446,$B22,'TY Functl GP Detail (E)'!$L$4:$L$1446)</f>
        <v>4231725509.6400161</v>
      </c>
      <c r="N22" s="212">
        <f>SUMIF('TY Functl GP Detail (E)'!$Q$4:$Q$1446,$B22,'TY Functl GP Detail (E)'!$M$4:$M$1446)</f>
        <v>4235052902.6500158</v>
      </c>
      <c r="O22" s="212">
        <f>SUMIF('TY Functl GP Detail (E)'!$Q$4:$Q$1446,$B22,'TY Functl GP Detail (E)'!$N$4:$N$1446)</f>
        <v>4238228464.9500151</v>
      </c>
      <c r="P22" s="212">
        <f>SUMIF('TY Functl GP Detail (E)'!$Q$4:$Q$1446,$B22,'TY Functl GP Detail (E)'!$O$4:$O$1446)</f>
        <v>4255307261.6078076</v>
      </c>
      <c r="Q22" s="220"/>
    </row>
    <row r="23" spans="1:18">
      <c r="A23" s="206" t="s">
        <v>7</v>
      </c>
      <c r="B23" s="211" t="s">
        <v>163</v>
      </c>
      <c r="C23" s="213">
        <f>SUMIF('TY Functl GP Detail (E)'!$Q$4:$Q$1446,$B23,'TY Functl GP Detail (E)'!$P$4:$P$1446)</f>
        <v>1537389478.5083413</v>
      </c>
      <c r="D23" s="213">
        <f>SUMIF('TY Functl GP Detail (E)'!$Q$4:$Q$1446,$B23,'TY Functl GP Detail (E)'!$C$4:$C$1446)</f>
        <v>1528408587.1357963</v>
      </c>
      <c r="E23" s="213">
        <f>SUMIF('TY Functl GP Detail (E)'!$Q$4:$Q$1446,$B23,'TY Functl GP Detail (E)'!$D$4:$D$1446)</f>
        <v>1530067316.6757965</v>
      </c>
      <c r="F23" s="213">
        <f>SUMIF('TY Functl GP Detail (E)'!$Q$4:$Q$1446,$B23,'TY Functl GP Detail (E)'!$E$4:$E$1446)</f>
        <v>1532942537.6157963</v>
      </c>
      <c r="G23" s="213">
        <f>SUMIF('TY Functl GP Detail (E)'!$Q$4:$Q$1446,$B23,'TY Functl GP Detail (E)'!$F$4:$F$1446)</f>
        <v>1532948567.2257962</v>
      </c>
      <c r="H23" s="213">
        <f>SUMIF('TY Functl GP Detail (E)'!$Q$4:$Q$1446,$B23,'TY Functl GP Detail (E)'!$G$4:$G$1446)</f>
        <v>1535156404.8957963</v>
      </c>
      <c r="I23" s="213">
        <f>SUMIF('TY Functl GP Detail (E)'!$Q$4:$Q$1446,$B23,'TY Functl GP Detail (E)'!$H$4:$H$1446)</f>
        <v>1529994050.1457963</v>
      </c>
      <c r="J23" s="213">
        <f>SUMIF('TY Functl GP Detail (E)'!$Q$4:$Q$1446,$B23,'TY Functl GP Detail (E)'!$I$4:$I$1446)</f>
        <v>1532848502.3557963</v>
      </c>
      <c r="K23" s="213">
        <f>SUMIF('TY Functl GP Detail (E)'!$Q$4:$Q$1446,$B23,'TY Functl GP Detail (E)'!$J$4:$J$1446)</f>
        <v>1532551761.0257964</v>
      </c>
      <c r="L23" s="213">
        <f>SUMIF('TY Functl GP Detail (E)'!$Q$4:$Q$1446,$B23,'TY Functl GP Detail (E)'!$K$4:$K$1446)</f>
        <v>1533167825.6257963</v>
      </c>
      <c r="M23" s="213">
        <f>SUMIF('TY Functl GP Detail (E)'!$Q$4:$Q$1446,$B23,'TY Functl GP Detail (E)'!$L$4:$L$1446)</f>
        <v>1533005695.5757964</v>
      </c>
      <c r="N23" s="213">
        <f>SUMIF('TY Functl GP Detail (E)'!$Q$4:$Q$1446,$B23,'TY Functl GP Detail (E)'!$M$4:$M$1446)</f>
        <v>1553569370.3657963</v>
      </c>
      <c r="O23" s="213">
        <f>SUMIF('TY Functl GP Detail (E)'!$Q$4:$Q$1446,$B23,'TY Functl GP Detail (E)'!$N$4:$N$1446)</f>
        <v>1556067849.4257963</v>
      </c>
      <c r="P23" s="213">
        <f>SUMIF('TY Functl GP Detail (E)'!$Q$4:$Q$1446,$B23,'TY Functl GP Detail (E)'!$O$4:$O$1446)</f>
        <v>1564423215.1968832</v>
      </c>
      <c r="Q23" s="220"/>
    </row>
    <row r="24" spans="1:18">
      <c r="A24" s="206" t="s">
        <v>8</v>
      </c>
      <c r="B24" s="211" t="s">
        <v>164</v>
      </c>
      <c r="C24" s="213">
        <f>SUMIF('TY Functl GP Detail (E)'!$Q$4:$Q$1446,$B24,'TY Functl GP Detail (E)'!$P$4:$P$1446)</f>
        <v>3906349563.2908168</v>
      </c>
      <c r="D24" s="213">
        <f>SUMIF('TY Functl GP Detail (E)'!$Q$4:$Q$1446,$B24,'TY Functl GP Detail (E)'!$C$4:$C$1446)</f>
        <v>3803844329.3570113</v>
      </c>
      <c r="E24" s="213">
        <f>SUMIF('TY Functl GP Detail (E)'!$Q$4:$Q$1446,$B24,'TY Functl GP Detail (E)'!$D$4:$D$1446)</f>
        <v>3831102425.2970114</v>
      </c>
      <c r="F24" s="213">
        <f>SUMIF('TY Functl GP Detail (E)'!$Q$4:$Q$1446,$B24,'TY Functl GP Detail (E)'!$E$4:$E$1446)</f>
        <v>3843405637.4770112</v>
      </c>
      <c r="G24" s="213">
        <f>SUMIF('TY Functl GP Detail (E)'!$Q$4:$Q$1446,$B24,'TY Functl GP Detail (E)'!$F$4:$F$1446)</f>
        <v>3866927848.8270116</v>
      </c>
      <c r="H24" s="213">
        <f>SUMIF('TY Functl GP Detail (E)'!$Q$4:$Q$1446,$B24,'TY Functl GP Detail (E)'!$G$4:$G$1446)</f>
        <v>3874581059.3570113</v>
      </c>
      <c r="I24" s="213">
        <f>SUMIF('TY Functl GP Detail (E)'!$Q$4:$Q$1446,$B24,'TY Functl GP Detail (E)'!$H$4:$H$1446)</f>
        <v>3890382269.0970116</v>
      </c>
      <c r="J24" s="213">
        <f>SUMIF('TY Functl GP Detail (E)'!$Q$4:$Q$1446,$B24,'TY Functl GP Detail (E)'!$I$4:$I$1446)</f>
        <v>3895707478.0270114</v>
      </c>
      <c r="K24" s="213">
        <f>SUMIF('TY Functl GP Detail (E)'!$Q$4:$Q$1446,$B24,'TY Functl GP Detail (E)'!$J$4:$J$1446)</f>
        <v>3914236686.0470114</v>
      </c>
      <c r="L24" s="213">
        <f>SUMIF('TY Functl GP Detail (E)'!$Q$4:$Q$1446,$B24,'TY Functl GP Detail (E)'!$K$4:$K$1446)</f>
        <v>3925554893.1870112</v>
      </c>
      <c r="M24" s="213">
        <f>SUMIF('TY Functl GP Detail (E)'!$Q$4:$Q$1446,$B24,'TY Functl GP Detail (E)'!$L$4:$L$1446)</f>
        <v>3943617099.6270113</v>
      </c>
      <c r="N24" s="213">
        <f>SUMIF('TY Functl GP Detail (E)'!$Q$4:$Q$1446,$B24,'TY Functl GP Detail (E)'!$M$4:$M$1446)</f>
        <v>3971244305.2070112</v>
      </c>
      <c r="O24" s="213">
        <f>SUMIF('TY Functl GP Detail (E)'!$Q$4:$Q$1446,$B24,'TY Functl GP Detail (E)'!$N$4:$N$1446)</f>
        <v>3992421510.0170116</v>
      </c>
      <c r="P24" s="213">
        <f>SUMIF('TY Functl GP Detail (E)'!$Q$4:$Q$1446,$B24,'TY Functl GP Detail (E)'!$O$4:$O$1446)</f>
        <v>4050141349.2883391</v>
      </c>
      <c r="Q24" s="220"/>
    </row>
    <row r="25" spans="1:18">
      <c r="A25" s="214" t="s">
        <v>16</v>
      </c>
      <c r="B25" s="215" t="s">
        <v>165</v>
      </c>
      <c r="C25" s="216">
        <f>SUMIF('TY Functl GP Detail (E)'!$Q$4:$Q$1446,$B25,'TY Functl GP Detail (E)'!$P$4:$P$1446)</f>
        <v>381909676.27170002</v>
      </c>
      <c r="D25" s="216">
        <f>SUMIF('TY Functl GP Detail (E)'!$Q$4:$Q$1446,$B25,'TY Functl GP Detail (E)'!$C$4:$C$1446)</f>
        <v>362111531.34776115</v>
      </c>
      <c r="E25" s="216">
        <f>SUMIF('TY Functl GP Detail (E)'!$Q$4:$Q$1446,$B25,'TY Functl GP Detail (E)'!$D$4:$D$1446)</f>
        <v>362143975.39275783</v>
      </c>
      <c r="F25" s="216">
        <f>SUMIF('TY Functl GP Detail (E)'!$Q$4:$Q$1446,$B25,'TY Functl GP Detail (E)'!$E$4:$E$1446)</f>
        <v>362918402.38892061</v>
      </c>
      <c r="G25" s="216">
        <f>SUMIF('TY Functl GP Detail (E)'!$Q$4:$Q$1446,$B25,'TY Functl GP Detail (E)'!$F$4:$F$1446)</f>
        <v>364529668.52193737</v>
      </c>
      <c r="H25" s="216">
        <f>SUMIF('TY Functl GP Detail (E)'!$Q$4:$Q$1446,$B25,'TY Functl GP Detail (E)'!$G$4:$G$1446)</f>
        <v>364542367.41364515</v>
      </c>
      <c r="I25" s="216">
        <f>SUMIF('TY Functl GP Detail (E)'!$Q$4:$Q$1446,$B25,'TY Functl GP Detail (E)'!$H$4:$H$1446)</f>
        <v>370187055.41566598</v>
      </c>
      <c r="J25" s="216">
        <f>SUMIF('TY Functl GP Detail (E)'!$Q$4:$Q$1446,$B25,'TY Functl GP Detail (E)'!$I$4:$I$1446)</f>
        <v>377454482.70230103</v>
      </c>
      <c r="K25" s="216">
        <f>SUMIF('TY Functl GP Detail (E)'!$Q$4:$Q$1446,$B25,'TY Functl GP Detail (E)'!$J$4:$J$1446)</f>
        <v>376038250.08292878</v>
      </c>
      <c r="L25" s="216">
        <f>SUMIF('TY Functl GP Detail (E)'!$Q$4:$Q$1446,$B25,'TY Functl GP Detail (E)'!$K$4:$K$1446)</f>
        <v>377235406.11201894</v>
      </c>
      <c r="M25" s="216">
        <f>SUMIF('TY Functl GP Detail (E)'!$Q$4:$Q$1446,$B25,'TY Functl GP Detail (E)'!$L$4:$L$1446)</f>
        <v>398335104.29580784</v>
      </c>
      <c r="N25" s="216">
        <f>SUMIF('TY Functl GP Detail (E)'!$Q$4:$Q$1446,$B25,'TY Functl GP Detail (E)'!$M$4:$M$1446)</f>
        <v>413230665.61459595</v>
      </c>
      <c r="O25" s="216">
        <f>SUMIF('TY Functl GP Detail (E)'!$Q$4:$Q$1446,$B25,'TY Functl GP Detail (E)'!$N$4:$N$1446)</f>
        <v>416425238.79837775</v>
      </c>
      <c r="P25" s="216">
        <f>SUMIF('TY Functl GP Detail (E)'!$Q$4:$Q$1446,$B25,'TY Functl GP Detail (E)'!$O$4:$O$1446)</f>
        <v>437658561.35493845</v>
      </c>
      <c r="Q25" s="220"/>
    </row>
    <row r="26" spans="1:18">
      <c r="A26" s="214" t="s">
        <v>17</v>
      </c>
      <c r="B26" s="215" t="s">
        <v>9</v>
      </c>
      <c r="C26" s="217">
        <f>SUMIF('TY Functl GP Detail (E)'!$Q$4:$Q$1446,$B26,'TY Functl GP Detail (E)'!$P$4:$P$1446)</f>
        <v>515670959.87051761</v>
      </c>
      <c r="D26" s="217">
        <f>SUMIF('TY Functl GP Detail (E)'!$Q$4:$Q$1446,$B26,'TY Functl GP Detail (E)'!$C$4:$C$1446)</f>
        <v>489165893.80277729</v>
      </c>
      <c r="E26" s="217">
        <f>SUMIF('TY Functl GP Detail (E)'!$Q$4:$Q$1446,$B26,'TY Functl GP Detail (E)'!$D$4:$D$1446)</f>
        <v>488818391.22694027</v>
      </c>
      <c r="F26" s="217">
        <f>SUMIF('TY Functl GP Detail (E)'!$Q$4:$Q$1446,$B26,'TY Functl GP Detail (E)'!$E$4:$E$1446)</f>
        <v>491006902.52629459</v>
      </c>
      <c r="G26" s="217">
        <f>SUMIF('TY Functl GP Detail (E)'!$Q$4:$Q$1446,$B26,'TY Functl GP Detail (E)'!$F$4:$F$1446)</f>
        <v>493670094.05912858</v>
      </c>
      <c r="H26" s="217">
        <f>SUMIF('TY Functl GP Detail (E)'!$Q$4:$Q$1446,$B26,'TY Functl GP Detail (E)'!$G$4:$G$1446)</f>
        <v>493824704.84696639</v>
      </c>
      <c r="I26" s="217">
        <f>SUMIF('TY Functl GP Detail (E)'!$Q$4:$Q$1446,$B26,'TY Functl GP Detail (E)'!$H$4:$H$1446)</f>
        <v>499043367.75576317</v>
      </c>
      <c r="J26" s="217">
        <f>SUMIF('TY Functl GP Detail (E)'!$Q$4:$Q$1446,$B26,'TY Functl GP Detail (E)'!$I$4:$I$1446)</f>
        <v>508152899.78645158</v>
      </c>
      <c r="K26" s="217">
        <f>SUMIF('TY Functl GP Detail (E)'!$Q$4:$Q$1446,$B26,'TY Functl GP Detail (E)'!$J$4:$J$1446)</f>
        <v>506008998.74430716</v>
      </c>
      <c r="L26" s="217">
        <f>SUMIF('TY Functl GP Detail (E)'!$Q$4:$Q$1446,$B26,'TY Functl GP Detail (E)'!$K$4:$K$1446)</f>
        <v>508587672.59861302</v>
      </c>
      <c r="M26" s="217">
        <f>SUMIF('TY Functl GP Detail (E)'!$Q$4:$Q$1446,$B26,'TY Functl GP Detail (E)'!$L$4:$L$1446)</f>
        <v>537233622.5536176</v>
      </c>
      <c r="N26" s="217">
        <f>SUMIF('TY Functl GP Detail (E)'!$Q$4:$Q$1446,$B26,'TY Functl GP Detail (E)'!$M$4:$M$1446)</f>
        <v>558324395.21641803</v>
      </c>
      <c r="O26" s="217">
        <f>SUMIF('TY Functl GP Detail (E)'!$Q$4:$Q$1446,$B26,'TY Functl GP Detail (E)'!$N$4:$N$1446)</f>
        <v>563325313.94502103</v>
      </c>
      <c r="P26" s="217">
        <f>SUMIF('TY Functl GP Detail (E)'!$Q$4:$Q$1446,$B26,'TY Functl GP Detail (E)'!$O$4:$O$1446)</f>
        <v>591015440.11650848</v>
      </c>
      <c r="Q26" s="220"/>
    </row>
    <row r="27" spans="1:18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</row>
    <row r="28" spans="1:18" ht="13.5" thickBot="1">
      <c r="A28" s="210" t="s">
        <v>166</v>
      </c>
      <c r="B28" s="210"/>
      <c r="C28" s="219">
        <f>SUM(C22:C27)</f>
        <v>10572466948.8888</v>
      </c>
      <c r="D28" s="219">
        <f t="shared" ref="D28:P28" si="0">SUM(D22:D27)</f>
        <v>10415581177.21336</v>
      </c>
      <c r="E28" s="219">
        <f t="shared" si="0"/>
        <v>10437813227.322521</v>
      </c>
      <c r="F28" s="219">
        <f t="shared" si="0"/>
        <v>10455172257.398039</v>
      </c>
      <c r="G28" s="219">
        <f t="shared" si="0"/>
        <v>10484520604.473888</v>
      </c>
      <c r="H28" s="219">
        <f t="shared" si="0"/>
        <v>10495191347.163435</v>
      </c>
      <c r="I28" s="219">
        <f t="shared" si="0"/>
        <v>10518140886.034254</v>
      </c>
      <c r="J28" s="219">
        <f t="shared" si="0"/>
        <v>10543661107.001575</v>
      </c>
      <c r="K28" s="219">
        <f t="shared" si="0"/>
        <v>10559688039.220058</v>
      </c>
      <c r="L28" s="219">
        <f t="shared" si="0"/>
        <v>10576646467.383455</v>
      </c>
      <c r="M28" s="219">
        <f t="shared" si="0"/>
        <v>10643917031.692247</v>
      </c>
      <c r="N28" s="219">
        <f t="shared" si="0"/>
        <v>10731421639.053837</v>
      </c>
      <c r="O28" s="219">
        <f t="shared" si="0"/>
        <v>10766468377.136221</v>
      </c>
      <c r="P28" s="219">
        <f t="shared" si="0"/>
        <v>10898545827.564478</v>
      </c>
      <c r="Q28" s="212"/>
      <c r="R28" s="212"/>
    </row>
    <row r="29" spans="1:18" ht="13.5" thickTop="1">
      <c r="C29" s="220"/>
      <c r="D29" s="213">
        <f>'TY Functl GP Detail (E)'!C1448-D28</f>
        <v>0</v>
      </c>
      <c r="E29" s="213">
        <f>'TY Functl GP Detail (E)'!D1448-E28</f>
        <v>0</v>
      </c>
      <c r="F29" s="213">
        <f>'TY Functl GP Detail (E)'!E1448-F28</f>
        <v>0</v>
      </c>
      <c r="G29" s="213">
        <f>'TY Functl GP Detail (E)'!F1448-G28</f>
        <v>0</v>
      </c>
      <c r="H29" s="213">
        <f>'TY Functl GP Detail (E)'!G1448-H28</f>
        <v>0</v>
      </c>
      <c r="I29" s="213">
        <f>'TY Functl GP Detail (E)'!H1448-I28</f>
        <v>0</v>
      </c>
      <c r="J29" s="213">
        <f>'TY Functl GP Detail (E)'!I1448-J28</f>
        <v>0</v>
      </c>
      <c r="K29" s="213">
        <f>'TY Functl GP Detail (E)'!J1448-K28</f>
        <v>0</v>
      </c>
      <c r="L29" s="213">
        <f>'TY Functl GP Detail (E)'!K1448-L28</f>
        <v>0</v>
      </c>
      <c r="M29" s="213">
        <f>'TY Functl GP Detail (E)'!L1448-M28</f>
        <v>0</v>
      </c>
      <c r="N29" s="213">
        <f>'TY Functl GP Detail (E)'!M1448-N28</f>
        <v>0</v>
      </c>
      <c r="O29" s="213">
        <f>'TY Functl GP Detail (E)'!N1448-O28</f>
        <v>0</v>
      </c>
      <c r="P29" s="213">
        <f>'TY Functl GP Detail (E)'!O1448-P28</f>
        <v>0</v>
      </c>
      <c r="R29" s="220"/>
    </row>
    <row r="30" spans="1:18">
      <c r="C30" s="221" t="s">
        <v>19</v>
      </c>
      <c r="D30" s="213"/>
    </row>
    <row r="31" spans="1:18">
      <c r="A31" s="208" t="s">
        <v>158</v>
      </c>
      <c r="C31" s="208" t="s">
        <v>167</v>
      </c>
      <c r="D31" s="209">
        <v>43100</v>
      </c>
      <c r="E31" s="209">
        <v>43131</v>
      </c>
      <c r="F31" s="209">
        <v>43159</v>
      </c>
      <c r="G31" s="209">
        <v>43190</v>
      </c>
      <c r="H31" s="209">
        <v>43220</v>
      </c>
      <c r="I31" s="209">
        <v>43251</v>
      </c>
      <c r="J31" s="209">
        <v>43281</v>
      </c>
      <c r="K31" s="209">
        <v>43312</v>
      </c>
      <c r="L31" s="209">
        <v>43343</v>
      </c>
      <c r="M31" s="209">
        <v>43373</v>
      </c>
      <c r="N31" s="209">
        <v>43404</v>
      </c>
      <c r="O31" s="209">
        <v>43434</v>
      </c>
      <c r="P31" s="209">
        <v>43465</v>
      </c>
    </row>
    <row r="33" spans="1:18">
      <c r="A33" s="210" t="s">
        <v>160</v>
      </c>
    </row>
    <row r="34" spans="1:18">
      <c r="A34" s="206" t="s">
        <v>161</v>
      </c>
      <c r="B34" s="222" t="s">
        <v>162</v>
      </c>
      <c r="C34" s="223">
        <f>-SUMIF('TY Functl AD Detail (E)'!$Q$3:$Q$1346,$B34,'TY Functl AD Detail (E)'!$P$3:$P$1346)</f>
        <v>-1969144799.5250492</v>
      </c>
      <c r="D34" s="223">
        <f>-SUMIF('TY Functl AD Detail (E)'!$Q$3:$Q$1346,$B34,'TY Functl AD Detail (E)'!$C$3:$C$1346)</f>
        <v>-1906731463.034884</v>
      </c>
      <c r="E34" s="223">
        <f>-SUMIF('TY Functl AD Detail (E)'!$Q$3:$Q$1346,$B34,'TY Functl AD Detail (E)'!$D$3:$D$1346)</f>
        <v>-1910039099.9358199</v>
      </c>
      <c r="F34" s="223">
        <f>-SUMIF('TY Functl AD Detail (E)'!$Q$3:$Q$1346,$B34,'TY Functl AD Detail (E)'!$E$3:$E$1346)</f>
        <v>-1921639802.1463227</v>
      </c>
      <c r="G34" s="223">
        <f>-SUMIF('TY Functl AD Detail (E)'!$Q$3:$Q$1346,$B34,'TY Functl AD Detail (E)'!$F$3:$F$1346)</f>
        <v>-1936584302.2787435</v>
      </c>
      <c r="H34" s="223">
        <f>-SUMIF('TY Functl AD Detail (E)'!$Q$3:$Q$1346,$B34,'TY Functl AD Detail (E)'!G3:G1346)</f>
        <v>-1948881523.4038086</v>
      </c>
      <c r="I34" s="223">
        <f>-SUMIF('TY Functl AD Detail (E)'!$Q$3:$Q$1346,$B34,'TY Functl AD Detail (E)'!$H$3:$H$1346)</f>
        <v>-1958576845.4797165</v>
      </c>
      <c r="J34" s="223">
        <f>-SUMIF('TY Functl AD Detail (E)'!$Q$3:$Q$1346,$B34,'TY Functl AD Detail (E)'!$I$3:$I$1346)</f>
        <v>-1969250958.5558813</v>
      </c>
      <c r="K34" s="223">
        <f>-SUMIF('TY Functl AD Detail (E)'!$Q$3:$Q$1346,$B34,'TY Functl AD Detail (E)'!$J$3:$J$1346)</f>
        <v>-1979756339.7200582</v>
      </c>
      <c r="L34" s="223">
        <f>-SUMIF('TY Functl AD Detail (E)'!$Q$3:$Q$1346,$B34,'TY Functl AD Detail (E)'!$K$3:$K$1346)</f>
        <v>-1991380516.8516123</v>
      </c>
      <c r="M34" s="223">
        <f>-SUMIF('TY Functl AD Detail (E)'!$Q$3:$Q$1346,$B34,'TY Functl AD Detail (E)'!$L$3:$L$1346)</f>
        <v>-2002597548.0859339</v>
      </c>
      <c r="N34" s="223">
        <f>-SUMIF('TY Functl AD Detail (E)'!$Q$3:$Q$1346,$B34,'TY Functl AD Detail (E)'!$M$3:$M$1346)</f>
        <v>-2015315185.9326892</v>
      </c>
      <c r="O34" s="223">
        <f>-SUMIF('TY Functl AD Detail (E)'!$Q$3:$Q$1346,$B34,'TY Functl AD Detail (E)'!$N$3:$N$1346)</f>
        <v>-2025695447.3211982</v>
      </c>
      <c r="P34" s="223">
        <f>-SUMIF('TY Functl AD Detail (E)'!$Q$3:$Q$1346,$B34,'TY Functl AD Detail (E)'!$O$3:$O$1346)</f>
        <v>-2033312553.3627262</v>
      </c>
    </row>
    <row r="35" spans="1:18">
      <c r="A35" s="206" t="s">
        <v>7</v>
      </c>
      <c r="B35" s="222" t="s">
        <v>163</v>
      </c>
      <c r="C35" s="216">
        <f>-SUMIF('TY Functl AD Detail (E)'!$Q$3:$Q$1346,$B35,'TY Functl AD Detail (E)'!$P$3:$P$1346)</f>
        <v>-503717591.09079927</v>
      </c>
      <c r="D35" s="216">
        <f>-SUMIF('TY Functl AD Detail (E)'!$Q$3:$Q$1346,$B35,'TY Functl AD Detail (E)'!$C$3:$C$1346)</f>
        <v>-490558083.58159214</v>
      </c>
      <c r="E35" s="216">
        <f>-SUMIF('TY Functl AD Detail (E)'!$Q$3:$Q$1346,$B35,'TY Functl AD Detail (E)'!$D$3:$D$1346)</f>
        <v>-493131561.11178458</v>
      </c>
      <c r="F35" s="216">
        <f>-SUMIF('TY Functl AD Detail (E)'!$Q$3:$Q$1346,$B35,'TY Functl AD Detail (E)'!$E$3:$E$1346)</f>
        <v>-495573604.15573055</v>
      </c>
      <c r="G35" s="216">
        <f>-SUMIF('TY Functl AD Detail (E)'!$Q$3:$Q$1346,$B35,'TY Functl AD Detail (E)'!$F$3:$F$1346)</f>
        <v>-499001842.96515721</v>
      </c>
      <c r="H35" s="216">
        <f>-SUMIF('TY Functl AD Detail (E)'!$Q$3:$Q$1346,$B35,'TY Functl AD Detail (E)'!$G$3:$G$1346)</f>
        <v>-499393221.44070214</v>
      </c>
      <c r="I35" s="216">
        <f>-SUMIF('TY Functl AD Detail (E)'!$Q$3:$Q$1346,$B35,'TY Functl AD Detail (E)'!$H$3:$H$1346)</f>
        <v>-500110875.03288823</v>
      </c>
      <c r="J35" s="216">
        <f>-SUMIF('TY Functl AD Detail (E)'!$Q$3:$Q$1346,$B35,'TY Functl AD Detail (E)'!$I$3:$I$1346)</f>
        <v>-502640448.11185485</v>
      </c>
      <c r="K35" s="216">
        <f>-SUMIF('TY Functl AD Detail (E)'!$Q$3:$Q$1346,$B35,'TY Functl AD Detail (E)'!$J$3:$J$1346)</f>
        <v>-504850643.05937725</v>
      </c>
      <c r="L35" s="216">
        <f>-SUMIF('TY Functl AD Detail (E)'!$Q$3:$Q$1346,$B35,'TY Functl AD Detail (E)'!$K$3:$K$1346)</f>
        <v>-507525357.73362899</v>
      </c>
      <c r="M35" s="216">
        <f>-SUMIF('TY Functl AD Detail (E)'!$Q$3:$Q$1346,$B35,'TY Functl AD Detail (E)'!$L$3:$L$1346)</f>
        <v>-509765700.13887978</v>
      </c>
      <c r="N35" s="216">
        <f>-SUMIF('TY Functl AD Detail (E)'!$Q$3:$Q$1346,$B35,'TY Functl AD Detail (E)'!$M$3:$M$1346)</f>
        <v>-512674879.52417386</v>
      </c>
      <c r="O35" s="216">
        <f>-SUMIF('TY Functl AD Detail (E)'!$Q$3:$Q$1346,$B35,'TY Functl AD Detail (E)'!$N$3:$N$1346)</f>
        <v>-515566828.27640021</v>
      </c>
      <c r="P35" s="216">
        <f>-SUMIF('TY Functl AD Detail (E)'!$Q$3:$Q$1346,$B35,'TY Functl AD Detail (E)'!$O$3:$O$1346)</f>
        <v>-518153299.49643505</v>
      </c>
    </row>
    <row r="36" spans="1:18">
      <c r="A36" s="206" t="s">
        <v>8</v>
      </c>
      <c r="B36" s="222" t="s">
        <v>164</v>
      </c>
      <c r="C36" s="216">
        <f>-SUMIF('TY Functl AD Detail (E)'!$Q$3:$Q$1346,$B36,'TY Functl AD Detail (E)'!$P$3:$P$1346)</f>
        <v>-1461014489.0522759</v>
      </c>
      <c r="D36" s="216">
        <f>-SUMIF('TY Functl AD Detail (E)'!$Q$3:$Q$1346,$B36,'TY Functl AD Detail (E)'!$C$3:$C$1346)</f>
        <v>-1419988014.1833584</v>
      </c>
      <c r="E36" s="216">
        <f>-SUMIF('TY Functl AD Detail (E)'!$Q$3:$Q$1346,$B36,'TY Functl AD Detail (E)'!$D$3:$D$1346)</f>
        <v>-1428350570.7372909</v>
      </c>
      <c r="F36" s="216">
        <f>-SUMIF('TY Functl AD Detail (E)'!$Q$3:$Q$1346,$B36,'TY Functl AD Detail (E)'!$E$3:$E$1346)</f>
        <v>-1435274432.8746376</v>
      </c>
      <c r="G36" s="216">
        <f>-SUMIF('TY Functl AD Detail (E)'!$Q$3:$Q$1346,$B36,'TY Functl AD Detail (E)'!$F$3:$F$1346)</f>
        <v>-1438349901.7139037</v>
      </c>
      <c r="H36" s="216">
        <f>-SUMIF('TY Functl AD Detail (E)'!$Q$3:$Q$1346,$B36,'TY Functl AD Detail (E)'!$G$3:$G$1346)</f>
        <v>-1446316969.9825418</v>
      </c>
      <c r="I36" s="216">
        <f>-SUMIF('TY Functl AD Detail (E)'!$Q$3:$Q$1346,$B36,'TY Functl AD Detail (E)'!$H$3:$H$1346)</f>
        <v>-1454787561.7865551</v>
      </c>
      <c r="J36" s="216">
        <f>-SUMIF('TY Functl AD Detail (E)'!$Q$3:$Q$1346,$B36,'TY Functl AD Detail (E)'!$I$3:$I$1346)</f>
        <v>-1463107599.7780418</v>
      </c>
      <c r="K36" s="216">
        <f>-SUMIF('TY Functl AD Detail (E)'!$Q$3:$Q$1346,$B36,'TY Functl AD Detail (E)'!$J$3:$J$1346)</f>
        <v>-1469379952.6282537</v>
      </c>
      <c r="L36" s="216">
        <f>-SUMIF('TY Functl AD Detail (E)'!$Q$3:$Q$1346,$B36,'TY Functl AD Detail (E)'!$K$3:$K$1346)</f>
        <v>-1474870761.0296795</v>
      </c>
      <c r="M36" s="216">
        <f>-SUMIF('TY Functl AD Detail (E)'!$Q$3:$Q$1346,$B36,'TY Functl AD Detail (E)'!$L$3:$L$1346)</f>
        <v>-1483283232.7314544</v>
      </c>
      <c r="N36" s="216">
        <f>-SUMIF('TY Functl AD Detail (E)'!$Q$3:$Q$1346,$B36,'TY Functl AD Detail (E)'!$M$3:$M$1346)</f>
        <v>-1486526963.5221434</v>
      </c>
      <c r="O36" s="216">
        <f>-SUMIF('TY Functl AD Detail (E)'!$Q$3:$Q$1346,$B36,'TY Functl AD Detail (E)'!$N$3:$N$1346)</f>
        <v>-1492164768.2444644</v>
      </c>
      <c r="P36" s="216">
        <f>-SUMIF('TY Functl AD Detail (E)'!$Q$3:$Q$1346,$B36,'TY Functl AD Detail (E)'!$O$3:$O$1346)</f>
        <v>-1499533309.0133336</v>
      </c>
    </row>
    <row r="37" spans="1:18">
      <c r="A37" s="214" t="s">
        <v>16</v>
      </c>
      <c r="B37" s="224" t="s">
        <v>165</v>
      </c>
      <c r="C37" s="216">
        <f>-SUMIF('TY Functl AD Detail (E)'!$Q$3:$Q$1346,$B37,'TY Functl AD Detail (E)'!$P$3:$P$1346)</f>
        <v>-128663487.36185595</v>
      </c>
      <c r="D37" s="216">
        <f>-SUMIF('TY Functl AD Detail (E)'!$Q$3:$Q$1346,$B37,'TY Functl AD Detail (E)'!$C$3:$C$1346)</f>
        <v>-115106005.28566477</v>
      </c>
      <c r="E37" s="216">
        <f>-SUMIF('TY Functl AD Detail (E)'!$Q$3:$Q$1346,$B37,'TY Functl AD Detail (E)'!$D$3:$D$1346)</f>
        <v>-116864029.77937913</v>
      </c>
      <c r="F37" s="216">
        <f>-SUMIF('TY Functl AD Detail (E)'!$Q$3:$Q$1346,$B37,'TY Functl AD Detail (E)'!$E$3:$E$1346)</f>
        <v>-119456004.35320142</v>
      </c>
      <c r="G37" s="216">
        <f>-SUMIF('TY Functl AD Detail (E)'!$Q$3:$Q$1346,$B37,'TY Functl AD Detail (E)'!$F$3:$F$1346)</f>
        <v>-122782800.40198597</v>
      </c>
      <c r="H37" s="216">
        <f>-SUMIF('TY Functl AD Detail (E)'!$Q$3:$Q$1346,$B37,'TY Functl AD Detail (E)'!$G$3:$G$1346)</f>
        <v>-126036930.63946953</v>
      </c>
      <c r="I37" s="216">
        <f>-SUMIF('TY Functl AD Detail (E)'!$Q$3:$Q$1346,$B37,'TY Functl AD Detail (E)'!$H$3:$H$1346)</f>
        <v>-125996329.59118868</v>
      </c>
      <c r="J37" s="216">
        <f>-SUMIF('TY Functl AD Detail (E)'!$Q$3:$Q$1346,$B37,'TY Functl AD Detail (E)'!$I$3:$I$1346)</f>
        <v>-128981835.02812165</v>
      </c>
      <c r="K37" s="216">
        <f>-SUMIF('TY Functl AD Detail (E)'!$Q$3:$Q$1346,$B37,'TY Functl AD Detail (E)'!$J$3:$J$1346)</f>
        <v>-128536092.76285915</v>
      </c>
      <c r="L37" s="216">
        <f>-SUMIF('TY Functl AD Detail (E)'!$Q$3:$Q$1346,$B37,'TY Functl AD Detail (E)'!$K$3:$K$1346)</f>
        <v>-131920348.45529604</v>
      </c>
      <c r="M37" s="216">
        <f>-SUMIF('TY Functl AD Detail (E)'!$Q$3:$Q$1346,$B37,'TY Functl AD Detail (E)'!$L$3:$L$1346)</f>
        <v>-135492912.35926855</v>
      </c>
      <c r="N37" s="216">
        <f>-SUMIF('TY Functl AD Detail (E)'!$Q$3:$Q$1346,$B37,'TY Functl AD Detail (E)'!$M$3:$M$1346)</f>
        <v>-136933222.24995923</v>
      </c>
      <c r="O37" s="216">
        <f>-SUMIF('TY Functl AD Detail (E)'!$Q$3:$Q$1346,$B37,'TY Functl AD Detail (E)'!$N$3:$N$1346)</f>
        <v>-140958290.38358378</v>
      </c>
      <c r="P37" s="216">
        <f>-SUMIF('TY Functl AD Detail (E)'!$Q$3:$Q$1346,$B37,'TY Functl AD Detail (E)'!$O$3:$O$1346)</f>
        <v>-144901859.3902517</v>
      </c>
    </row>
    <row r="38" spans="1:18">
      <c r="A38" s="214" t="s">
        <v>17</v>
      </c>
      <c r="B38" s="224" t="s">
        <v>9</v>
      </c>
      <c r="C38" s="216">
        <f>-SUMIF('TY Functl AD Detail (E)'!$Q$3:$Q$1346,$B38,'TY Functl AD Detail (E)'!$P$3:$P$1346)</f>
        <v>-182384891.16492367</v>
      </c>
      <c r="D38" s="216">
        <f>-SUMIF('TY Functl AD Detail (E)'!$Q$3:$Q$1346,$B38,'TY Functl AD Detail (E)'!$C$3:$C$1346)</f>
        <v>-172751330.19969347</v>
      </c>
      <c r="E38" s="216">
        <f>-SUMIF('TY Functl AD Detail (E)'!$Q$3:$Q$1346,$B38,'TY Functl AD Detail (E)'!$D$3:$D$1346)</f>
        <v>-174143416.79471481</v>
      </c>
      <c r="F38" s="216">
        <f>-SUMIF('TY Functl AD Detail (E)'!$Q$3:$Q$1346,$B38,'TY Functl AD Detail (E)'!$E$3:$E$1346)</f>
        <v>-177152652.47841173</v>
      </c>
      <c r="G38" s="216">
        <f>-SUMIF('TY Functl AD Detail (E)'!$Q$3:$Q$1346,$B38,'TY Functl AD Detail (E)'!$F$3:$F$1346)</f>
        <v>-181227614.90627104</v>
      </c>
      <c r="H38" s="216">
        <f>-SUMIF('TY Functl AD Detail (E)'!$Q$3:$Q$1346,$B38,'TY Functl AD Detail (E)'!$G$3:$G$1346)</f>
        <v>-185204310.69409707</v>
      </c>
      <c r="I38" s="216">
        <f>-SUMIF('TY Functl AD Detail (E)'!$Q$3:$Q$1346,$B38,'TY Functl AD Detail (E)'!$H$3:$H$1346)</f>
        <v>-179766157.61818302</v>
      </c>
      <c r="J38" s="216">
        <f>-SUMIF('TY Functl AD Detail (E)'!$Q$3:$Q$1346,$B38,'TY Functl AD Detail (E)'!$I$3:$I$1346)</f>
        <v>-182098648.15544745</v>
      </c>
      <c r="K38" s="216">
        <f>-SUMIF('TY Functl AD Detail (E)'!$Q$3:$Q$1346,$B38,'TY Functl AD Detail (E)'!$J$3:$J$1346)</f>
        <v>-178343002.76660937</v>
      </c>
      <c r="L38" s="216">
        <f>-SUMIF('TY Functl AD Detail (E)'!$Q$3:$Q$1346,$B38,'TY Functl AD Detail (E)'!$K$3:$K$1346)</f>
        <v>-182251417.88670921</v>
      </c>
      <c r="M38" s="216">
        <f>-SUMIF('TY Functl AD Detail (E)'!$Q$3:$Q$1346,$B38,'TY Functl AD Detail (E)'!$L$3:$L$1346)</f>
        <v>-185876743.55079132</v>
      </c>
      <c r="N38" s="216">
        <f>-SUMIF('TY Functl AD Detail (E)'!$Q$3:$Q$1346,$B38,'TY Functl AD Detail (E)'!$M$3:$M$1346)</f>
        <v>-187628046.89676499</v>
      </c>
      <c r="O38" s="216">
        <f>-SUMIF('TY Functl AD Detail (E)'!$Q$3:$Q$1346,$B38,'TY Functl AD Detail (E)'!$N$3:$N$1346)</f>
        <v>-192202604.15389061</v>
      </c>
      <c r="P38" s="216">
        <f>-SUMIF('TY Functl AD Detail (E)'!$Q$3:$Q$1346,$B38,'TY Functl AD Detail (E)'!$O$3:$O$1346)</f>
        <v>-192766513.9546935</v>
      </c>
    </row>
    <row r="39" spans="1:18">
      <c r="C39" s="225"/>
      <c r="D39" s="218"/>
      <c r="E39" s="218"/>
      <c r="F39" s="218"/>
      <c r="G39" s="218"/>
      <c r="H39" s="218"/>
      <c r="I39" s="226"/>
      <c r="J39" s="226"/>
      <c r="K39" s="226"/>
      <c r="L39" s="218"/>
      <c r="M39" s="218"/>
      <c r="N39" s="218"/>
      <c r="O39" s="218"/>
      <c r="P39" s="218"/>
    </row>
    <row r="40" spans="1:18" ht="13.5" thickBot="1">
      <c r="A40" s="210" t="s">
        <v>166</v>
      </c>
      <c r="C40" s="219">
        <f>SUM(C34:C39)</f>
        <v>-4244925258.1949039</v>
      </c>
      <c r="D40" s="219">
        <f t="shared" ref="D40:P40" si="1">SUM(D34:D39)</f>
        <v>-4105134896.2851925</v>
      </c>
      <c r="E40" s="219">
        <f t="shared" si="1"/>
        <v>-4122528678.3589897</v>
      </c>
      <c r="F40" s="219">
        <f t="shared" si="1"/>
        <v>-4149096496.0083041</v>
      </c>
      <c r="G40" s="219">
        <f t="shared" si="1"/>
        <v>-4177946462.2660618</v>
      </c>
      <c r="H40" s="219">
        <f t="shared" si="1"/>
        <v>-4205832956.1606188</v>
      </c>
      <c r="I40" s="219">
        <f t="shared" si="1"/>
        <v>-4219237769.508532</v>
      </c>
      <c r="J40" s="219">
        <f t="shared" si="1"/>
        <v>-4246079489.6293468</v>
      </c>
      <c r="K40" s="219">
        <f t="shared" si="1"/>
        <v>-4260866030.9371576</v>
      </c>
      <c r="L40" s="219">
        <f t="shared" si="1"/>
        <v>-4287948401.9569259</v>
      </c>
      <c r="M40" s="219">
        <f t="shared" si="1"/>
        <v>-4317016136.8663282</v>
      </c>
      <c r="N40" s="219">
        <f t="shared" si="1"/>
        <v>-4339078298.1257305</v>
      </c>
      <c r="O40" s="219">
        <f t="shared" si="1"/>
        <v>-4366587938.3795376</v>
      </c>
      <c r="P40" s="219">
        <f t="shared" si="1"/>
        <v>-4388667535.2174397</v>
      </c>
    </row>
    <row r="41" spans="1:18" ht="13.5" thickTop="1">
      <c r="A41" s="227" t="s">
        <v>10</v>
      </c>
      <c r="C41" s="228">
        <f>-C40-'TY Functl AD Detail (E)'!P1348</f>
        <v>-0.18833398818969727</v>
      </c>
      <c r="D41" s="228">
        <f>-D40-'TY Functl AD Detail (E)'!C1348</f>
        <v>-0.17339277267456055</v>
      </c>
      <c r="E41" s="228">
        <f>-E40-'TY Functl AD Detail (E)'!D1348</f>
        <v>-0.19970130920410156</v>
      </c>
      <c r="F41" s="228">
        <f>-F40-'TY Functl AD Detail (E)'!E1348</f>
        <v>-0.23442745208740234</v>
      </c>
      <c r="G41" s="228">
        <f>-G40-'TY Functl AD Detail (E)'!F1348</f>
        <v>-0.1625208854675293</v>
      </c>
      <c r="H41" s="228">
        <f>-H40-'TY Functl AD Detail (E)'!G1348</f>
        <v>-0.16851520538330078</v>
      </c>
      <c r="I41" s="228">
        <f>-I40-'TY Functl AD Detail (E)'!H1348</f>
        <v>-0.15132951736450195</v>
      </c>
      <c r="J41" s="228">
        <f>-J40-'TY Functl AD Detail (E)'!I1348</f>
        <v>-0.16979312896728516</v>
      </c>
      <c r="K41" s="228">
        <f>-K40-'TY Functl AD Detail (E)'!J1348</f>
        <v>-0.17392110824584961</v>
      </c>
      <c r="L41" s="228">
        <f>-L40-'TY Functl AD Detail (E)'!K1348</f>
        <v>-0.18560934066772461</v>
      </c>
      <c r="M41" s="228">
        <f>-M40-'TY Functl AD Detail (E)'!L1348</f>
        <v>-0.21301078796386719</v>
      </c>
      <c r="N41" s="228">
        <f>-N40-'TY Functl AD Detail (E)'!M1348</f>
        <v>-0.19992351531982422</v>
      </c>
      <c r="O41" s="228">
        <f>-O40-'TY Functl AD Detail (E)'!N1348</f>
        <v>-0.20695400238037109</v>
      </c>
      <c r="P41" s="228">
        <f>-P40-'TY Functl AD Detail (E)'!O1348</f>
        <v>-0.21519374847412109</v>
      </c>
      <c r="Q41" s="229"/>
      <c r="R41" s="229"/>
    </row>
    <row r="42" spans="1:18">
      <c r="C42" s="230"/>
      <c r="D42" s="231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</row>
    <row r="43" spans="1:18">
      <c r="C43" s="232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/>
  </sheetViews>
  <sheetFormatPr defaultColWidth="9.140625" defaultRowHeight="12.75"/>
  <cols>
    <col min="1" max="1" width="10.42578125" style="235" customWidth="1"/>
    <col min="2" max="2" width="32.7109375" style="235" bestFit="1" customWidth="1"/>
    <col min="3" max="5" width="15" style="235" bestFit="1" customWidth="1"/>
    <col min="6" max="6" width="15.85546875" style="235" bestFit="1" customWidth="1"/>
    <col min="7" max="9" width="15" style="235" bestFit="1" customWidth="1"/>
    <col min="10" max="11" width="15.85546875" style="235" bestFit="1" customWidth="1"/>
    <col min="12" max="13" width="15" style="235" bestFit="1" customWidth="1"/>
    <col min="14" max="15" width="15.85546875" style="235" bestFit="1" customWidth="1"/>
    <col min="16" max="16" width="16.7109375" style="235" bestFit="1" customWidth="1"/>
    <col min="17" max="17" width="13.7109375" style="235" bestFit="1" customWidth="1"/>
    <col min="18" max="18" width="7.5703125" style="236" bestFit="1" customWidth="1"/>
    <col min="19" max="20" width="15" style="237" bestFit="1" customWidth="1"/>
    <col min="21" max="16384" width="9.140625" style="237"/>
  </cols>
  <sheetData>
    <row r="2" spans="1:31">
      <c r="A2" s="233">
        <v>0.66190000000000004</v>
      </c>
      <c r="B2" s="234" t="s">
        <v>168</v>
      </c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</row>
    <row r="3" spans="1:31" s="210" customFormat="1">
      <c r="A3" s="238" t="s">
        <v>169</v>
      </c>
      <c r="B3" s="238" t="s">
        <v>170</v>
      </c>
      <c r="C3" s="239" t="s">
        <v>171</v>
      </c>
      <c r="D3" s="239" t="s">
        <v>172</v>
      </c>
      <c r="E3" s="239" t="s">
        <v>173</v>
      </c>
      <c r="F3" s="239" t="s">
        <v>174</v>
      </c>
      <c r="G3" s="239" t="s">
        <v>175</v>
      </c>
      <c r="H3" s="239" t="s">
        <v>176</v>
      </c>
      <c r="I3" s="239" t="s">
        <v>177</v>
      </c>
      <c r="J3" s="239" t="s">
        <v>178</v>
      </c>
      <c r="K3" s="239" t="s">
        <v>179</v>
      </c>
      <c r="L3" s="239" t="s">
        <v>180</v>
      </c>
      <c r="M3" s="239" t="s">
        <v>181</v>
      </c>
      <c r="N3" s="239" t="s">
        <v>182</v>
      </c>
      <c r="O3" s="239" t="s">
        <v>183</v>
      </c>
      <c r="P3" s="239" t="s">
        <v>184</v>
      </c>
      <c r="Q3" s="238" t="s">
        <v>185</v>
      </c>
      <c r="R3" s="240" t="s">
        <v>186</v>
      </c>
    </row>
    <row r="4" spans="1:31">
      <c r="A4" s="241" t="s">
        <v>187</v>
      </c>
      <c r="B4" s="242" t="s">
        <v>188</v>
      </c>
      <c r="C4" s="217">
        <v>99770000</v>
      </c>
      <c r="D4" s="217">
        <v>99770000</v>
      </c>
      <c r="E4" s="217">
        <v>99770000</v>
      </c>
      <c r="F4" s="217">
        <v>99770000</v>
      </c>
      <c r="G4" s="217">
        <v>99770000</v>
      </c>
      <c r="H4" s="217">
        <v>99770000</v>
      </c>
      <c r="I4" s="217">
        <v>99770000</v>
      </c>
      <c r="J4" s="217">
        <v>99770000</v>
      </c>
      <c r="K4" s="217">
        <v>99770000</v>
      </c>
      <c r="L4" s="217">
        <v>99770000</v>
      </c>
      <c r="M4" s="217">
        <v>99770000</v>
      </c>
      <c r="N4" s="217">
        <v>99770000</v>
      </c>
      <c r="O4" s="217">
        <v>90567000</v>
      </c>
      <c r="P4" s="217">
        <v>99386675</v>
      </c>
      <c r="Q4" s="243" t="s">
        <v>162</v>
      </c>
      <c r="R4" s="244">
        <f>(ROUND((C4+O4+SUM(D4:N4)*2)/24,-3)-(ROUND(P4,-3)))</f>
        <v>0</v>
      </c>
      <c r="S4" s="245"/>
      <c r="T4" s="245"/>
    </row>
    <row r="5" spans="1:31">
      <c r="A5" s="241" t="s">
        <v>189</v>
      </c>
      <c r="B5" s="242" t="s">
        <v>188</v>
      </c>
      <c r="C5" s="217">
        <v>253000</v>
      </c>
      <c r="D5" s="217">
        <v>253000</v>
      </c>
      <c r="E5" s="217">
        <v>253000</v>
      </c>
      <c r="F5" s="217">
        <v>253000</v>
      </c>
      <c r="G5" s="217">
        <v>253000</v>
      </c>
      <c r="H5" s="217">
        <v>253000</v>
      </c>
      <c r="I5" s="217">
        <v>253000</v>
      </c>
      <c r="J5" s="217">
        <v>253000</v>
      </c>
      <c r="K5" s="217">
        <v>253000</v>
      </c>
      <c r="L5" s="217">
        <v>253000</v>
      </c>
      <c r="M5" s="217">
        <v>253000</v>
      </c>
      <c r="N5" s="217">
        <v>253000</v>
      </c>
      <c r="O5" s="217">
        <v>253000</v>
      </c>
      <c r="P5" s="217">
        <v>252964</v>
      </c>
      <c r="Q5" s="243" t="s">
        <v>162</v>
      </c>
      <c r="R5" s="244">
        <f t="shared" ref="R5:R68" si="0">(ROUND((C5+O5+SUM(D5:N5)*2)/24,-3)-(ROUND(P5,-3)))</f>
        <v>0</v>
      </c>
    </row>
    <row r="6" spans="1:31" s="206" customFormat="1">
      <c r="A6" s="241" t="s">
        <v>190</v>
      </c>
      <c r="B6" s="242" t="s">
        <v>188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4" t="s">
        <v>162</v>
      </c>
      <c r="R6" s="244">
        <f t="shared" si="0"/>
        <v>0</v>
      </c>
    </row>
    <row r="7" spans="1:31">
      <c r="A7" s="241" t="s">
        <v>191</v>
      </c>
      <c r="B7" s="242" t="s">
        <v>188</v>
      </c>
      <c r="C7" s="217">
        <v>110000</v>
      </c>
      <c r="D7" s="217">
        <v>110000</v>
      </c>
      <c r="E7" s="217">
        <v>110000</v>
      </c>
      <c r="F7" s="217">
        <v>110000</v>
      </c>
      <c r="G7" s="217">
        <v>110000</v>
      </c>
      <c r="H7" s="217">
        <v>110000</v>
      </c>
      <c r="I7" s="217">
        <v>110000</v>
      </c>
      <c r="J7" s="217">
        <v>110000</v>
      </c>
      <c r="K7" s="217">
        <v>110000</v>
      </c>
      <c r="L7" s="217">
        <v>110000</v>
      </c>
      <c r="M7" s="217">
        <v>110000</v>
      </c>
      <c r="N7" s="217">
        <v>110000</v>
      </c>
      <c r="O7" s="217">
        <v>110000</v>
      </c>
      <c r="P7" s="217">
        <v>110376</v>
      </c>
      <c r="Q7" s="243" t="s">
        <v>162</v>
      </c>
      <c r="R7" s="244">
        <f t="shared" si="0"/>
        <v>0</v>
      </c>
    </row>
    <row r="8" spans="1:31">
      <c r="A8" s="241" t="s">
        <v>192</v>
      </c>
      <c r="B8" s="242" t="s">
        <v>188</v>
      </c>
      <c r="C8" s="217">
        <v>72000</v>
      </c>
      <c r="D8" s="217">
        <v>72000</v>
      </c>
      <c r="E8" s="217">
        <v>72000</v>
      </c>
      <c r="F8" s="217">
        <v>72000</v>
      </c>
      <c r="G8" s="217">
        <v>72000</v>
      </c>
      <c r="H8" s="217">
        <v>72000</v>
      </c>
      <c r="I8" s="217">
        <v>72000</v>
      </c>
      <c r="J8" s="217">
        <v>72000</v>
      </c>
      <c r="K8" s="217">
        <v>72000</v>
      </c>
      <c r="L8" s="217">
        <v>72000</v>
      </c>
      <c r="M8" s="217">
        <v>72000</v>
      </c>
      <c r="N8" s="217">
        <v>72000</v>
      </c>
      <c r="O8" s="217">
        <v>72000</v>
      </c>
      <c r="P8" s="217">
        <v>72067</v>
      </c>
      <c r="Q8" s="243" t="s">
        <v>162</v>
      </c>
      <c r="R8" s="244">
        <f t="shared" si="0"/>
        <v>0</v>
      </c>
    </row>
    <row r="9" spans="1:31" s="206" customFormat="1">
      <c r="A9" s="241" t="s">
        <v>193</v>
      </c>
      <c r="B9" s="242" t="s">
        <v>188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4" t="s">
        <v>162</v>
      </c>
      <c r="R9" s="244">
        <f t="shared" si="0"/>
        <v>0</v>
      </c>
    </row>
    <row r="10" spans="1:31">
      <c r="A10" s="241" t="s">
        <v>194</v>
      </c>
      <c r="B10" s="242" t="s">
        <v>188</v>
      </c>
      <c r="C10" s="217">
        <v>153000</v>
      </c>
      <c r="D10" s="217">
        <v>153000</v>
      </c>
      <c r="E10" s="217">
        <v>153000</v>
      </c>
      <c r="F10" s="217">
        <v>153000</v>
      </c>
      <c r="G10" s="217">
        <v>153000</v>
      </c>
      <c r="H10" s="217">
        <v>153000</v>
      </c>
      <c r="I10" s="217">
        <v>153000</v>
      </c>
      <c r="J10" s="217">
        <v>153000</v>
      </c>
      <c r="K10" s="217">
        <v>153000</v>
      </c>
      <c r="L10" s="217">
        <v>153000</v>
      </c>
      <c r="M10" s="217">
        <v>153000</v>
      </c>
      <c r="N10" s="217">
        <v>153000</v>
      </c>
      <c r="O10" s="217">
        <v>153000</v>
      </c>
      <c r="P10" s="217">
        <v>152757</v>
      </c>
      <c r="Q10" s="243" t="s">
        <v>162</v>
      </c>
      <c r="R10" s="244">
        <f t="shared" si="0"/>
        <v>0</v>
      </c>
    </row>
    <row r="11" spans="1:31">
      <c r="A11" s="241" t="s">
        <v>195</v>
      </c>
      <c r="B11" s="242" t="s">
        <v>188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11000</v>
      </c>
      <c r="L11" s="217">
        <v>11000</v>
      </c>
      <c r="M11" s="217">
        <v>11000</v>
      </c>
      <c r="N11" s="217">
        <v>11000</v>
      </c>
      <c r="O11" s="217">
        <v>11000</v>
      </c>
      <c r="P11" s="217">
        <v>4095</v>
      </c>
      <c r="Q11" s="243" t="s">
        <v>162</v>
      </c>
      <c r="R11" s="244">
        <f t="shared" si="0"/>
        <v>0</v>
      </c>
    </row>
    <row r="12" spans="1:31" s="206" customFormat="1">
      <c r="A12" s="241" t="s">
        <v>196</v>
      </c>
      <c r="B12" s="242" t="s">
        <v>188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4" t="s">
        <v>162</v>
      </c>
      <c r="R12" s="244">
        <f t="shared" si="0"/>
        <v>0</v>
      </c>
    </row>
    <row r="13" spans="1:31">
      <c r="A13" s="241" t="s">
        <v>197</v>
      </c>
      <c r="B13" s="242" t="s">
        <v>188</v>
      </c>
      <c r="C13" s="217">
        <v>6000</v>
      </c>
      <c r="D13" s="217">
        <v>6000</v>
      </c>
      <c r="E13" s="217">
        <v>6000</v>
      </c>
      <c r="F13" s="217">
        <v>6000</v>
      </c>
      <c r="G13" s="217">
        <v>6000</v>
      </c>
      <c r="H13" s="217">
        <v>6000</v>
      </c>
      <c r="I13" s="217">
        <v>6000</v>
      </c>
      <c r="J13" s="217">
        <v>6000</v>
      </c>
      <c r="K13" s="217">
        <v>6000</v>
      </c>
      <c r="L13" s="217">
        <v>6000</v>
      </c>
      <c r="M13" s="217">
        <v>6000</v>
      </c>
      <c r="N13" s="217">
        <v>6000</v>
      </c>
      <c r="O13" s="217">
        <v>6000</v>
      </c>
      <c r="P13" s="217">
        <v>6163</v>
      </c>
      <c r="Q13" s="243" t="s">
        <v>162</v>
      </c>
      <c r="R13" s="244">
        <f t="shared" si="0"/>
        <v>0</v>
      </c>
    </row>
    <row r="14" spans="1:31" s="206" customFormat="1">
      <c r="A14" s="241" t="s">
        <v>198</v>
      </c>
      <c r="B14" s="242" t="s">
        <v>188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4" t="s">
        <v>162</v>
      </c>
      <c r="R14" s="244">
        <f t="shared" si="0"/>
        <v>0</v>
      </c>
    </row>
    <row r="15" spans="1:31" s="206" customFormat="1">
      <c r="A15" s="241" t="s">
        <v>199</v>
      </c>
      <c r="B15" s="242" t="s">
        <v>188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4" t="s">
        <v>162</v>
      </c>
      <c r="R15" s="244">
        <f t="shared" si="0"/>
        <v>0</v>
      </c>
    </row>
    <row r="16" spans="1:31">
      <c r="A16" s="241" t="s">
        <v>200</v>
      </c>
      <c r="B16" s="242" t="s">
        <v>188</v>
      </c>
      <c r="C16" s="217">
        <v>336000</v>
      </c>
      <c r="D16" s="217">
        <v>336000</v>
      </c>
      <c r="E16" s="217">
        <v>336000</v>
      </c>
      <c r="F16" s="217">
        <v>336000</v>
      </c>
      <c r="G16" s="217">
        <v>336000</v>
      </c>
      <c r="H16" s="217">
        <v>336000</v>
      </c>
      <c r="I16" s="217">
        <v>336000</v>
      </c>
      <c r="J16" s="217">
        <v>336000</v>
      </c>
      <c r="K16" s="217">
        <v>336000</v>
      </c>
      <c r="L16" s="217">
        <v>336000</v>
      </c>
      <c r="M16" s="217">
        <v>336000</v>
      </c>
      <c r="N16" s="217">
        <v>336000</v>
      </c>
      <c r="O16" s="217">
        <v>336000</v>
      </c>
      <c r="P16" s="217">
        <v>336378</v>
      </c>
      <c r="Q16" s="243" t="s">
        <v>162</v>
      </c>
      <c r="R16" s="244">
        <f t="shared" si="0"/>
        <v>0</v>
      </c>
    </row>
    <row r="17" spans="1:18" s="206" customFormat="1">
      <c r="A17" s="241" t="s">
        <v>201</v>
      </c>
      <c r="B17" s="242" t="s">
        <v>188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4" t="s">
        <v>162</v>
      </c>
      <c r="R17" s="244">
        <f t="shared" si="0"/>
        <v>0</v>
      </c>
    </row>
    <row r="18" spans="1:18">
      <c r="A18" s="241" t="s">
        <v>202</v>
      </c>
      <c r="B18" s="242" t="s">
        <v>188</v>
      </c>
      <c r="C18" s="217">
        <v>63000</v>
      </c>
      <c r="D18" s="217">
        <v>63000</v>
      </c>
      <c r="E18" s="217">
        <v>63000</v>
      </c>
      <c r="F18" s="217">
        <v>63000</v>
      </c>
      <c r="G18" s="217">
        <v>63000</v>
      </c>
      <c r="H18" s="217">
        <v>63000</v>
      </c>
      <c r="I18" s="217">
        <v>63000</v>
      </c>
      <c r="J18" s="217">
        <v>63000</v>
      </c>
      <c r="K18" s="217">
        <v>63000</v>
      </c>
      <c r="L18" s="217">
        <v>63000</v>
      </c>
      <c r="M18" s="217">
        <v>63000</v>
      </c>
      <c r="N18" s="217">
        <v>63000</v>
      </c>
      <c r="O18" s="217">
        <v>63000</v>
      </c>
      <c r="P18" s="217">
        <v>62866</v>
      </c>
      <c r="Q18" s="243" t="s">
        <v>162</v>
      </c>
      <c r="R18" s="244">
        <f t="shared" si="0"/>
        <v>0</v>
      </c>
    </row>
    <row r="19" spans="1:18" s="206" customFormat="1">
      <c r="A19" s="241" t="s">
        <v>203</v>
      </c>
      <c r="B19" s="242" t="s">
        <v>188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4" t="s">
        <v>162</v>
      </c>
      <c r="R19" s="244">
        <f t="shared" si="0"/>
        <v>0</v>
      </c>
    </row>
    <row r="20" spans="1:18" s="206" customFormat="1">
      <c r="A20" s="241" t="s">
        <v>204</v>
      </c>
      <c r="B20" s="242" t="s">
        <v>188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4" t="s">
        <v>162</v>
      </c>
      <c r="R20" s="244">
        <f t="shared" si="0"/>
        <v>0</v>
      </c>
    </row>
    <row r="21" spans="1:18">
      <c r="A21" s="241" t="s">
        <v>205</v>
      </c>
      <c r="B21" s="242" t="s">
        <v>188</v>
      </c>
      <c r="C21" s="217">
        <v>1197000</v>
      </c>
      <c r="D21" s="217">
        <v>1193000</v>
      </c>
      <c r="E21" s="217">
        <v>1193000</v>
      </c>
      <c r="F21" s="217">
        <v>1193000</v>
      </c>
      <c r="G21" s="217">
        <v>1193000</v>
      </c>
      <c r="H21" s="217">
        <v>1193000</v>
      </c>
      <c r="I21" s="217">
        <v>1193000</v>
      </c>
      <c r="J21" s="217">
        <v>1193000</v>
      </c>
      <c r="K21" s="217">
        <v>1193000</v>
      </c>
      <c r="L21" s="217">
        <v>1193000</v>
      </c>
      <c r="M21" s="217">
        <v>1193000</v>
      </c>
      <c r="N21" s="217">
        <v>1193000</v>
      </c>
      <c r="O21" s="217">
        <v>1192000</v>
      </c>
      <c r="P21" s="217">
        <v>1192988</v>
      </c>
      <c r="Q21" s="243" t="s">
        <v>162</v>
      </c>
      <c r="R21" s="244">
        <f t="shared" si="0"/>
        <v>0</v>
      </c>
    </row>
    <row r="22" spans="1:18" s="206" customFormat="1">
      <c r="A22" s="241" t="s">
        <v>206</v>
      </c>
      <c r="B22" s="242" t="s">
        <v>188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4" t="s">
        <v>162</v>
      </c>
      <c r="R22" s="244">
        <f t="shared" si="0"/>
        <v>0</v>
      </c>
    </row>
    <row r="23" spans="1:18" s="206" customFormat="1">
      <c r="A23" s="241" t="s">
        <v>207</v>
      </c>
      <c r="B23" s="242" t="s">
        <v>188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4" t="s">
        <v>162</v>
      </c>
      <c r="R23" s="244">
        <f t="shared" si="0"/>
        <v>0</v>
      </c>
    </row>
    <row r="24" spans="1:18">
      <c r="A24" s="241" t="s">
        <v>208</v>
      </c>
      <c r="B24" s="242" t="s">
        <v>188</v>
      </c>
      <c r="C24" s="217">
        <v>4326000</v>
      </c>
      <c r="D24" s="217">
        <v>4326000</v>
      </c>
      <c r="E24" s="217">
        <v>4326000</v>
      </c>
      <c r="F24" s="217">
        <v>4326000</v>
      </c>
      <c r="G24" s="217">
        <v>4326000</v>
      </c>
      <c r="H24" s="217">
        <v>4326000</v>
      </c>
      <c r="I24" s="217">
        <v>4326000</v>
      </c>
      <c r="J24" s="217">
        <v>4326000</v>
      </c>
      <c r="K24" s="217">
        <v>4326000</v>
      </c>
      <c r="L24" s="217">
        <v>4326000</v>
      </c>
      <c r="M24" s="217">
        <v>4326000</v>
      </c>
      <c r="N24" s="217">
        <v>4326000</v>
      </c>
      <c r="O24" s="217">
        <v>4326000</v>
      </c>
      <c r="P24" s="217">
        <v>4325615</v>
      </c>
      <c r="Q24" s="243" t="s">
        <v>162</v>
      </c>
      <c r="R24" s="244">
        <f t="shared" si="0"/>
        <v>0</v>
      </c>
    </row>
    <row r="25" spans="1:18" s="206" customFormat="1">
      <c r="A25" s="241" t="s">
        <v>209</v>
      </c>
      <c r="B25" s="242" t="s">
        <v>188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4" t="s">
        <v>162</v>
      </c>
      <c r="R25" s="244">
        <f t="shared" si="0"/>
        <v>0</v>
      </c>
    </row>
    <row r="26" spans="1:18" s="206" customFormat="1">
      <c r="A26" s="241" t="s">
        <v>210</v>
      </c>
      <c r="B26" s="242" t="s">
        <v>188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4" t="s">
        <v>162</v>
      </c>
      <c r="R26" s="244">
        <f t="shared" si="0"/>
        <v>0</v>
      </c>
    </row>
    <row r="27" spans="1:18" s="206" customFormat="1">
      <c r="A27" s="241" t="s">
        <v>211</v>
      </c>
      <c r="B27" s="242" t="s">
        <v>188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4" t="s">
        <v>162</v>
      </c>
      <c r="R27" s="244">
        <f t="shared" si="0"/>
        <v>0</v>
      </c>
    </row>
    <row r="28" spans="1:18" s="206" customFormat="1">
      <c r="A28" s="241" t="s">
        <v>212</v>
      </c>
      <c r="B28" s="242" t="s">
        <v>188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4" t="s">
        <v>162</v>
      </c>
      <c r="R28" s="244">
        <f t="shared" si="0"/>
        <v>0</v>
      </c>
    </row>
    <row r="29" spans="1:18">
      <c r="A29" s="241" t="s">
        <v>213</v>
      </c>
      <c r="B29" s="242" t="s">
        <v>188</v>
      </c>
      <c r="C29" s="217">
        <v>29000</v>
      </c>
      <c r="D29" s="217">
        <v>29000</v>
      </c>
      <c r="E29" s="217">
        <v>29000</v>
      </c>
      <c r="F29" s="217">
        <v>29000</v>
      </c>
      <c r="G29" s="217">
        <v>29000</v>
      </c>
      <c r="H29" s="217">
        <v>29000</v>
      </c>
      <c r="I29" s="217">
        <v>29000</v>
      </c>
      <c r="J29" s="217">
        <v>29000</v>
      </c>
      <c r="K29" s="217">
        <v>29000</v>
      </c>
      <c r="L29" s="217">
        <v>29000</v>
      </c>
      <c r="M29" s="217">
        <v>29000</v>
      </c>
      <c r="N29" s="217">
        <v>29000</v>
      </c>
      <c r="O29" s="217">
        <v>29000</v>
      </c>
      <c r="P29" s="217">
        <v>28925</v>
      </c>
      <c r="Q29" s="243" t="s">
        <v>162</v>
      </c>
      <c r="R29" s="244">
        <f t="shared" si="0"/>
        <v>0</v>
      </c>
    </row>
    <row r="30" spans="1:18">
      <c r="A30" s="241" t="s">
        <v>214</v>
      </c>
      <c r="B30" s="242" t="s">
        <v>188</v>
      </c>
      <c r="C30" s="217">
        <v>948000</v>
      </c>
      <c r="D30" s="217">
        <v>948000</v>
      </c>
      <c r="E30" s="217">
        <v>948000</v>
      </c>
      <c r="F30" s="217">
        <v>948000</v>
      </c>
      <c r="G30" s="217">
        <v>948000</v>
      </c>
      <c r="H30" s="217">
        <v>948000</v>
      </c>
      <c r="I30" s="217">
        <v>948000</v>
      </c>
      <c r="J30" s="217">
        <v>948000</v>
      </c>
      <c r="K30" s="217">
        <v>948000</v>
      </c>
      <c r="L30" s="217">
        <v>948000</v>
      </c>
      <c r="M30" s="217">
        <v>948000</v>
      </c>
      <c r="N30" s="217">
        <v>948000</v>
      </c>
      <c r="O30" s="217">
        <v>948000</v>
      </c>
      <c r="P30" s="217">
        <v>948317</v>
      </c>
      <c r="Q30" s="243" t="s">
        <v>162</v>
      </c>
      <c r="R30" s="244">
        <f t="shared" si="0"/>
        <v>0</v>
      </c>
    </row>
    <row r="31" spans="1:18">
      <c r="A31" s="241" t="s">
        <v>215</v>
      </c>
      <c r="B31" s="242" t="s">
        <v>188</v>
      </c>
      <c r="C31" s="217">
        <v>29000</v>
      </c>
      <c r="D31" s="217">
        <v>29000</v>
      </c>
      <c r="E31" s="217">
        <v>29000</v>
      </c>
      <c r="F31" s="217">
        <v>29000</v>
      </c>
      <c r="G31" s="217">
        <v>29000</v>
      </c>
      <c r="H31" s="217">
        <v>29000</v>
      </c>
      <c r="I31" s="217">
        <v>29000</v>
      </c>
      <c r="J31" s="217">
        <v>29000</v>
      </c>
      <c r="K31" s="217">
        <v>29000</v>
      </c>
      <c r="L31" s="217">
        <v>29000</v>
      </c>
      <c r="M31" s="217">
        <v>29000</v>
      </c>
      <c r="N31" s="217">
        <v>29000</v>
      </c>
      <c r="O31" s="217">
        <v>29000</v>
      </c>
      <c r="P31" s="217">
        <v>28925</v>
      </c>
      <c r="Q31" s="243" t="s">
        <v>162</v>
      </c>
      <c r="R31" s="244">
        <f t="shared" si="0"/>
        <v>0</v>
      </c>
    </row>
    <row r="32" spans="1:18" s="206" customFormat="1">
      <c r="A32" s="241" t="s">
        <v>216</v>
      </c>
      <c r="B32" s="242" t="s">
        <v>188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4" t="s">
        <v>162</v>
      </c>
      <c r="R32" s="244">
        <f t="shared" si="0"/>
        <v>0</v>
      </c>
    </row>
    <row r="33" spans="1:18">
      <c r="A33" s="241" t="s">
        <v>217</v>
      </c>
      <c r="B33" s="242" t="s">
        <v>188</v>
      </c>
      <c r="C33" s="217">
        <v>2787000</v>
      </c>
      <c r="D33" s="217">
        <v>2787000</v>
      </c>
      <c r="E33" s="217">
        <v>2787000</v>
      </c>
      <c r="F33" s="217">
        <v>2787000</v>
      </c>
      <c r="G33" s="217">
        <v>2787000</v>
      </c>
      <c r="H33" s="217">
        <v>2787000</v>
      </c>
      <c r="I33" s="217">
        <v>2787000</v>
      </c>
      <c r="J33" s="217">
        <v>2787000</v>
      </c>
      <c r="K33" s="217">
        <v>2787000</v>
      </c>
      <c r="L33" s="217">
        <v>2787000</v>
      </c>
      <c r="M33" s="217">
        <v>2787000</v>
      </c>
      <c r="N33" s="217">
        <v>2787000</v>
      </c>
      <c r="O33" s="217">
        <v>2787000</v>
      </c>
      <c r="P33" s="217">
        <v>2787192</v>
      </c>
      <c r="Q33" s="243" t="s">
        <v>162</v>
      </c>
      <c r="R33" s="244">
        <f t="shared" si="0"/>
        <v>0</v>
      </c>
    </row>
    <row r="34" spans="1:18">
      <c r="A34" s="241" t="s">
        <v>218</v>
      </c>
      <c r="B34" s="242" t="s">
        <v>188</v>
      </c>
      <c r="C34" s="217">
        <v>2000</v>
      </c>
      <c r="D34" s="217">
        <v>2000</v>
      </c>
      <c r="E34" s="217">
        <v>2000</v>
      </c>
      <c r="F34" s="217">
        <v>2000</v>
      </c>
      <c r="G34" s="217">
        <v>2000</v>
      </c>
      <c r="H34" s="217">
        <v>2000</v>
      </c>
      <c r="I34" s="217">
        <v>2000</v>
      </c>
      <c r="J34" s="217">
        <v>2000</v>
      </c>
      <c r="K34" s="217">
        <v>2000</v>
      </c>
      <c r="L34" s="217">
        <v>2000</v>
      </c>
      <c r="M34" s="217">
        <v>2000</v>
      </c>
      <c r="N34" s="217">
        <v>2000</v>
      </c>
      <c r="O34" s="217">
        <v>2000</v>
      </c>
      <c r="P34" s="217">
        <v>1648</v>
      </c>
      <c r="Q34" s="243" t="s">
        <v>162</v>
      </c>
      <c r="R34" s="244">
        <f t="shared" si="0"/>
        <v>0</v>
      </c>
    </row>
    <row r="35" spans="1:18" s="206" customFormat="1">
      <c r="A35" s="241" t="s">
        <v>219</v>
      </c>
      <c r="B35" s="242" t="s">
        <v>188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4" t="s">
        <v>162</v>
      </c>
      <c r="R35" s="244">
        <f t="shared" si="0"/>
        <v>0</v>
      </c>
    </row>
    <row r="36" spans="1:18">
      <c r="A36" s="241" t="s">
        <v>220</v>
      </c>
      <c r="B36" s="242" t="s">
        <v>188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95000</v>
      </c>
      <c r="M36" s="217">
        <v>95000</v>
      </c>
      <c r="N36" s="217">
        <v>95000</v>
      </c>
      <c r="O36" s="217">
        <v>95000</v>
      </c>
      <c r="P36" s="217">
        <v>27717</v>
      </c>
      <c r="Q36" s="243" t="s">
        <v>162</v>
      </c>
      <c r="R36" s="244">
        <f t="shared" si="0"/>
        <v>0</v>
      </c>
    </row>
    <row r="37" spans="1:18">
      <c r="A37" s="241" t="s">
        <v>221</v>
      </c>
      <c r="B37" s="242" t="s">
        <v>188</v>
      </c>
      <c r="C37" s="217">
        <v>458000</v>
      </c>
      <c r="D37" s="217">
        <v>458000</v>
      </c>
      <c r="E37" s="217">
        <v>458000</v>
      </c>
      <c r="F37" s="217">
        <v>458000</v>
      </c>
      <c r="G37" s="217">
        <v>458000</v>
      </c>
      <c r="H37" s="217">
        <v>458000</v>
      </c>
      <c r="I37" s="217">
        <v>458000</v>
      </c>
      <c r="J37" s="217">
        <v>458000</v>
      </c>
      <c r="K37" s="217">
        <v>458000</v>
      </c>
      <c r="L37" s="217">
        <v>458000</v>
      </c>
      <c r="M37" s="217">
        <v>458000</v>
      </c>
      <c r="N37" s="217">
        <v>458000</v>
      </c>
      <c r="O37" s="217">
        <v>458000</v>
      </c>
      <c r="P37" s="217">
        <v>458042</v>
      </c>
      <c r="Q37" s="243" t="s">
        <v>162</v>
      </c>
      <c r="R37" s="244">
        <f t="shared" si="0"/>
        <v>0</v>
      </c>
    </row>
    <row r="38" spans="1:18" s="206" customFormat="1">
      <c r="A38" s="241" t="s">
        <v>222</v>
      </c>
      <c r="B38" s="242" t="s">
        <v>188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4" t="s">
        <v>162</v>
      </c>
      <c r="R38" s="244">
        <f t="shared" si="0"/>
        <v>0</v>
      </c>
    </row>
    <row r="39" spans="1:18">
      <c r="A39" s="241" t="s">
        <v>223</v>
      </c>
      <c r="B39" s="242" t="s">
        <v>188</v>
      </c>
      <c r="C39" s="217">
        <v>167000</v>
      </c>
      <c r="D39" s="217">
        <v>167000</v>
      </c>
      <c r="E39" s="217">
        <v>167000</v>
      </c>
      <c r="F39" s="217">
        <v>167000</v>
      </c>
      <c r="G39" s="217">
        <v>167000</v>
      </c>
      <c r="H39" s="217">
        <v>167000</v>
      </c>
      <c r="I39" s="217">
        <v>167000</v>
      </c>
      <c r="J39" s="217">
        <v>167000</v>
      </c>
      <c r="K39" s="217">
        <v>167000</v>
      </c>
      <c r="L39" s="217">
        <v>167000</v>
      </c>
      <c r="M39" s="217">
        <v>167000</v>
      </c>
      <c r="N39" s="217">
        <v>167000</v>
      </c>
      <c r="O39" s="217">
        <v>647000</v>
      </c>
      <c r="P39" s="217">
        <v>187402</v>
      </c>
      <c r="Q39" s="243" t="s">
        <v>162</v>
      </c>
      <c r="R39" s="244">
        <f t="shared" si="0"/>
        <v>0</v>
      </c>
    </row>
    <row r="40" spans="1:18">
      <c r="A40" s="241" t="s">
        <v>224</v>
      </c>
      <c r="B40" s="242" t="s">
        <v>188</v>
      </c>
      <c r="C40" s="217">
        <v>1325000</v>
      </c>
      <c r="D40" s="217">
        <v>1325000</v>
      </c>
      <c r="E40" s="217">
        <v>1325000</v>
      </c>
      <c r="F40" s="217">
        <v>1325000</v>
      </c>
      <c r="G40" s="217">
        <v>1325000</v>
      </c>
      <c r="H40" s="217">
        <v>1325000</v>
      </c>
      <c r="I40" s="217">
        <v>1325000</v>
      </c>
      <c r="J40" s="217">
        <v>1325000</v>
      </c>
      <c r="K40" s="217">
        <v>1325000</v>
      </c>
      <c r="L40" s="217">
        <v>1325000</v>
      </c>
      <c r="M40" s="217">
        <v>1325000</v>
      </c>
      <c r="N40" s="217">
        <v>1325000</v>
      </c>
      <c r="O40" s="217">
        <v>1325000</v>
      </c>
      <c r="P40" s="217">
        <v>1325313</v>
      </c>
      <c r="Q40" s="243" t="s">
        <v>162</v>
      </c>
      <c r="R40" s="244">
        <f t="shared" si="0"/>
        <v>0</v>
      </c>
    </row>
    <row r="41" spans="1:18" s="206" customFormat="1">
      <c r="A41" s="241" t="s">
        <v>225</v>
      </c>
      <c r="B41" s="242" t="s">
        <v>188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4" t="s">
        <v>162</v>
      </c>
      <c r="R41" s="244">
        <f t="shared" si="0"/>
        <v>0</v>
      </c>
    </row>
    <row r="42" spans="1:18">
      <c r="A42" s="241" t="s">
        <v>226</v>
      </c>
      <c r="B42" s="242" t="s">
        <v>188</v>
      </c>
      <c r="C42" s="217">
        <v>9425000</v>
      </c>
      <c r="D42" s="217">
        <v>9305000</v>
      </c>
      <c r="E42" s="217">
        <v>9305000</v>
      </c>
      <c r="F42" s="217">
        <v>9305000</v>
      </c>
      <c r="G42" s="217">
        <v>9305000</v>
      </c>
      <c r="H42" s="217">
        <v>9331000</v>
      </c>
      <c r="I42" s="217">
        <v>9331000</v>
      </c>
      <c r="J42" s="217">
        <v>9339000</v>
      </c>
      <c r="K42" s="217">
        <v>9339000</v>
      </c>
      <c r="L42" s="217">
        <v>9345000</v>
      </c>
      <c r="M42" s="217">
        <v>9348000</v>
      </c>
      <c r="N42" s="217">
        <v>9364000</v>
      </c>
      <c r="O42" s="217">
        <v>9354000</v>
      </c>
      <c r="P42" s="217">
        <v>9333779</v>
      </c>
      <c r="Q42" s="243" t="s">
        <v>162</v>
      </c>
      <c r="R42" s="244">
        <f t="shared" si="0"/>
        <v>0</v>
      </c>
    </row>
    <row r="43" spans="1:18">
      <c r="A43" s="241" t="s">
        <v>227</v>
      </c>
      <c r="B43" s="242" t="s">
        <v>188</v>
      </c>
      <c r="C43" s="217">
        <v>30924000</v>
      </c>
      <c r="D43" s="217">
        <v>30924000</v>
      </c>
      <c r="E43" s="217">
        <v>30924000</v>
      </c>
      <c r="F43" s="217">
        <v>30924000</v>
      </c>
      <c r="G43" s="217">
        <v>30924000</v>
      </c>
      <c r="H43" s="217">
        <v>30924000</v>
      </c>
      <c r="I43" s="217">
        <v>30924000</v>
      </c>
      <c r="J43" s="217">
        <v>30924000</v>
      </c>
      <c r="K43" s="217">
        <v>30924000</v>
      </c>
      <c r="L43" s="217">
        <v>30924000</v>
      </c>
      <c r="M43" s="217">
        <v>30924000</v>
      </c>
      <c r="N43" s="217">
        <v>30924000</v>
      </c>
      <c r="O43" s="217">
        <v>30924000</v>
      </c>
      <c r="P43" s="217">
        <v>30924399</v>
      </c>
      <c r="Q43" s="243" t="s">
        <v>162</v>
      </c>
      <c r="R43" s="244">
        <f t="shared" si="0"/>
        <v>0</v>
      </c>
    </row>
    <row r="44" spans="1:18" s="206" customFormat="1">
      <c r="A44" s="241" t="s">
        <v>228</v>
      </c>
      <c r="B44" s="242" t="s">
        <v>188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4" t="s">
        <v>162</v>
      </c>
      <c r="R44" s="244">
        <f t="shared" si="0"/>
        <v>0</v>
      </c>
    </row>
    <row r="45" spans="1:18">
      <c r="A45" s="241" t="s">
        <v>229</v>
      </c>
      <c r="B45" s="242" t="s">
        <v>188</v>
      </c>
      <c r="C45" s="217">
        <v>4551000</v>
      </c>
      <c r="D45" s="217">
        <v>4471000</v>
      </c>
      <c r="E45" s="217">
        <v>4471000</v>
      </c>
      <c r="F45" s="217">
        <v>4471000</v>
      </c>
      <c r="G45" s="217">
        <v>4471000</v>
      </c>
      <c r="H45" s="217">
        <v>4498000</v>
      </c>
      <c r="I45" s="217">
        <v>4498000</v>
      </c>
      <c r="J45" s="217">
        <v>4505000</v>
      </c>
      <c r="K45" s="217">
        <v>4505000</v>
      </c>
      <c r="L45" s="217">
        <v>4511000</v>
      </c>
      <c r="M45" s="217">
        <v>4515000</v>
      </c>
      <c r="N45" s="217">
        <v>4530000</v>
      </c>
      <c r="O45" s="217">
        <v>4520000</v>
      </c>
      <c r="P45" s="217">
        <v>4498654</v>
      </c>
      <c r="Q45" s="243" t="s">
        <v>162</v>
      </c>
      <c r="R45" s="244">
        <f t="shared" si="0"/>
        <v>-1000</v>
      </c>
    </row>
    <row r="46" spans="1:18" s="206" customFormat="1">
      <c r="A46" s="241" t="s">
        <v>230</v>
      </c>
      <c r="B46" s="242" t="s">
        <v>188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4" t="s">
        <v>162</v>
      </c>
      <c r="R46" s="244">
        <f t="shared" si="0"/>
        <v>0</v>
      </c>
    </row>
    <row r="47" spans="1:18">
      <c r="A47" s="241" t="s">
        <v>231</v>
      </c>
      <c r="B47" s="242" t="s">
        <v>188</v>
      </c>
      <c r="C47" s="217">
        <v>29141000</v>
      </c>
      <c r="D47" s="217">
        <v>29121000</v>
      </c>
      <c r="E47" s="217">
        <v>29131000</v>
      </c>
      <c r="F47" s="217">
        <v>29139000</v>
      </c>
      <c r="G47" s="217">
        <v>29147000</v>
      </c>
      <c r="H47" s="217">
        <v>29172000</v>
      </c>
      <c r="I47" s="217">
        <v>29172000</v>
      </c>
      <c r="J47" s="217">
        <v>30232000</v>
      </c>
      <c r="K47" s="217">
        <v>30232000</v>
      </c>
      <c r="L47" s="217">
        <v>30240000</v>
      </c>
      <c r="M47" s="217">
        <v>30253000</v>
      </c>
      <c r="N47" s="217">
        <v>30253000</v>
      </c>
      <c r="O47" s="217">
        <v>29987000</v>
      </c>
      <c r="P47" s="217">
        <v>29637886</v>
      </c>
      <c r="Q47" s="243" t="s">
        <v>162</v>
      </c>
      <c r="R47" s="244">
        <f t="shared" si="0"/>
        <v>0</v>
      </c>
    </row>
    <row r="48" spans="1:18">
      <c r="A48" s="241" t="s">
        <v>232</v>
      </c>
      <c r="B48" s="242" t="s">
        <v>188</v>
      </c>
      <c r="C48" s="217">
        <v>70041000</v>
      </c>
      <c r="D48" s="217">
        <v>70041000</v>
      </c>
      <c r="E48" s="217">
        <v>70041000</v>
      </c>
      <c r="F48" s="217">
        <v>70041000</v>
      </c>
      <c r="G48" s="217">
        <v>70041000</v>
      </c>
      <c r="H48" s="217">
        <v>70041000</v>
      </c>
      <c r="I48" s="217">
        <v>70041000</v>
      </c>
      <c r="J48" s="217">
        <v>70041000</v>
      </c>
      <c r="K48" s="217">
        <v>70041000</v>
      </c>
      <c r="L48" s="217">
        <v>70041000</v>
      </c>
      <c r="M48" s="217">
        <v>70041000</v>
      </c>
      <c r="N48" s="217">
        <v>70041000</v>
      </c>
      <c r="O48" s="217">
        <v>70041000</v>
      </c>
      <c r="P48" s="217">
        <v>70041118</v>
      </c>
      <c r="Q48" s="243" t="s">
        <v>162</v>
      </c>
      <c r="R48" s="244">
        <f t="shared" si="0"/>
        <v>0</v>
      </c>
    </row>
    <row r="49" spans="1:18" s="206" customFormat="1">
      <c r="A49" s="241" t="s">
        <v>233</v>
      </c>
      <c r="B49" s="242" t="s">
        <v>188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4" t="s">
        <v>162</v>
      </c>
      <c r="R49" s="244">
        <f t="shared" si="0"/>
        <v>0</v>
      </c>
    </row>
    <row r="50" spans="1:18">
      <c r="A50" s="241" t="s">
        <v>234</v>
      </c>
      <c r="B50" s="242" t="s">
        <v>188</v>
      </c>
      <c r="C50" s="217">
        <v>28005000</v>
      </c>
      <c r="D50" s="217">
        <v>27905000</v>
      </c>
      <c r="E50" s="217">
        <v>27914000</v>
      </c>
      <c r="F50" s="217">
        <v>27923000</v>
      </c>
      <c r="G50" s="217">
        <v>27931000</v>
      </c>
      <c r="H50" s="217">
        <v>27995000</v>
      </c>
      <c r="I50" s="217">
        <v>27996000</v>
      </c>
      <c r="J50" s="217">
        <v>28007000</v>
      </c>
      <c r="K50" s="217">
        <v>28007000</v>
      </c>
      <c r="L50" s="217">
        <v>28015000</v>
      </c>
      <c r="M50" s="217">
        <v>28028000</v>
      </c>
      <c r="N50" s="217">
        <v>28028000</v>
      </c>
      <c r="O50" s="217">
        <v>28124000</v>
      </c>
      <c r="P50" s="217">
        <v>27984436</v>
      </c>
      <c r="Q50" s="243" t="s">
        <v>162</v>
      </c>
      <c r="R50" s="244">
        <f t="shared" si="0"/>
        <v>0</v>
      </c>
    </row>
    <row r="51" spans="1:18" s="206" customFormat="1">
      <c r="A51" s="241" t="s">
        <v>235</v>
      </c>
      <c r="B51" s="242" t="s">
        <v>188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4" t="s">
        <v>162</v>
      </c>
      <c r="R51" s="244">
        <f t="shared" si="0"/>
        <v>0</v>
      </c>
    </row>
    <row r="52" spans="1:18" s="206" customFormat="1">
      <c r="A52" s="241" t="s">
        <v>236</v>
      </c>
      <c r="B52" s="242" t="s">
        <v>188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4" t="s">
        <v>162</v>
      </c>
      <c r="R52" s="244">
        <f t="shared" si="0"/>
        <v>0</v>
      </c>
    </row>
    <row r="53" spans="1:18" s="206" customFormat="1">
      <c r="A53" s="241" t="s">
        <v>237</v>
      </c>
      <c r="B53" s="242" t="s">
        <v>188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4" t="s">
        <v>162</v>
      </c>
      <c r="R53" s="244">
        <f t="shared" si="0"/>
        <v>0</v>
      </c>
    </row>
    <row r="54" spans="1:18" s="206" customFormat="1">
      <c r="A54" s="241" t="s">
        <v>238</v>
      </c>
      <c r="B54" s="242" t="s">
        <v>188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4" t="s">
        <v>162</v>
      </c>
      <c r="R54" s="244">
        <f t="shared" si="0"/>
        <v>0</v>
      </c>
    </row>
    <row r="55" spans="1:18" s="206" customFormat="1">
      <c r="A55" s="241" t="s">
        <v>239</v>
      </c>
      <c r="B55" s="242" t="s">
        <v>188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4" t="s">
        <v>162</v>
      </c>
      <c r="R55" s="244">
        <f t="shared" si="0"/>
        <v>0</v>
      </c>
    </row>
    <row r="56" spans="1:18">
      <c r="A56" s="241" t="s">
        <v>240</v>
      </c>
      <c r="B56" s="242" t="s">
        <v>188</v>
      </c>
      <c r="C56" s="217">
        <v>609000</v>
      </c>
      <c r="D56" s="217">
        <v>609000</v>
      </c>
      <c r="E56" s="217">
        <v>609000</v>
      </c>
      <c r="F56" s="217">
        <v>609000</v>
      </c>
      <c r="G56" s="217">
        <v>609000</v>
      </c>
      <c r="H56" s="217">
        <v>609000</v>
      </c>
      <c r="I56" s="217">
        <v>609000</v>
      </c>
      <c r="J56" s="217">
        <v>609000</v>
      </c>
      <c r="K56" s="217">
        <v>609000</v>
      </c>
      <c r="L56" s="217">
        <v>609000</v>
      </c>
      <c r="M56" s="217">
        <v>609000</v>
      </c>
      <c r="N56" s="217">
        <v>609000</v>
      </c>
      <c r="O56" s="217">
        <v>609000</v>
      </c>
      <c r="P56" s="217">
        <v>608934</v>
      </c>
      <c r="Q56" s="243" t="s">
        <v>162</v>
      </c>
      <c r="R56" s="244">
        <f t="shared" si="0"/>
        <v>0</v>
      </c>
    </row>
    <row r="57" spans="1:18" s="206" customFormat="1">
      <c r="A57" s="241" t="s">
        <v>241</v>
      </c>
      <c r="B57" s="242" t="s">
        <v>188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4" t="s">
        <v>162</v>
      </c>
      <c r="R57" s="244">
        <f t="shared" si="0"/>
        <v>0</v>
      </c>
    </row>
    <row r="58" spans="1:18">
      <c r="A58" s="241" t="s">
        <v>242</v>
      </c>
      <c r="B58" s="242" t="s">
        <v>188</v>
      </c>
      <c r="C58" s="217">
        <v>404000</v>
      </c>
      <c r="D58" s="217">
        <v>404000</v>
      </c>
      <c r="E58" s="217">
        <v>404000</v>
      </c>
      <c r="F58" s="217">
        <v>404000</v>
      </c>
      <c r="G58" s="217">
        <v>404000</v>
      </c>
      <c r="H58" s="217">
        <v>404000</v>
      </c>
      <c r="I58" s="217">
        <v>404000</v>
      </c>
      <c r="J58" s="217">
        <v>404000</v>
      </c>
      <c r="K58" s="217">
        <v>404000</v>
      </c>
      <c r="L58" s="217">
        <v>404000</v>
      </c>
      <c r="M58" s="217">
        <v>404000</v>
      </c>
      <c r="N58" s="217">
        <v>404000</v>
      </c>
      <c r="O58" s="217">
        <v>404000</v>
      </c>
      <c r="P58" s="217">
        <v>403636</v>
      </c>
      <c r="Q58" s="243" t="s">
        <v>162</v>
      </c>
      <c r="R58" s="244">
        <f t="shared" si="0"/>
        <v>0</v>
      </c>
    </row>
    <row r="59" spans="1:18" s="206" customFormat="1">
      <c r="A59" s="241" t="s">
        <v>243</v>
      </c>
      <c r="B59" s="242" t="s">
        <v>188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4" t="s">
        <v>162</v>
      </c>
      <c r="R59" s="244">
        <f t="shared" si="0"/>
        <v>0</v>
      </c>
    </row>
    <row r="60" spans="1:18">
      <c r="A60" s="241" t="s">
        <v>244</v>
      </c>
      <c r="B60" s="242" t="s">
        <v>188</v>
      </c>
      <c r="C60" s="217">
        <v>288000</v>
      </c>
      <c r="D60" s="217">
        <v>404000</v>
      </c>
      <c r="E60" s="217">
        <v>403000</v>
      </c>
      <c r="F60" s="217">
        <v>429000</v>
      </c>
      <c r="G60" s="217">
        <v>429000</v>
      </c>
      <c r="H60" s="217">
        <v>429000</v>
      </c>
      <c r="I60" s="217">
        <v>460000</v>
      </c>
      <c r="J60" s="217">
        <v>460000</v>
      </c>
      <c r="K60" s="217">
        <v>460000</v>
      </c>
      <c r="L60" s="217">
        <v>460000</v>
      </c>
      <c r="M60" s="217">
        <v>460000</v>
      </c>
      <c r="N60" s="217">
        <v>460000</v>
      </c>
      <c r="O60" s="217">
        <v>460000</v>
      </c>
      <c r="P60" s="217">
        <v>435773</v>
      </c>
      <c r="Q60" s="243" t="s">
        <v>162</v>
      </c>
      <c r="R60" s="244">
        <f t="shared" si="0"/>
        <v>0</v>
      </c>
    </row>
    <row r="61" spans="1:18" s="206" customFormat="1">
      <c r="A61" s="241" t="s">
        <v>245</v>
      </c>
      <c r="B61" s="242" t="s">
        <v>188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4" t="s">
        <v>162</v>
      </c>
      <c r="R61" s="244">
        <f t="shared" si="0"/>
        <v>0</v>
      </c>
    </row>
    <row r="62" spans="1:18">
      <c r="A62" s="241" t="s">
        <v>246</v>
      </c>
      <c r="B62" s="242" t="s">
        <v>188</v>
      </c>
      <c r="C62" s="217">
        <v>1844000</v>
      </c>
      <c r="D62" s="217">
        <v>1844000</v>
      </c>
      <c r="E62" s="217">
        <v>1844000</v>
      </c>
      <c r="F62" s="217">
        <v>1844000</v>
      </c>
      <c r="G62" s="217">
        <v>1844000</v>
      </c>
      <c r="H62" s="217">
        <v>1844000</v>
      </c>
      <c r="I62" s="217">
        <v>1844000</v>
      </c>
      <c r="J62" s="217">
        <v>1844000</v>
      </c>
      <c r="K62" s="217">
        <v>1844000</v>
      </c>
      <c r="L62" s="217">
        <v>1844000</v>
      </c>
      <c r="M62" s="217">
        <v>1844000</v>
      </c>
      <c r="N62" s="217">
        <v>1844000</v>
      </c>
      <c r="O62" s="217">
        <v>1844000</v>
      </c>
      <c r="P62" s="217">
        <v>1843914</v>
      </c>
      <c r="Q62" s="243" t="s">
        <v>162</v>
      </c>
      <c r="R62" s="244">
        <f t="shared" si="0"/>
        <v>0</v>
      </c>
    </row>
    <row r="63" spans="1:18" s="206" customFormat="1">
      <c r="A63" s="241" t="s">
        <v>247</v>
      </c>
      <c r="B63" s="242" t="s">
        <v>188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4" t="s">
        <v>162</v>
      </c>
      <c r="R63" s="244">
        <f t="shared" si="0"/>
        <v>0</v>
      </c>
    </row>
    <row r="64" spans="1:18" s="206" customFormat="1">
      <c r="A64" s="241" t="s">
        <v>248</v>
      </c>
      <c r="B64" s="242" t="s">
        <v>188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4" t="s">
        <v>162</v>
      </c>
      <c r="R64" s="244">
        <f t="shared" si="0"/>
        <v>0</v>
      </c>
    </row>
    <row r="65" spans="1:18">
      <c r="A65" s="241" t="s">
        <v>249</v>
      </c>
      <c r="B65" s="242" t="s">
        <v>188</v>
      </c>
      <c r="C65" s="217">
        <v>91302000</v>
      </c>
      <c r="D65" s="217">
        <v>90522000</v>
      </c>
      <c r="E65" s="217">
        <v>90522000</v>
      </c>
      <c r="F65" s="217">
        <v>90524000</v>
      </c>
      <c r="G65" s="217">
        <v>90525000</v>
      </c>
      <c r="H65" s="217">
        <v>90585000</v>
      </c>
      <c r="I65" s="217">
        <v>90610000</v>
      </c>
      <c r="J65" s="217">
        <v>90615000</v>
      </c>
      <c r="K65" s="217">
        <v>90615000</v>
      </c>
      <c r="L65" s="217">
        <v>90654000</v>
      </c>
      <c r="M65" s="217">
        <v>90675000</v>
      </c>
      <c r="N65" s="217">
        <v>90693000</v>
      </c>
      <c r="O65" s="217">
        <v>90423000</v>
      </c>
      <c r="P65" s="217">
        <v>90616800</v>
      </c>
      <c r="Q65" s="243" t="s">
        <v>162</v>
      </c>
      <c r="R65" s="244">
        <f t="shared" si="0"/>
        <v>0</v>
      </c>
    </row>
    <row r="66" spans="1:18">
      <c r="A66" s="241" t="s">
        <v>250</v>
      </c>
      <c r="B66" s="242" t="s">
        <v>188</v>
      </c>
      <c r="C66" s="217">
        <v>6036000</v>
      </c>
      <c r="D66" s="217">
        <v>6036000</v>
      </c>
      <c r="E66" s="217">
        <v>6036000</v>
      </c>
      <c r="F66" s="217">
        <v>6036000</v>
      </c>
      <c r="G66" s="217">
        <v>6036000</v>
      </c>
      <c r="H66" s="217">
        <v>6036000</v>
      </c>
      <c r="I66" s="217">
        <v>6036000</v>
      </c>
      <c r="J66" s="217">
        <v>6036000</v>
      </c>
      <c r="K66" s="217">
        <v>6036000</v>
      </c>
      <c r="L66" s="217">
        <v>6036000</v>
      </c>
      <c r="M66" s="217">
        <v>6036000</v>
      </c>
      <c r="N66" s="217">
        <v>6036000</v>
      </c>
      <c r="O66" s="217">
        <v>6036000</v>
      </c>
      <c r="P66" s="217">
        <v>6036236</v>
      </c>
      <c r="Q66" s="243" t="s">
        <v>162</v>
      </c>
      <c r="R66" s="244">
        <f t="shared" si="0"/>
        <v>0</v>
      </c>
    </row>
    <row r="67" spans="1:18" s="206" customFormat="1">
      <c r="A67" s="241" t="s">
        <v>251</v>
      </c>
      <c r="B67" s="242" t="s">
        <v>188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4" t="s">
        <v>162</v>
      </c>
      <c r="R67" s="244">
        <f t="shared" si="0"/>
        <v>0</v>
      </c>
    </row>
    <row r="68" spans="1:18">
      <c r="A68" s="241" t="s">
        <v>252</v>
      </c>
      <c r="B68" s="242" t="s">
        <v>188</v>
      </c>
      <c r="C68" s="217">
        <v>89576000</v>
      </c>
      <c r="D68" s="217">
        <v>89143000</v>
      </c>
      <c r="E68" s="217">
        <v>89143000</v>
      </c>
      <c r="F68" s="217">
        <v>89237000</v>
      </c>
      <c r="G68" s="217">
        <v>89303000</v>
      </c>
      <c r="H68" s="217">
        <v>89551000</v>
      </c>
      <c r="I68" s="217">
        <v>90497000</v>
      </c>
      <c r="J68" s="217">
        <v>91247000</v>
      </c>
      <c r="K68" s="217">
        <v>91247000</v>
      </c>
      <c r="L68" s="217">
        <v>91258000</v>
      </c>
      <c r="M68" s="217">
        <v>91280000</v>
      </c>
      <c r="N68" s="217">
        <v>91298000</v>
      </c>
      <c r="O68" s="217">
        <v>89631000</v>
      </c>
      <c r="P68" s="217">
        <v>90233927</v>
      </c>
      <c r="Q68" s="243" t="s">
        <v>162</v>
      </c>
      <c r="R68" s="244">
        <f t="shared" si="0"/>
        <v>0</v>
      </c>
    </row>
    <row r="69" spans="1:18" s="206" customFormat="1">
      <c r="A69" s="241" t="s">
        <v>253</v>
      </c>
      <c r="B69" s="242" t="s">
        <v>188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4" t="s">
        <v>162</v>
      </c>
      <c r="R69" s="244">
        <f t="shared" ref="R69:R132" si="1">(ROUND((C69+O69+SUM(D69:N69)*2)/24,-3)-(ROUND(P69,-3)))</f>
        <v>0</v>
      </c>
    </row>
    <row r="70" spans="1:18">
      <c r="A70" s="241" t="s">
        <v>254</v>
      </c>
      <c r="B70" s="242" t="s">
        <v>188</v>
      </c>
      <c r="C70" s="217">
        <v>148463000</v>
      </c>
      <c r="D70" s="217">
        <v>146786000</v>
      </c>
      <c r="E70" s="217">
        <v>146816000</v>
      </c>
      <c r="F70" s="217">
        <v>146853000</v>
      </c>
      <c r="G70" s="217">
        <v>146886000</v>
      </c>
      <c r="H70" s="217">
        <v>146925000</v>
      </c>
      <c r="I70" s="217">
        <v>146956000</v>
      </c>
      <c r="J70" s="217">
        <v>146766000</v>
      </c>
      <c r="K70" s="217">
        <v>146854000</v>
      </c>
      <c r="L70" s="217">
        <v>147011000</v>
      </c>
      <c r="M70" s="217">
        <v>147179000</v>
      </c>
      <c r="N70" s="217">
        <v>147179000</v>
      </c>
      <c r="O70" s="217">
        <v>147108000</v>
      </c>
      <c r="P70" s="217">
        <v>146999695</v>
      </c>
      <c r="Q70" s="243" t="s">
        <v>162</v>
      </c>
      <c r="R70" s="244">
        <f t="shared" si="1"/>
        <v>0</v>
      </c>
    </row>
    <row r="71" spans="1:18">
      <c r="A71" s="241" t="s">
        <v>255</v>
      </c>
      <c r="B71" s="242" t="s">
        <v>188</v>
      </c>
      <c r="C71" s="217">
        <v>15172000</v>
      </c>
      <c r="D71" s="217">
        <v>15172000</v>
      </c>
      <c r="E71" s="217">
        <v>15172000</v>
      </c>
      <c r="F71" s="217">
        <v>15172000</v>
      </c>
      <c r="G71" s="217">
        <v>15172000</v>
      </c>
      <c r="H71" s="217">
        <v>15172000</v>
      </c>
      <c r="I71" s="217">
        <v>15172000</v>
      </c>
      <c r="J71" s="217">
        <v>15172000</v>
      </c>
      <c r="K71" s="217">
        <v>15172000</v>
      </c>
      <c r="L71" s="217">
        <v>15172000</v>
      </c>
      <c r="M71" s="217">
        <v>15172000</v>
      </c>
      <c r="N71" s="217">
        <v>15172000</v>
      </c>
      <c r="O71" s="217">
        <v>15172000</v>
      </c>
      <c r="P71" s="217">
        <v>15171819</v>
      </c>
      <c r="Q71" s="243" t="s">
        <v>162</v>
      </c>
      <c r="R71" s="244">
        <f t="shared" si="1"/>
        <v>0</v>
      </c>
    </row>
    <row r="72" spans="1:18" s="206" customFormat="1">
      <c r="A72" s="241" t="s">
        <v>256</v>
      </c>
      <c r="B72" s="242" t="s">
        <v>188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4" t="s">
        <v>162</v>
      </c>
      <c r="R72" s="244">
        <f t="shared" si="1"/>
        <v>0</v>
      </c>
    </row>
    <row r="73" spans="1:18">
      <c r="A73" s="241" t="s">
        <v>257</v>
      </c>
      <c r="B73" s="242" t="s">
        <v>188</v>
      </c>
      <c r="C73" s="217">
        <v>129348000</v>
      </c>
      <c r="D73" s="217">
        <v>129475000</v>
      </c>
      <c r="E73" s="217">
        <v>129501000</v>
      </c>
      <c r="F73" s="217">
        <v>129542000</v>
      </c>
      <c r="G73" s="217">
        <v>129579000</v>
      </c>
      <c r="H73" s="217">
        <v>129618000</v>
      </c>
      <c r="I73" s="217">
        <v>129653000</v>
      </c>
      <c r="J73" s="217">
        <v>129431000</v>
      </c>
      <c r="K73" s="217">
        <v>129520000</v>
      </c>
      <c r="L73" s="217">
        <v>129642000</v>
      </c>
      <c r="M73" s="217">
        <v>129810000</v>
      </c>
      <c r="N73" s="217">
        <v>129810000</v>
      </c>
      <c r="O73" s="217">
        <v>129733000</v>
      </c>
      <c r="P73" s="217">
        <v>129593591</v>
      </c>
      <c r="Q73" s="243" t="s">
        <v>162</v>
      </c>
      <c r="R73" s="244">
        <f t="shared" si="1"/>
        <v>-1000</v>
      </c>
    </row>
    <row r="74" spans="1:18" s="206" customFormat="1">
      <c r="A74" s="241" t="s">
        <v>258</v>
      </c>
      <c r="B74" s="242" t="s">
        <v>188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4" t="s">
        <v>162</v>
      </c>
      <c r="R74" s="244">
        <f t="shared" si="1"/>
        <v>0</v>
      </c>
    </row>
    <row r="75" spans="1:18" s="206" customFormat="1">
      <c r="A75" s="241" t="s">
        <v>259</v>
      </c>
      <c r="B75" s="242" t="s">
        <v>188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4" t="s">
        <v>162</v>
      </c>
      <c r="R75" s="244">
        <f t="shared" si="1"/>
        <v>0</v>
      </c>
    </row>
    <row r="76" spans="1:18" s="206" customFormat="1">
      <c r="A76" s="241" t="s">
        <v>260</v>
      </c>
      <c r="B76" s="242" t="s">
        <v>188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4" t="s">
        <v>162</v>
      </c>
      <c r="R76" s="244">
        <f t="shared" si="1"/>
        <v>0</v>
      </c>
    </row>
    <row r="77" spans="1:18">
      <c r="A77" s="241" t="s">
        <v>261</v>
      </c>
      <c r="B77" s="242" t="s">
        <v>188</v>
      </c>
      <c r="C77" s="217">
        <v>43076000</v>
      </c>
      <c r="D77" s="217">
        <v>43076000</v>
      </c>
      <c r="E77" s="217">
        <v>43076000</v>
      </c>
      <c r="F77" s="217">
        <v>43076000</v>
      </c>
      <c r="G77" s="217">
        <v>43076000</v>
      </c>
      <c r="H77" s="217">
        <v>43076000</v>
      </c>
      <c r="I77" s="217">
        <v>43076000</v>
      </c>
      <c r="J77" s="217">
        <v>42010000</v>
      </c>
      <c r="K77" s="217">
        <v>42010000</v>
      </c>
      <c r="L77" s="217">
        <v>42010000</v>
      </c>
      <c r="M77" s="217">
        <v>42010000</v>
      </c>
      <c r="N77" s="217">
        <v>42010000</v>
      </c>
      <c r="O77" s="217">
        <v>42294000</v>
      </c>
      <c r="P77" s="217">
        <v>42598880</v>
      </c>
      <c r="Q77" s="243" t="s">
        <v>162</v>
      </c>
      <c r="R77" s="244">
        <f t="shared" si="1"/>
        <v>0</v>
      </c>
    </row>
    <row r="78" spans="1:18" s="206" customFormat="1">
      <c r="A78" s="241" t="s">
        <v>262</v>
      </c>
      <c r="B78" s="242" t="s">
        <v>188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4" t="s">
        <v>162</v>
      </c>
      <c r="R78" s="244">
        <f t="shared" si="1"/>
        <v>0</v>
      </c>
    </row>
    <row r="79" spans="1:18">
      <c r="A79" s="241" t="s">
        <v>263</v>
      </c>
      <c r="B79" s="242" t="s">
        <v>188</v>
      </c>
      <c r="C79" s="217">
        <v>44686000</v>
      </c>
      <c r="D79" s="217">
        <v>44686000</v>
      </c>
      <c r="E79" s="217">
        <v>44686000</v>
      </c>
      <c r="F79" s="217">
        <v>44686000</v>
      </c>
      <c r="G79" s="217">
        <v>44686000</v>
      </c>
      <c r="H79" s="217">
        <v>44686000</v>
      </c>
      <c r="I79" s="217">
        <v>44686000</v>
      </c>
      <c r="J79" s="217">
        <v>44686000</v>
      </c>
      <c r="K79" s="217">
        <v>44686000</v>
      </c>
      <c r="L79" s="217">
        <v>44686000</v>
      </c>
      <c r="M79" s="217">
        <v>44686000</v>
      </c>
      <c r="N79" s="217">
        <v>44686000</v>
      </c>
      <c r="O79" s="217">
        <v>44686000</v>
      </c>
      <c r="P79" s="217">
        <v>44686468</v>
      </c>
      <c r="Q79" s="243" t="s">
        <v>162</v>
      </c>
      <c r="R79" s="244">
        <f t="shared" si="1"/>
        <v>0</v>
      </c>
    </row>
    <row r="80" spans="1:18" s="206" customFormat="1">
      <c r="A80" s="241" t="s">
        <v>264</v>
      </c>
      <c r="B80" s="242" t="s">
        <v>188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4" t="s">
        <v>162</v>
      </c>
      <c r="R80" s="244">
        <f t="shared" si="1"/>
        <v>0</v>
      </c>
    </row>
    <row r="81" spans="1:18">
      <c r="A81" s="241" t="s">
        <v>265</v>
      </c>
      <c r="B81" s="242" t="s">
        <v>188</v>
      </c>
      <c r="C81" s="217">
        <v>18139000</v>
      </c>
      <c r="D81" s="217">
        <v>18139000</v>
      </c>
      <c r="E81" s="217">
        <v>18139000</v>
      </c>
      <c r="F81" s="217">
        <v>18139000</v>
      </c>
      <c r="G81" s="217">
        <v>18139000</v>
      </c>
      <c r="H81" s="217">
        <v>18139000</v>
      </c>
      <c r="I81" s="217">
        <v>18139000</v>
      </c>
      <c r="J81" s="217">
        <v>18139000</v>
      </c>
      <c r="K81" s="217">
        <v>18139000</v>
      </c>
      <c r="L81" s="217">
        <v>18139000</v>
      </c>
      <c r="M81" s="217">
        <v>18139000</v>
      </c>
      <c r="N81" s="217">
        <v>18139000</v>
      </c>
      <c r="O81" s="217">
        <v>18139000</v>
      </c>
      <c r="P81" s="217">
        <v>18138531</v>
      </c>
      <c r="Q81" s="243" t="s">
        <v>162</v>
      </c>
      <c r="R81" s="244">
        <f t="shared" si="1"/>
        <v>0</v>
      </c>
    </row>
    <row r="82" spans="1:18" s="206" customFormat="1">
      <c r="A82" s="241" t="s">
        <v>266</v>
      </c>
      <c r="B82" s="242" t="s">
        <v>188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4" t="s">
        <v>162</v>
      </c>
      <c r="R82" s="244">
        <f t="shared" si="1"/>
        <v>0</v>
      </c>
    </row>
    <row r="83" spans="1:18">
      <c r="A83" s="241" t="s">
        <v>267</v>
      </c>
      <c r="B83" s="242" t="s">
        <v>188</v>
      </c>
      <c r="C83" s="217">
        <v>882000</v>
      </c>
      <c r="D83" s="217">
        <v>882000</v>
      </c>
      <c r="E83" s="217">
        <v>882000</v>
      </c>
      <c r="F83" s="217">
        <v>882000</v>
      </c>
      <c r="G83" s="217">
        <v>882000</v>
      </c>
      <c r="H83" s="217">
        <v>882000</v>
      </c>
      <c r="I83" s="217">
        <v>882000</v>
      </c>
      <c r="J83" s="217">
        <v>882000</v>
      </c>
      <c r="K83" s="217">
        <v>1294000</v>
      </c>
      <c r="L83" s="217">
        <v>1295000</v>
      </c>
      <c r="M83" s="217">
        <v>1305000</v>
      </c>
      <c r="N83" s="217">
        <v>1305000</v>
      </c>
      <c r="O83" s="217">
        <v>1305000</v>
      </c>
      <c r="P83" s="217">
        <v>1038747</v>
      </c>
      <c r="Q83" s="243" t="s">
        <v>162</v>
      </c>
      <c r="R83" s="244">
        <f t="shared" si="1"/>
        <v>0</v>
      </c>
    </row>
    <row r="84" spans="1:18">
      <c r="A84" s="241" t="s">
        <v>268</v>
      </c>
      <c r="B84" s="242" t="s">
        <v>188</v>
      </c>
      <c r="C84" s="217">
        <v>85493000</v>
      </c>
      <c r="D84" s="217">
        <v>85493000</v>
      </c>
      <c r="E84" s="217">
        <v>85493000</v>
      </c>
      <c r="F84" s="217">
        <v>85493000</v>
      </c>
      <c r="G84" s="217">
        <v>85493000</v>
      </c>
      <c r="H84" s="217">
        <v>85493000</v>
      </c>
      <c r="I84" s="217">
        <v>85493000</v>
      </c>
      <c r="J84" s="217">
        <v>85493000</v>
      </c>
      <c r="K84" s="217">
        <v>85188000</v>
      </c>
      <c r="L84" s="217">
        <v>85188000</v>
      </c>
      <c r="M84" s="217">
        <v>85188000</v>
      </c>
      <c r="N84" s="217">
        <v>85188000</v>
      </c>
      <c r="O84" s="217">
        <v>85188000</v>
      </c>
      <c r="P84" s="217">
        <v>85378794</v>
      </c>
      <c r="Q84" s="243" t="s">
        <v>162</v>
      </c>
      <c r="R84" s="244">
        <f t="shared" si="1"/>
        <v>0</v>
      </c>
    </row>
    <row r="85" spans="1:18" s="206" customFormat="1">
      <c r="A85" s="241" t="s">
        <v>269</v>
      </c>
      <c r="B85" s="242" t="s">
        <v>188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4" t="s">
        <v>162</v>
      </c>
      <c r="R85" s="244">
        <f t="shared" si="1"/>
        <v>0</v>
      </c>
    </row>
    <row r="86" spans="1:18">
      <c r="A86" s="241" t="s">
        <v>270</v>
      </c>
      <c r="B86" s="242" t="s">
        <v>188</v>
      </c>
      <c r="C86" s="217">
        <v>4040000</v>
      </c>
      <c r="D86" s="217">
        <v>4040000</v>
      </c>
      <c r="E86" s="217">
        <v>4040000</v>
      </c>
      <c r="F86" s="217">
        <v>4040000</v>
      </c>
      <c r="G86" s="217">
        <v>4040000</v>
      </c>
      <c r="H86" s="217">
        <v>4280000</v>
      </c>
      <c r="I86" s="217">
        <v>4270000</v>
      </c>
      <c r="J86" s="217">
        <v>4270000</v>
      </c>
      <c r="K86" s="217">
        <v>4270000</v>
      </c>
      <c r="L86" s="217">
        <v>4270000</v>
      </c>
      <c r="M86" s="217">
        <v>4270000</v>
      </c>
      <c r="N86" s="217">
        <v>4270000</v>
      </c>
      <c r="O86" s="217">
        <v>4270000</v>
      </c>
      <c r="P86" s="217">
        <v>4184321</v>
      </c>
      <c r="Q86" s="243" t="s">
        <v>162</v>
      </c>
      <c r="R86" s="244">
        <f t="shared" si="1"/>
        <v>1000</v>
      </c>
    </row>
    <row r="87" spans="1:18">
      <c r="A87" s="241" t="s">
        <v>271</v>
      </c>
      <c r="B87" s="242" t="s">
        <v>188</v>
      </c>
      <c r="C87" s="217">
        <v>22270000</v>
      </c>
      <c r="D87" s="217">
        <v>22270000</v>
      </c>
      <c r="E87" s="217">
        <v>22270000</v>
      </c>
      <c r="F87" s="217">
        <v>22342000</v>
      </c>
      <c r="G87" s="217">
        <v>22342000</v>
      </c>
      <c r="H87" s="217">
        <v>22342000</v>
      </c>
      <c r="I87" s="217">
        <v>22342000</v>
      </c>
      <c r="J87" s="217">
        <v>22342000</v>
      </c>
      <c r="K87" s="217">
        <v>22428000</v>
      </c>
      <c r="L87" s="217">
        <v>22428000</v>
      </c>
      <c r="M87" s="217">
        <v>22428000</v>
      </c>
      <c r="N87" s="217">
        <v>22428000</v>
      </c>
      <c r="O87" s="217">
        <v>22428000</v>
      </c>
      <c r="P87" s="217">
        <v>22359115</v>
      </c>
      <c r="Q87" s="243" t="s">
        <v>162</v>
      </c>
      <c r="R87" s="244">
        <f t="shared" si="1"/>
        <v>0</v>
      </c>
    </row>
    <row r="88" spans="1:18" s="206" customFormat="1">
      <c r="A88" s="241" t="s">
        <v>272</v>
      </c>
      <c r="B88" s="242" t="s">
        <v>188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4" t="s">
        <v>162</v>
      </c>
      <c r="R88" s="244">
        <f t="shared" si="1"/>
        <v>0</v>
      </c>
    </row>
    <row r="89" spans="1:18">
      <c r="A89" s="241" t="s">
        <v>273</v>
      </c>
      <c r="B89" s="242" t="s">
        <v>188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400000</v>
      </c>
      <c r="P89" s="217">
        <v>16679</v>
      </c>
      <c r="Q89" s="243" t="s">
        <v>162</v>
      </c>
      <c r="R89" s="244">
        <f t="shared" si="1"/>
        <v>0</v>
      </c>
    </row>
    <row r="90" spans="1:18">
      <c r="A90" s="241" t="s">
        <v>274</v>
      </c>
      <c r="B90" s="242" t="s">
        <v>188</v>
      </c>
      <c r="C90" s="217">
        <v>15704000</v>
      </c>
      <c r="D90" s="217">
        <v>15704000</v>
      </c>
      <c r="E90" s="217">
        <v>15704000</v>
      </c>
      <c r="F90" s="217">
        <v>15704000</v>
      </c>
      <c r="G90" s="217">
        <v>15704000</v>
      </c>
      <c r="H90" s="217">
        <v>15704000</v>
      </c>
      <c r="I90" s="217">
        <v>15704000</v>
      </c>
      <c r="J90" s="217">
        <v>15704000</v>
      </c>
      <c r="K90" s="217">
        <v>15704000</v>
      </c>
      <c r="L90" s="217">
        <v>15704000</v>
      </c>
      <c r="M90" s="217">
        <v>15704000</v>
      </c>
      <c r="N90" s="217">
        <v>15704000</v>
      </c>
      <c r="O90" s="217">
        <v>15704000</v>
      </c>
      <c r="P90" s="217">
        <v>15704259</v>
      </c>
      <c r="Q90" s="243" t="s">
        <v>162</v>
      </c>
      <c r="R90" s="244">
        <f t="shared" si="1"/>
        <v>0</v>
      </c>
    </row>
    <row r="91" spans="1:18" s="206" customFormat="1">
      <c r="A91" s="241" t="s">
        <v>275</v>
      </c>
      <c r="B91" s="242" t="s">
        <v>188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4" t="s">
        <v>162</v>
      </c>
      <c r="R91" s="244">
        <f t="shared" si="1"/>
        <v>0</v>
      </c>
    </row>
    <row r="92" spans="1:18" s="206" customFormat="1">
      <c r="A92" s="241" t="s">
        <v>276</v>
      </c>
      <c r="B92" s="242" t="s">
        <v>188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4" t="s">
        <v>162</v>
      </c>
      <c r="R92" s="244">
        <f t="shared" si="1"/>
        <v>0</v>
      </c>
    </row>
    <row r="93" spans="1:18">
      <c r="A93" s="241" t="s">
        <v>277</v>
      </c>
      <c r="B93" s="242" t="s">
        <v>188</v>
      </c>
      <c r="C93" s="217">
        <v>29611000</v>
      </c>
      <c r="D93" s="217">
        <v>28910000</v>
      </c>
      <c r="E93" s="217">
        <v>28910000</v>
      </c>
      <c r="F93" s="217">
        <v>28910000</v>
      </c>
      <c r="G93" s="217">
        <v>28910000</v>
      </c>
      <c r="H93" s="217">
        <v>28910000</v>
      </c>
      <c r="I93" s="217">
        <v>28910000</v>
      </c>
      <c r="J93" s="217">
        <v>28910000</v>
      </c>
      <c r="K93" s="217">
        <v>28910000</v>
      </c>
      <c r="L93" s="217">
        <v>28910000</v>
      </c>
      <c r="M93" s="217">
        <v>28910000</v>
      </c>
      <c r="N93" s="217">
        <v>28910000</v>
      </c>
      <c r="O93" s="217">
        <v>28794000</v>
      </c>
      <c r="P93" s="217">
        <v>28934255</v>
      </c>
      <c r="Q93" s="243" t="s">
        <v>162</v>
      </c>
      <c r="R93" s="244">
        <f t="shared" si="1"/>
        <v>0</v>
      </c>
    </row>
    <row r="94" spans="1:18">
      <c r="A94" s="241" t="s">
        <v>278</v>
      </c>
      <c r="B94" s="242" t="s">
        <v>188</v>
      </c>
      <c r="C94" s="217">
        <v>3814000</v>
      </c>
      <c r="D94" s="217">
        <v>3814000</v>
      </c>
      <c r="E94" s="217">
        <v>3814000</v>
      </c>
      <c r="F94" s="217">
        <v>3814000</v>
      </c>
      <c r="G94" s="217">
        <v>3814000</v>
      </c>
      <c r="H94" s="217">
        <v>3814000</v>
      </c>
      <c r="I94" s="217">
        <v>3814000</v>
      </c>
      <c r="J94" s="217">
        <v>3814000</v>
      </c>
      <c r="K94" s="217">
        <v>3814000</v>
      </c>
      <c r="L94" s="217">
        <v>3814000</v>
      </c>
      <c r="M94" s="217">
        <v>3814000</v>
      </c>
      <c r="N94" s="217">
        <v>3814000</v>
      </c>
      <c r="O94" s="217">
        <v>3814000</v>
      </c>
      <c r="P94" s="217">
        <v>3813726</v>
      </c>
      <c r="Q94" s="243" t="s">
        <v>162</v>
      </c>
      <c r="R94" s="244">
        <f t="shared" si="1"/>
        <v>0</v>
      </c>
    </row>
    <row r="95" spans="1:18" s="206" customFormat="1">
      <c r="A95" s="241" t="s">
        <v>279</v>
      </c>
      <c r="B95" s="242" t="s">
        <v>188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4" t="s">
        <v>162</v>
      </c>
      <c r="R95" s="244">
        <f t="shared" si="1"/>
        <v>0</v>
      </c>
    </row>
    <row r="96" spans="1:18">
      <c r="A96" s="241" t="s">
        <v>280</v>
      </c>
      <c r="B96" s="242" t="s">
        <v>188</v>
      </c>
      <c r="C96" s="217">
        <v>34134000</v>
      </c>
      <c r="D96" s="217">
        <v>33853000</v>
      </c>
      <c r="E96" s="217">
        <v>33853000</v>
      </c>
      <c r="F96" s="217">
        <v>33853000</v>
      </c>
      <c r="G96" s="217">
        <v>33853000</v>
      </c>
      <c r="H96" s="217">
        <v>33855000</v>
      </c>
      <c r="I96" s="217">
        <v>34207000</v>
      </c>
      <c r="J96" s="217">
        <v>34385000</v>
      </c>
      <c r="K96" s="217">
        <v>34385000</v>
      </c>
      <c r="L96" s="217">
        <v>34381000</v>
      </c>
      <c r="M96" s="217">
        <v>34381000</v>
      </c>
      <c r="N96" s="217">
        <v>34381000</v>
      </c>
      <c r="O96" s="217">
        <v>33894000</v>
      </c>
      <c r="P96" s="217">
        <v>34116856</v>
      </c>
      <c r="Q96" s="243" t="s">
        <v>162</v>
      </c>
      <c r="R96" s="244">
        <f t="shared" si="1"/>
        <v>0</v>
      </c>
    </row>
    <row r="97" spans="1:18" s="206" customFormat="1">
      <c r="A97" s="241" t="s">
        <v>281</v>
      </c>
      <c r="B97" s="242" t="s">
        <v>188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4" t="s">
        <v>162</v>
      </c>
      <c r="R97" s="244">
        <f t="shared" si="1"/>
        <v>0</v>
      </c>
    </row>
    <row r="98" spans="1:18">
      <c r="A98" s="241" t="s">
        <v>282</v>
      </c>
      <c r="B98" s="242" t="s">
        <v>188</v>
      </c>
      <c r="C98" s="217">
        <v>44779000</v>
      </c>
      <c r="D98" s="217">
        <v>42229000</v>
      </c>
      <c r="E98" s="217">
        <v>42231000</v>
      </c>
      <c r="F98" s="217">
        <v>42230000</v>
      </c>
      <c r="G98" s="217">
        <v>42230000</v>
      </c>
      <c r="H98" s="217">
        <v>42230000</v>
      </c>
      <c r="I98" s="217">
        <v>42230000</v>
      </c>
      <c r="J98" s="217">
        <v>42230000</v>
      </c>
      <c r="K98" s="217">
        <v>42230000</v>
      </c>
      <c r="L98" s="217">
        <v>42231000</v>
      </c>
      <c r="M98" s="217">
        <v>42231000</v>
      </c>
      <c r="N98" s="217">
        <v>42231000</v>
      </c>
      <c r="O98" s="217">
        <v>42170000</v>
      </c>
      <c r="P98" s="217">
        <v>42333955</v>
      </c>
      <c r="Q98" s="243" t="s">
        <v>162</v>
      </c>
      <c r="R98" s="244">
        <f t="shared" si="1"/>
        <v>0</v>
      </c>
    </row>
    <row r="99" spans="1:18" s="206" customFormat="1">
      <c r="A99" s="241" t="s">
        <v>283</v>
      </c>
      <c r="B99" s="242" t="s">
        <v>188</v>
      </c>
      <c r="C99" s="216">
        <v>0</v>
      </c>
      <c r="D99" s="216">
        <v>0</v>
      </c>
      <c r="E99" s="216">
        <v>0</v>
      </c>
      <c r="F99" s="216">
        <v>0</v>
      </c>
      <c r="G99" s="216">
        <v>0</v>
      </c>
      <c r="H99" s="216">
        <v>0</v>
      </c>
      <c r="I99" s="216">
        <v>0</v>
      </c>
      <c r="J99" s="216">
        <v>0</v>
      </c>
      <c r="K99" s="216">
        <v>0</v>
      </c>
      <c r="L99" s="216">
        <v>0</v>
      </c>
      <c r="M99" s="216">
        <v>0</v>
      </c>
      <c r="N99" s="216">
        <v>0</v>
      </c>
      <c r="O99" s="216">
        <v>0</v>
      </c>
      <c r="P99" s="216">
        <v>0</v>
      </c>
      <c r="Q99" s="214" t="s">
        <v>162</v>
      </c>
      <c r="R99" s="244">
        <f t="shared" si="1"/>
        <v>0</v>
      </c>
    </row>
    <row r="100" spans="1:18" s="206" customFormat="1">
      <c r="A100" s="241" t="s">
        <v>284</v>
      </c>
      <c r="B100" s="242" t="s">
        <v>188</v>
      </c>
      <c r="C100" s="216">
        <v>0</v>
      </c>
      <c r="D100" s="216">
        <v>0</v>
      </c>
      <c r="E100" s="216">
        <v>0</v>
      </c>
      <c r="F100" s="216">
        <v>0</v>
      </c>
      <c r="G100" s="216">
        <v>0</v>
      </c>
      <c r="H100" s="216">
        <v>0</v>
      </c>
      <c r="I100" s="216">
        <v>0</v>
      </c>
      <c r="J100" s="216">
        <v>0</v>
      </c>
      <c r="K100" s="216">
        <v>0</v>
      </c>
      <c r="L100" s="216">
        <v>0</v>
      </c>
      <c r="M100" s="216">
        <v>0</v>
      </c>
      <c r="N100" s="216">
        <v>0</v>
      </c>
      <c r="O100" s="216">
        <v>0</v>
      </c>
      <c r="P100" s="216">
        <v>0</v>
      </c>
      <c r="Q100" s="214" t="s">
        <v>162</v>
      </c>
      <c r="R100" s="244">
        <f t="shared" si="1"/>
        <v>0</v>
      </c>
    </row>
    <row r="101" spans="1:18">
      <c r="A101" s="241" t="s">
        <v>285</v>
      </c>
      <c r="B101" s="242" t="s">
        <v>188</v>
      </c>
      <c r="C101" s="217">
        <v>39066000</v>
      </c>
      <c r="D101" s="217">
        <v>39094000</v>
      </c>
      <c r="E101" s="217">
        <v>39094000</v>
      </c>
      <c r="F101" s="217">
        <v>39796000</v>
      </c>
      <c r="G101" s="217">
        <v>39788000</v>
      </c>
      <c r="H101" s="217">
        <v>39788000</v>
      </c>
      <c r="I101" s="217">
        <v>39788000</v>
      </c>
      <c r="J101" s="217">
        <v>39788000</v>
      </c>
      <c r="K101" s="217">
        <v>39788000</v>
      </c>
      <c r="L101" s="217">
        <v>39790000</v>
      </c>
      <c r="M101" s="217">
        <v>39789000</v>
      </c>
      <c r="N101" s="217">
        <v>39789000</v>
      </c>
      <c r="O101" s="217">
        <v>39956000</v>
      </c>
      <c r="P101" s="217">
        <v>39650247</v>
      </c>
      <c r="Q101" s="243" t="s">
        <v>162</v>
      </c>
      <c r="R101" s="244">
        <f t="shared" si="1"/>
        <v>0</v>
      </c>
    </row>
    <row r="102" spans="1:18" s="206" customFormat="1">
      <c r="A102" s="241" t="s">
        <v>286</v>
      </c>
      <c r="B102" s="242" t="s">
        <v>188</v>
      </c>
      <c r="C102" s="216">
        <v>0</v>
      </c>
      <c r="D102" s="216">
        <v>0</v>
      </c>
      <c r="E102" s="216">
        <v>0</v>
      </c>
      <c r="F102" s="216">
        <v>0</v>
      </c>
      <c r="G102" s="216">
        <v>0</v>
      </c>
      <c r="H102" s="216">
        <v>0</v>
      </c>
      <c r="I102" s="216">
        <v>0</v>
      </c>
      <c r="J102" s="216">
        <v>0</v>
      </c>
      <c r="K102" s="216">
        <v>0</v>
      </c>
      <c r="L102" s="216">
        <v>0</v>
      </c>
      <c r="M102" s="216">
        <v>0</v>
      </c>
      <c r="N102" s="216">
        <v>0</v>
      </c>
      <c r="O102" s="216">
        <v>0</v>
      </c>
      <c r="P102" s="216">
        <v>0</v>
      </c>
      <c r="Q102" s="214" t="s">
        <v>162</v>
      </c>
      <c r="R102" s="244">
        <f t="shared" si="1"/>
        <v>0</v>
      </c>
    </row>
    <row r="103" spans="1:18" s="206" customFormat="1">
      <c r="A103" s="241" t="s">
        <v>287</v>
      </c>
      <c r="B103" s="242" t="s">
        <v>188</v>
      </c>
      <c r="C103" s="216">
        <v>0</v>
      </c>
      <c r="D103" s="216">
        <v>0</v>
      </c>
      <c r="E103" s="216">
        <v>0</v>
      </c>
      <c r="F103" s="216">
        <v>0</v>
      </c>
      <c r="G103" s="216">
        <v>0</v>
      </c>
      <c r="H103" s="216">
        <v>0</v>
      </c>
      <c r="I103" s="216">
        <v>0</v>
      </c>
      <c r="J103" s="216">
        <v>0</v>
      </c>
      <c r="K103" s="216">
        <v>0</v>
      </c>
      <c r="L103" s="216">
        <v>0</v>
      </c>
      <c r="M103" s="216">
        <v>0</v>
      </c>
      <c r="N103" s="216">
        <v>0</v>
      </c>
      <c r="O103" s="216">
        <v>0</v>
      </c>
      <c r="P103" s="216">
        <v>0</v>
      </c>
      <c r="Q103" s="214" t="s">
        <v>162</v>
      </c>
      <c r="R103" s="244">
        <f t="shared" si="1"/>
        <v>0</v>
      </c>
    </row>
    <row r="104" spans="1:18">
      <c r="A104" s="241" t="s">
        <v>288</v>
      </c>
      <c r="B104" s="242" t="s">
        <v>188</v>
      </c>
      <c r="C104" s="217">
        <v>20711000</v>
      </c>
      <c r="D104" s="217">
        <v>20711000</v>
      </c>
      <c r="E104" s="217">
        <v>20711000</v>
      </c>
      <c r="F104" s="217">
        <v>20711000</v>
      </c>
      <c r="G104" s="217">
        <v>20711000</v>
      </c>
      <c r="H104" s="217">
        <v>20711000</v>
      </c>
      <c r="I104" s="217">
        <v>20711000</v>
      </c>
      <c r="J104" s="217">
        <v>20711000</v>
      </c>
      <c r="K104" s="217">
        <v>20711000</v>
      </c>
      <c r="L104" s="217">
        <v>20711000</v>
      </c>
      <c r="M104" s="217">
        <v>20711000</v>
      </c>
      <c r="N104" s="217">
        <v>20711000</v>
      </c>
      <c r="O104" s="217">
        <v>22983000</v>
      </c>
      <c r="P104" s="217">
        <v>20805563</v>
      </c>
      <c r="Q104" s="243" t="s">
        <v>162</v>
      </c>
      <c r="R104" s="244">
        <f t="shared" si="1"/>
        <v>0</v>
      </c>
    </row>
    <row r="105" spans="1:18" s="206" customFormat="1">
      <c r="A105" s="241" t="s">
        <v>289</v>
      </c>
      <c r="B105" s="242" t="s">
        <v>188</v>
      </c>
      <c r="C105" s="216">
        <v>0</v>
      </c>
      <c r="D105" s="216">
        <v>0</v>
      </c>
      <c r="E105" s="216">
        <v>0</v>
      </c>
      <c r="F105" s="216">
        <v>0</v>
      </c>
      <c r="G105" s="216">
        <v>0</v>
      </c>
      <c r="H105" s="216">
        <v>0</v>
      </c>
      <c r="I105" s="216">
        <v>0</v>
      </c>
      <c r="J105" s="216">
        <v>0</v>
      </c>
      <c r="K105" s="216">
        <v>0</v>
      </c>
      <c r="L105" s="216">
        <v>0</v>
      </c>
      <c r="M105" s="216">
        <v>0</v>
      </c>
      <c r="N105" s="216">
        <v>0</v>
      </c>
      <c r="O105" s="216">
        <v>0</v>
      </c>
      <c r="P105" s="216">
        <v>0</v>
      </c>
      <c r="Q105" s="214" t="s">
        <v>162</v>
      </c>
      <c r="R105" s="244">
        <f t="shared" si="1"/>
        <v>0</v>
      </c>
    </row>
    <row r="106" spans="1:18">
      <c r="A106" s="241" t="s">
        <v>290</v>
      </c>
      <c r="B106" s="242" t="s">
        <v>188</v>
      </c>
      <c r="C106" s="217">
        <v>18176000</v>
      </c>
      <c r="D106" s="217">
        <v>18176000</v>
      </c>
      <c r="E106" s="217">
        <v>18176000</v>
      </c>
      <c r="F106" s="217">
        <v>18176000</v>
      </c>
      <c r="G106" s="217">
        <v>18176000</v>
      </c>
      <c r="H106" s="217">
        <v>18176000</v>
      </c>
      <c r="I106" s="217">
        <v>18176000</v>
      </c>
      <c r="J106" s="217">
        <v>18176000</v>
      </c>
      <c r="K106" s="217">
        <v>18176000</v>
      </c>
      <c r="L106" s="217">
        <v>18176000</v>
      </c>
      <c r="M106" s="217">
        <v>18176000</v>
      </c>
      <c r="N106" s="217">
        <v>18176000</v>
      </c>
      <c r="O106" s="217">
        <v>18176000</v>
      </c>
      <c r="P106" s="217">
        <v>18176145</v>
      </c>
      <c r="Q106" s="243" t="s">
        <v>162</v>
      </c>
      <c r="R106" s="244">
        <f t="shared" si="1"/>
        <v>0</v>
      </c>
    </row>
    <row r="107" spans="1:18" s="206" customFormat="1">
      <c r="A107" s="241" t="s">
        <v>291</v>
      </c>
      <c r="B107" s="242" t="s">
        <v>188</v>
      </c>
      <c r="C107" s="216">
        <v>0</v>
      </c>
      <c r="D107" s="216">
        <v>0</v>
      </c>
      <c r="E107" s="216">
        <v>0</v>
      </c>
      <c r="F107" s="216">
        <v>0</v>
      </c>
      <c r="G107" s="216">
        <v>0</v>
      </c>
      <c r="H107" s="216">
        <v>0</v>
      </c>
      <c r="I107" s="216">
        <v>0</v>
      </c>
      <c r="J107" s="216">
        <v>0</v>
      </c>
      <c r="K107" s="216">
        <v>0</v>
      </c>
      <c r="L107" s="216">
        <v>0</v>
      </c>
      <c r="M107" s="216">
        <v>0</v>
      </c>
      <c r="N107" s="216">
        <v>0</v>
      </c>
      <c r="O107" s="216">
        <v>0</v>
      </c>
      <c r="P107" s="216">
        <v>0</v>
      </c>
      <c r="Q107" s="214" t="s">
        <v>162</v>
      </c>
      <c r="R107" s="244">
        <f t="shared" si="1"/>
        <v>0</v>
      </c>
    </row>
    <row r="108" spans="1:18">
      <c r="A108" s="241" t="s">
        <v>292</v>
      </c>
      <c r="B108" s="242" t="s">
        <v>188</v>
      </c>
      <c r="C108" s="217">
        <v>16174000</v>
      </c>
      <c r="D108" s="217">
        <v>16174000</v>
      </c>
      <c r="E108" s="217">
        <v>16174000</v>
      </c>
      <c r="F108" s="217">
        <v>16174000</v>
      </c>
      <c r="G108" s="217">
        <v>16174000</v>
      </c>
      <c r="H108" s="217">
        <v>16174000</v>
      </c>
      <c r="I108" s="217">
        <v>16174000</v>
      </c>
      <c r="J108" s="217">
        <v>16174000</v>
      </c>
      <c r="K108" s="217">
        <v>16174000</v>
      </c>
      <c r="L108" s="217">
        <v>16174000</v>
      </c>
      <c r="M108" s="217">
        <v>16174000</v>
      </c>
      <c r="N108" s="217">
        <v>16174000</v>
      </c>
      <c r="O108" s="217">
        <v>16174000</v>
      </c>
      <c r="P108" s="217">
        <v>16174210</v>
      </c>
      <c r="Q108" s="243" t="s">
        <v>162</v>
      </c>
      <c r="R108" s="244">
        <f t="shared" si="1"/>
        <v>0</v>
      </c>
    </row>
    <row r="109" spans="1:18" s="206" customFormat="1">
      <c r="A109" s="241" t="s">
        <v>293</v>
      </c>
      <c r="B109" s="242" t="s">
        <v>188</v>
      </c>
      <c r="C109" s="216">
        <v>0</v>
      </c>
      <c r="D109" s="216">
        <v>0</v>
      </c>
      <c r="E109" s="216">
        <v>0</v>
      </c>
      <c r="F109" s="216">
        <v>0</v>
      </c>
      <c r="G109" s="216">
        <v>0</v>
      </c>
      <c r="H109" s="216">
        <v>0</v>
      </c>
      <c r="I109" s="216">
        <v>0</v>
      </c>
      <c r="J109" s="216">
        <v>0</v>
      </c>
      <c r="K109" s="216">
        <v>0</v>
      </c>
      <c r="L109" s="216">
        <v>0</v>
      </c>
      <c r="M109" s="216">
        <v>0</v>
      </c>
      <c r="N109" s="216">
        <v>0</v>
      </c>
      <c r="O109" s="216">
        <v>0</v>
      </c>
      <c r="P109" s="216">
        <v>0</v>
      </c>
      <c r="Q109" s="214" t="s">
        <v>162</v>
      </c>
      <c r="R109" s="244">
        <f t="shared" si="1"/>
        <v>0</v>
      </c>
    </row>
    <row r="110" spans="1:18">
      <c r="A110" s="241" t="s">
        <v>294</v>
      </c>
      <c r="B110" s="242" t="s">
        <v>188</v>
      </c>
      <c r="C110" s="217">
        <v>1408000</v>
      </c>
      <c r="D110" s="217">
        <v>1408000</v>
      </c>
      <c r="E110" s="217">
        <v>1408000</v>
      </c>
      <c r="F110" s="217">
        <v>1408000</v>
      </c>
      <c r="G110" s="217">
        <v>1408000</v>
      </c>
      <c r="H110" s="217">
        <v>1408000</v>
      </c>
      <c r="I110" s="217">
        <v>1408000</v>
      </c>
      <c r="J110" s="217">
        <v>1828000</v>
      </c>
      <c r="K110" s="217">
        <v>1825000</v>
      </c>
      <c r="L110" s="217">
        <v>1825000</v>
      </c>
      <c r="M110" s="217">
        <v>1825000</v>
      </c>
      <c r="N110" s="217">
        <v>1825000</v>
      </c>
      <c r="O110" s="217">
        <v>1829000</v>
      </c>
      <c r="P110" s="217">
        <v>1599574</v>
      </c>
      <c r="Q110" s="243" t="s">
        <v>162</v>
      </c>
      <c r="R110" s="244">
        <f t="shared" si="1"/>
        <v>0</v>
      </c>
    </row>
    <row r="111" spans="1:18" s="206" customFormat="1">
      <c r="A111" s="241" t="s">
        <v>295</v>
      </c>
      <c r="B111" s="242" t="s">
        <v>188</v>
      </c>
      <c r="C111" s="216">
        <v>0</v>
      </c>
      <c r="D111" s="216">
        <v>0</v>
      </c>
      <c r="E111" s="216">
        <v>0</v>
      </c>
      <c r="F111" s="216">
        <v>0</v>
      </c>
      <c r="G111" s="216">
        <v>0</v>
      </c>
      <c r="H111" s="216">
        <v>0</v>
      </c>
      <c r="I111" s="216">
        <v>0</v>
      </c>
      <c r="J111" s="216">
        <v>0</v>
      </c>
      <c r="K111" s="216">
        <v>0</v>
      </c>
      <c r="L111" s="216">
        <v>0</v>
      </c>
      <c r="M111" s="216">
        <v>0</v>
      </c>
      <c r="N111" s="216">
        <v>0</v>
      </c>
      <c r="O111" s="216">
        <v>0</v>
      </c>
      <c r="P111" s="216">
        <v>0</v>
      </c>
      <c r="Q111" s="214" t="s">
        <v>162</v>
      </c>
      <c r="R111" s="244">
        <f t="shared" si="1"/>
        <v>0</v>
      </c>
    </row>
    <row r="112" spans="1:18">
      <c r="A112" s="241" t="s">
        <v>296</v>
      </c>
      <c r="B112" s="242" t="s">
        <v>188</v>
      </c>
      <c r="C112" s="217">
        <v>88275000</v>
      </c>
      <c r="D112" s="217">
        <v>88275000</v>
      </c>
      <c r="E112" s="217">
        <v>88275000</v>
      </c>
      <c r="F112" s="217">
        <v>88275000</v>
      </c>
      <c r="G112" s="217">
        <v>88275000</v>
      </c>
      <c r="H112" s="217">
        <v>88275000</v>
      </c>
      <c r="I112" s="217">
        <v>88275000</v>
      </c>
      <c r="J112" s="217">
        <v>88117000</v>
      </c>
      <c r="K112" s="217">
        <v>88117000</v>
      </c>
      <c r="L112" s="217">
        <v>88117000</v>
      </c>
      <c r="M112" s="217">
        <v>88117000</v>
      </c>
      <c r="N112" s="217">
        <v>88117000</v>
      </c>
      <c r="O112" s="217">
        <v>88117000</v>
      </c>
      <c r="P112" s="217">
        <v>88202850</v>
      </c>
      <c r="Q112" s="243" t="s">
        <v>162</v>
      </c>
      <c r="R112" s="244">
        <f t="shared" si="1"/>
        <v>0</v>
      </c>
    </row>
    <row r="113" spans="1:18">
      <c r="A113" s="241" t="s">
        <v>297</v>
      </c>
      <c r="B113" s="242" t="s">
        <v>188</v>
      </c>
      <c r="C113" s="217">
        <v>1251000</v>
      </c>
      <c r="D113" s="217">
        <v>1251000</v>
      </c>
      <c r="E113" s="217">
        <v>1251000</v>
      </c>
      <c r="F113" s="217">
        <v>1251000</v>
      </c>
      <c r="G113" s="217">
        <v>1251000</v>
      </c>
      <c r="H113" s="217">
        <v>1696000</v>
      </c>
      <c r="I113" s="217">
        <v>1696000</v>
      </c>
      <c r="J113" s="217">
        <v>1697000</v>
      </c>
      <c r="K113" s="217">
        <v>1697000</v>
      </c>
      <c r="L113" s="217">
        <v>1697000</v>
      </c>
      <c r="M113" s="217">
        <v>1697000</v>
      </c>
      <c r="N113" s="217">
        <v>1697000</v>
      </c>
      <c r="O113" s="217">
        <v>1697000</v>
      </c>
      <c r="P113" s="217">
        <v>1529497</v>
      </c>
      <c r="Q113" s="243" t="s">
        <v>162</v>
      </c>
      <c r="R113" s="244">
        <f t="shared" si="1"/>
        <v>1000</v>
      </c>
    </row>
    <row r="114" spans="1:18">
      <c r="A114" s="241" t="s">
        <v>298</v>
      </c>
      <c r="B114" s="242" t="s">
        <v>188</v>
      </c>
      <c r="C114" s="217">
        <v>23467000</v>
      </c>
      <c r="D114" s="217">
        <v>23467000</v>
      </c>
      <c r="E114" s="217">
        <v>23467000</v>
      </c>
      <c r="F114" s="217">
        <v>23467000</v>
      </c>
      <c r="G114" s="217">
        <v>23467000</v>
      </c>
      <c r="H114" s="217">
        <v>23467000</v>
      </c>
      <c r="I114" s="217">
        <v>23467000</v>
      </c>
      <c r="J114" s="217">
        <v>23467000</v>
      </c>
      <c r="K114" s="217">
        <v>23467000</v>
      </c>
      <c r="L114" s="217">
        <v>23467000</v>
      </c>
      <c r="M114" s="217">
        <v>23467000</v>
      </c>
      <c r="N114" s="217">
        <v>23467000</v>
      </c>
      <c r="O114" s="217">
        <v>23467000</v>
      </c>
      <c r="P114" s="217">
        <v>23467177</v>
      </c>
      <c r="Q114" s="243" t="s">
        <v>162</v>
      </c>
      <c r="R114" s="244">
        <f t="shared" si="1"/>
        <v>0</v>
      </c>
    </row>
    <row r="115" spans="1:18" s="206" customFormat="1">
      <c r="A115" s="241" t="s">
        <v>299</v>
      </c>
      <c r="B115" s="242" t="s">
        <v>188</v>
      </c>
      <c r="C115" s="216">
        <v>0</v>
      </c>
      <c r="D115" s="216">
        <v>0</v>
      </c>
      <c r="E115" s="216">
        <v>0</v>
      </c>
      <c r="F115" s="216">
        <v>0</v>
      </c>
      <c r="G115" s="216">
        <v>0</v>
      </c>
      <c r="H115" s="216">
        <v>0</v>
      </c>
      <c r="I115" s="216">
        <v>0</v>
      </c>
      <c r="J115" s="216">
        <v>0</v>
      </c>
      <c r="K115" s="216">
        <v>0</v>
      </c>
      <c r="L115" s="216">
        <v>0</v>
      </c>
      <c r="M115" s="216">
        <v>0</v>
      </c>
      <c r="N115" s="216">
        <v>0</v>
      </c>
      <c r="O115" s="216">
        <v>0</v>
      </c>
      <c r="P115" s="216">
        <v>0</v>
      </c>
      <c r="Q115" s="214" t="s">
        <v>162</v>
      </c>
      <c r="R115" s="244">
        <f t="shared" si="1"/>
        <v>0</v>
      </c>
    </row>
    <row r="116" spans="1:18">
      <c r="A116" s="241" t="s">
        <v>300</v>
      </c>
      <c r="B116" s="242" t="s">
        <v>188</v>
      </c>
      <c r="C116" s="217">
        <v>1553000</v>
      </c>
      <c r="D116" s="217">
        <v>1553000</v>
      </c>
      <c r="E116" s="217">
        <v>1553000</v>
      </c>
      <c r="F116" s="217">
        <v>1553000</v>
      </c>
      <c r="G116" s="217">
        <v>1553000</v>
      </c>
      <c r="H116" s="217">
        <v>1553000</v>
      </c>
      <c r="I116" s="217">
        <v>1553000</v>
      </c>
      <c r="J116" s="217">
        <v>1553000</v>
      </c>
      <c r="K116" s="217">
        <v>1553000</v>
      </c>
      <c r="L116" s="217">
        <v>1553000</v>
      </c>
      <c r="M116" s="217">
        <v>1553000</v>
      </c>
      <c r="N116" s="217">
        <v>3575000</v>
      </c>
      <c r="O116" s="217">
        <v>3692000</v>
      </c>
      <c r="P116" s="217">
        <v>1810705</v>
      </c>
      <c r="Q116" s="243" t="s">
        <v>162</v>
      </c>
      <c r="R116" s="244">
        <f t="shared" si="1"/>
        <v>0</v>
      </c>
    </row>
    <row r="117" spans="1:18">
      <c r="A117" s="241" t="s">
        <v>301</v>
      </c>
      <c r="B117" s="242" t="s">
        <v>188</v>
      </c>
      <c r="C117" s="217">
        <v>20479000</v>
      </c>
      <c r="D117" s="217">
        <v>20479000</v>
      </c>
      <c r="E117" s="217">
        <v>20479000</v>
      </c>
      <c r="F117" s="217">
        <v>20479000</v>
      </c>
      <c r="G117" s="217">
        <v>20479000</v>
      </c>
      <c r="H117" s="217">
        <v>20479000</v>
      </c>
      <c r="I117" s="217">
        <v>20479000</v>
      </c>
      <c r="J117" s="217">
        <v>20479000</v>
      </c>
      <c r="K117" s="217">
        <v>20479000</v>
      </c>
      <c r="L117" s="217">
        <v>20479000</v>
      </c>
      <c r="M117" s="217">
        <v>20479000</v>
      </c>
      <c r="N117" s="217">
        <v>20469000</v>
      </c>
      <c r="O117" s="217">
        <v>20469000</v>
      </c>
      <c r="P117" s="217">
        <v>20478138</v>
      </c>
      <c r="Q117" s="243" t="s">
        <v>162</v>
      </c>
      <c r="R117" s="244">
        <f t="shared" si="1"/>
        <v>0</v>
      </c>
    </row>
    <row r="118" spans="1:18" s="206" customFormat="1">
      <c r="A118" s="241" t="s">
        <v>302</v>
      </c>
      <c r="B118" s="242" t="s">
        <v>188</v>
      </c>
      <c r="C118" s="216">
        <v>0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0</v>
      </c>
      <c r="J118" s="216">
        <v>0</v>
      </c>
      <c r="K118" s="216">
        <v>0</v>
      </c>
      <c r="L118" s="216">
        <v>0</v>
      </c>
      <c r="M118" s="216">
        <v>0</v>
      </c>
      <c r="N118" s="216">
        <v>0</v>
      </c>
      <c r="O118" s="216">
        <v>0</v>
      </c>
      <c r="P118" s="216">
        <v>0</v>
      </c>
      <c r="Q118" s="214" t="s">
        <v>162</v>
      </c>
      <c r="R118" s="244">
        <f t="shared" si="1"/>
        <v>0</v>
      </c>
    </row>
    <row r="119" spans="1:18" s="206" customFormat="1">
      <c r="A119" s="241" t="s">
        <v>303</v>
      </c>
      <c r="B119" s="242" t="s">
        <v>188</v>
      </c>
      <c r="C119" s="216">
        <v>0</v>
      </c>
      <c r="D119" s="216">
        <v>0</v>
      </c>
      <c r="E119" s="216">
        <v>0</v>
      </c>
      <c r="F119" s="216">
        <v>0</v>
      </c>
      <c r="G119" s="216">
        <v>0</v>
      </c>
      <c r="H119" s="216">
        <v>0</v>
      </c>
      <c r="I119" s="216">
        <v>0</v>
      </c>
      <c r="J119" s="216">
        <v>0</v>
      </c>
      <c r="K119" s="216">
        <v>0</v>
      </c>
      <c r="L119" s="216">
        <v>0</v>
      </c>
      <c r="M119" s="216">
        <v>0</v>
      </c>
      <c r="N119" s="216">
        <v>0</v>
      </c>
      <c r="O119" s="216">
        <v>0</v>
      </c>
      <c r="P119" s="216">
        <v>0</v>
      </c>
      <c r="Q119" s="214" t="s">
        <v>162</v>
      </c>
      <c r="R119" s="244">
        <f t="shared" si="1"/>
        <v>0</v>
      </c>
    </row>
    <row r="120" spans="1:18">
      <c r="A120" s="241" t="s">
        <v>304</v>
      </c>
      <c r="B120" s="242" t="s">
        <v>188</v>
      </c>
      <c r="C120" s="217">
        <v>7401000</v>
      </c>
      <c r="D120" s="217">
        <v>7384000</v>
      </c>
      <c r="E120" s="217">
        <v>7384000</v>
      </c>
      <c r="F120" s="217">
        <v>7384000</v>
      </c>
      <c r="G120" s="217">
        <v>7384000</v>
      </c>
      <c r="H120" s="217">
        <v>7402000</v>
      </c>
      <c r="I120" s="217">
        <v>7402000</v>
      </c>
      <c r="J120" s="217">
        <v>7403000</v>
      </c>
      <c r="K120" s="217">
        <v>7403000</v>
      </c>
      <c r="L120" s="217">
        <v>7404000</v>
      </c>
      <c r="M120" s="217">
        <v>7404000</v>
      </c>
      <c r="N120" s="217">
        <v>7405000</v>
      </c>
      <c r="O120" s="217">
        <v>7339000</v>
      </c>
      <c r="P120" s="217">
        <v>7394003</v>
      </c>
      <c r="Q120" s="243" t="s">
        <v>162</v>
      </c>
      <c r="R120" s="244">
        <f t="shared" si="1"/>
        <v>0</v>
      </c>
    </row>
    <row r="121" spans="1:18">
      <c r="A121" s="241" t="s">
        <v>305</v>
      </c>
      <c r="B121" s="242" t="s">
        <v>188</v>
      </c>
      <c r="C121" s="217">
        <v>2273000</v>
      </c>
      <c r="D121" s="217">
        <v>2273000</v>
      </c>
      <c r="E121" s="217">
        <v>2273000</v>
      </c>
      <c r="F121" s="217">
        <v>2273000</v>
      </c>
      <c r="G121" s="217">
        <v>2273000</v>
      </c>
      <c r="H121" s="217">
        <v>2273000</v>
      </c>
      <c r="I121" s="217">
        <v>2273000</v>
      </c>
      <c r="J121" s="217">
        <v>2273000</v>
      </c>
      <c r="K121" s="217">
        <v>2273000</v>
      </c>
      <c r="L121" s="217">
        <v>2273000</v>
      </c>
      <c r="M121" s="217">
        <v>2273000</v>
      </c>
      <c r="N121" s="217">
        <v>2273000</v>
      </c>
      <c r="O121" s="217">
        <v>2273000</v>
      </c>
      <c r="P121" s="217">
        <v>2272861</v>
      </c>
      <c r="Q121" s="243" t="s">
        <v>162</v>
      </c>
      <c r="R121" s="244">
        <f t="shared" si="1"/>
        <v>0</v>
      </c>
    </row>
    <row r="122" spans="1:18" s="206" customFormat="1">
      <c r="A122" s="241" t="s">
        <v>306</v>
      </c>
      <c r="B122" s="242" t="s">
        <v>188</v>
      </c>
      <c r="C122" s="216">
        <v>0</v>
      </c>
      <c r="D122" s="216">
        <v>0</v>
      </c>
      <c r="E122" s="216">
        <v>0</v>
      </c>
      <c r="F122" s="216">
        <v>0</v>
      </c>
      <c r="G122" s="216">
        <v>0</v>
      </c>
      <c r="H122" s="216">
        <v>0</v>
      </c>
      <c r="I122" s="216">
        <v>0</v>
      </c>
      <c r="J122" s="216">
        <v>0</v>
      </c>
      <c r="K122" s="216">
        <v>0</v>
      </c>
      <c r="L122" s="216">
        <v>0</v>
      </c>
      <c r="M122" s="216">
        <v>0</v>
      </c>
      <c r="N122" s="216">
        <v>0</v>
      </c>
      <c r="O122" s="216">
        <v>0</v>
      </c>
      <c r="P122" s="216">
        <v>0</v>
      </c>
      <c r="Q122" s="214" t="s">
        <v>162</v>
      </c>
      <c r="R122" s="244">
        <f t="shared" si="1"/>
        <v>0</v>
      </c>
    </row>
    <row r="123" spans="1:18">
      <c r="A123" s="241" t="s">
        <v>307</v>
      </c>
      <c r="B123" s="242" t="s">
        <v>188</v>
      </c>
      <c r="C123" s="217">
        <v>4148000</v>
      </c>
      <c r="D123" s="217">
        <v>4130000</v>
      </c>
      <c r="E123" s="217">
        <v>4130000</v>
      </c>
      <c r="F123" s="217">
        <v>4130000</v>
      </c>
      <c r="G123" s="217">
        <v>4130000</v>
      </c>
      <c r="H123" s="217">
        <v>4149000</v>
      </c>
      <c r="I123" s="217">
        <v>4149000</v>
      </c>
      <c r="J123" s="217">
        <v>4150000</v>
      </c>
      <c r="K123" s="217">
        <v>4150000</v>
      </c>
      <c r="L123" s="217">
        <v>4150000</v>
      </c>
      <c r="M123" s="217">
        <v>4151000</v>
      </c>
      <c r="N123" s="217">
        <v>4152000</v>
      </c>
      <c r="O123" s="217">
        <v>4085000</v>
      </c>
      <c r="P123" s="217">
        <v>4140585</v>
      </c>
      <c r="Q123" s="243" t="s">
        <v>162</v>
      </c>
      <c r="R123" s="244">
        <f t="shared" si="1"/>
        <v>0</v>
      </c>
    </row>
    <row r="124" spans="1:18" s="206" customFormat="1">
      <c r="A124" s="241" t="s">
        <v>308</v>
      </c>
      <c r="B124" s="242" t="s">
        <v>188</v>
      </c>
      <c r="C124" s="216">
        <v>0</v>
      </c>
      <c r="D124" s="216">
        <v>0</v>
      </c>
      <c r="E124" s="216">
        <v>0</v>
      </c>
      <c r="F124" s="216">
        <v>0</v>
      </c>
      <c r="G124" s="216">
        <v>0</v>
      </c>
      <c r="H124" s="216">
        <v>0</v>
      </c>
      <c r="I124" s="216">
        <v>0</v>
      </c>
      <c r="J124" s="216">
        <v>0</v>
      </c>
      <c r="K124" s="216">
        <v>0</v>
      </c>
      <c r="L124" s="216">
        <v>0</v>
      </c>
      <c r="M124" s="216">
        <v>0</v>
      </c>
      <c r="N124" s="216">
        <v>0</v>
      </c>
      <c r="O124" s="216">
        <v>0</v>
      </c>
      <c r="P124" s="216">
        <v>0</v>
      </c>
      <c r="Q124" s="214" t="s">
        <v>162</v>
      </c>
      <c r="R124" s="244">
        <f t="shared" si="1"/>
        <v>0</v>
      </c>
    </row>
    <row r="125" spans="1:18">
      <c r="A125" s="241" t="s">
        <v>309</v>
      </c>
      <c r="B125" s="242" t="s">
        <v>188</v>
      </c>
      <c r="C125" s="217">
        <v>7629000</v>
      </c>
      <c r="D125" s="217">
        <v>7144000</v>
      </c>
      <c r="E125" s="217">
        <v>7145000</v>
      </c>
      <c r="F125" s="217">
        <v>7146000</v>
      </c>
      <c r="G125" s="217">
        <v>7149000</v>
      </c>
      <c r="H125" s="217">
        <v>7150000</v>
      </c>
      <c r="I125" s="217">
        <v>7162000</v>
      </c>
      <c r="J125" s="217">
        <v>7144000</v>
      </c>
      <c r="K125" s="217">
        <v>7231000</v>
      </c>
      <c r="L125" s="217">
        <v>7235000</v>
      </c>
      <c r="M125" s="217">
        <v>7236000</v>
      </c>
      <c r="N125" s="217">
        <v>7236000</v>
      </c>
      <c r="O125" s="217">
        <v>7258000</v>
      </c>
      <c r="P125" s="217">
        <v>7201920</v>
      </c>
      <c r="Q125" s="243" t="s">
        <v>162</v>
      </c>
      <c r="R125" s="244">
        <f t="shared" si="1"/>
        <v>0</v>
      </c>
    </row>
    <row r="126" spans="1:18">
      <c r="A126" s="241" t="s">
        <v>310</v>
      </c>
      <c r="B126" s="242" t="s">
        <v>188</v>
      </c>
      <c r="C126" s="217">
        <v>7639000</v>
      </c>
      <c r="D126" s="217">
        <v>7639000</v>
      </c>
      <c r="E126" s="217">
        <v>7639000</v>
      </c>
      <c r="F126" s="217">
        <v>7639000</v>
      </c>
      <c r="G126" s="217">
        <v>7639000</v>
      </c>
      <c r="H126" s="217">
        <v>7639000</v>
      </c>
      <c r="I126" s="217">
        <v>7639000</v>
      </c>
      <c r="J126" s="217">
        <v>7639000</v>
      </c>
      <c r="K126" s="217">
        <v>7639000</v>
      </c>
      <c r="L126" s="217">
        <v>7639000</v>
      </c>
      <c r="M126" s="217">
        <v>7639000</v>
      </c>
      <c r="N126" s="217">
        <v>7639000</v>
      </c>
      <c r="O126" s="217">
        <v>7639000</v>
      </c>
      <c r="P126" s="217">
        <v>7639006</v>
      </c>
      <c r="Q126" s="243" t="s">
        <v>162</v>
      </c>
      <c r="R126" s="244">
        <f t="shared" si="1"/>
        <v>0</v>
      </c>
    </row>
    <row r="127" spans="1:18" s="206" customFormat="1">
      <c r="A127" s="241" t="s">
        <v>311</v>
      </c>
      <c r="B127" s="242" t="s">
        <v>188</v>
      </c>
      <c r="C127" s="216">
        <v>0</v>
      </c>
      <c r="D127" s="216">
        <v>0</v>
      </c>
      <c r="E127" s="216">
        <v>0</v>
      </c>
      <c r="F127" s="216">
        <v>0</v>
      </c>
      <c r="G127" s="216">
        <v>0</v>
      </c>
      <c r="H127" s="216">
        <v>0</v>
      </c>
      <c r="I127" s="216">
        <v>0</v>
      </c>
      <c r="J127" s="216">
        <v>0</v>
      </c>
      <c r="K127" s="216">
        <v>0</v>
      </c>
      <c r="L127" s="216">
        <v>0</v>
      </c>
      <c r="M127" s="216">
        <v>0</v>
      </c>
      <c r="N127" s="216">
        <v>0</v>
      </c>
      <c r="O127" s="216">
        <v>0</v>
      </c>
      <c r="P127" s="216">
        <v>0</v>
      </c>
      <c r="Q127" s="214" t="s">
        <v>162</v>
      </c>
      <c r="R127" s="244">
        <f t="shared" si="1"/>
        <v>0</v>
      </c>
    </row>
    <row r="128" spans="1:18">
      <c r="A128" s="241" t="s">
        <v>312</v>
      </c>
      <c r="B128" s="242" t="s">
        <v>188</v>
      </c>
      <c r="C128" s="217">
        <v>6911000</v>
      </c>
      <c r="D128" s="217">
        <v>6465000</v>
      </c>
      <c r="E128" s="217">
        <v>6466000</v>
      </c>
      <c r="F128" s="217">
        <v>6467000</v>
      </c>
      <c r="G128" s="217">
        <v>6470000</v>
      </c>
      <c r="H128" s="217">
        <v>6471000</v>
      </c>
      <c r="I128" s="217">
        <v>6483000</v>
      </c>
      <c r="J128" s="217">
        <v>6465000</v>
      </c>
      <c r="K128" s="217">
        <v>6552000</v>
      </c>
      <c r="L128" s="217">
        <v>6556000</v>
      </c>
      <c r="M128" s="217">
        <v>6556000</v>
      </c>
      <c r="N128" s="217">
        <v>6556000</v>
      </c>
      <c r="O128" s="217">
        <v>6568000</v>
      </c>
      <c r="P128" s="217">
        <v>6520403</v>
      </c>
      <c r="Q128" s="243" t="s">
        <v>162</v>
      </c>
      <c r="R128" s="244">
        <f t="shared" si="1"/>
        <v>1000</v>
      </c>
    </row>
    <row r="129" spans="1:18" s="206" customFormat="1">
      <c r="A129" s="241" t="s">
        <v>313</v>
      </c>
      <c r="B129" s="242" t="s">
        <v>188</v>
      </c>
      <c r="C129" s="216">
        <v>0</v>
      </c>
      <c r="D129" s="216">
        <v>0</v>
      </c>
      <c r="E129" s="216">
        <v>0</v>
      </c>
      <c r="F129" s="216">
        <v>0</v>
      </c>
      <c r="G129" s="216">
        <v>0</v>
      </c>
      <c r="H129" s="216">
        <v>0</v>
      </c>
      <c r="I129" s="216">
        <v>0</v>
      </c>
      <c r="J129" s="216">
        <v>0</v>
      </c>
      <c r="K129" s="216">
        <v>0</v>
      </c>
      <c r="L129" s="216">
        <v>0</v>
      </c>
      <c r="M129" s="216">
        <v>0</v>
      </c>
      <c r="N129" s="216">
        <v>0</v>
      </c>
      <c r="O129" s="216">
        <v>0</v>
      </c>
      <c r="P129" s="216">
        <v>0</v>
      </c>
      <c r="Q129" s="214" t="s">
        <v>162</v>
      </c>
      <c r="R129" s="244">
        <f t="shared" si="1"/>
        <v>0</v>
      </c>
    </row>
    <row r="130" spans="1:18" s="206" customFormat="1">
      <c r="A130" s="241" t="s">
        <v>314</v>
      </c>
      <c r="B130" s="242" t="s">
        <v>188</v>
      </c>
      <c r="C130" s="216">
        <v>0</v>
      </c>
      <c r="D130" s="216">
        <v>0</v>
      </c>
      <c r="E130" s="216">
        <v>0</v>
      </c>
      <c r="F130" s="216">
        <v>0</v>
      </c>
      <c r="G130" s="216">
        <v>0</v>
      </c>
      <c r="H130" s="216">
        <v>0</v>
      </c>
      <c r="I130" s="216">
        <v>0</v>
      </c>
      <c r="J130" s="216">
        <v>0</v>
      </c>
      <c r="K130" s="216">
        <v>0</v>
      </c>
      <c r="L130" s="216">
        <v>0</v>
      </c>
      <c r="M130" s="216">
        <v>0</v>
      </c>
      <c r="N130" s="216">
        <v>0</v>
      </c>
      <c r="O130" s="216">
        <v>0</v>
      </c>
      <c r="P130" s="216">
        <v>0</v>
      </c>
      <c r="Q130" s="214" t="s">
        <v>162</v>
      </c>
      <c r="R130" s="244">
        <f t="shared" si="1"/>
        <v>0</v>
      </c>
    </row>
    <row r="131" spans="1:18" s="206" customFormat="1">
      <c r="A131" s="241" t="s">
        <v>315</v>
      </c>
      <c r="B131" s="242" t="s">
        <v>188</v>
      </c>
      <c r="C131" s="216">
        <v>0</v>
      </c>
      <c r="D131" s="216">
        <v>0</v>
      </c>
      <c r="E131" s="216">
        <v>0</v>
      </c>
      <c r="F131" s="216">
        <v>0</v>
      </c>
      <c r="G131" s="216">
        <v>0</v>
      </c>
      <c r="H131" s="216">
        <v>0</v>
      </c>
      <c r="I131" s="216">
        <v>0</v>
      </c>
      <c r="J131" s="216">
        <v>0</v>
      </c>
      <c r="K131" s="216">
        <v>0</v>
      </c>
      <c r="L131" s="216">
        <v>0</v>
      </c>
      <c r="M131" s="216">
        <v>0</v>
      </c>
      <c r="N131" s="216">
        <v>0</v>
      </c>
      <c r="O131" s="216">
        <v>0</v>
      </c>
      <c r="P131" s="216">
        <v>0</v>
      </c>
      <c r="Q131" s="214" t="s">
        <v>162</v>
      </c>
      <c r="R131" s="244">
        <f t="shared" si="1"/>
        <v>0</v>
      </c>
    </row>
    <row r="132" spans="1:18">
      <c r="A132" s="241" t="s">
        <v>316</v>
      </c>
      <c r="B132" s="242" t="s">
        <v>188</v>
      </c>
      <c r="C132" s="217">
        <v>1679000</v>
      </c>
      <c r="D132" s="217">
        <v>1679000</v>
      </c>
      <c r="E132" s="217">
        <v>1679000</v>
      </c>
      <c r="F132" s="217">
        <v>1679000</v>
      </c>
      <c r="G132" s="217">
        <v>1679000</v>
      </c>
      <c r="H132" s="217">
        <v>1679000</v>
      </c>
      <c r="I132" s="217">
        <v>1679000</v>
      </c>
      <c r="J132" s="217">
        <v>1679000</v>
      </c>
      <c r="K132" s="217">
        <v>1679000</v>
      </c>
      <c r="L132" s="217">
        <v>1679000</v>
      </c>
      <c r="M132" s="217">
        <v>1679000</v>
      </c>
      <c r="N132" s="217">
        <v>1679000</v>
      </c>
      <c r="O132" s="217">
        <v>1679000</v>
      </c>
      <c r="P132" s="217">
        <v>1678559</v>
      </c>
      <c r="Q132" s="243" t="s">
        <v>162</v>
      </c>
      <c r="R132" s="244">
        <f t="shared" si="1"/>
        <v>0</v>
      </c>
    </row>
    <row r="133" spans="1:18" s="206" customFormat="1">
      <c r="A133" s="241" t="s">
        <v>317</v>
      </c>
      <c r="B133" s="242" t="s">
        <v>188</v>
      </c>
      <c r="C133" s="216">
        <v>0</v>
      </c>
      <c r="D133" s="216">
        <v>0</v>
      </c>
      <c r="E133" s="216">
        <v>0</v>
      </c>
      <c r="F133" s="216">
        <v>0</v>
      </c>
      <c r="G133" s="216">
        <v>0</v>
      </c>
      <c r="H133" s="216">
        <v>0</v>
      </c>
      <c r="I133" s="216">
        <v>0</v>
      </c>
      <c r="J133" s="216">
        <v>0</v>
      </c>
      <c r="K133" s="216">
        <v>0</v>
      </c>
      <c r="L133" s="216">
        <v>0</v>
      </c>
      <c r="M133" s="216">
        <v>0</v>
      </c>
      <c r="N133" s="216">
        <v>0</v>
      </c>
      <c r="O133" s="216">
        <v>0</v>
      </c>
      <c r="P133" s="216">
        <v>0</v>
      </c>
      <c r="Q133" s="214" t="s">
        <v>162</v>
      </c>
      <c r="R133" s="244">
        <f t="shared" ref="R133:R196" si="2">(ROUND((C133+O133+SUM(D133:N133)*2)/24,-3)-(ROUND(P133,-3)))</f>
        <v>0</v>
      </c>
    </row>
    <row r="134" spans="1:18">
      <c r="A134" s="241" t="s">
        <v>318</v>
      </c>
      <c r="B134" s="242" t="s">
        <v>188</v>
      </c>
      <c r="C134" s="217">
        <v>1412000</v>
      </c>
      <c r="D134" s="217">
        <v>1412000</v>
      </c>
      <c r="E134" s="217">
        <v>1412000</v>
      </c>
      <c r="F134" s="217">
        <v>1412000</v>
      </c>
      <c r="G134" s="217">
        <v>1412000</v>
      </c>
      <c r="H134" s="217">
        <v>1412000</v>
      </c>
      <c r="I134" s="217">
        <v>1412000</v>
      </c>
      <c r="J134" s="217">
        <v>1412000</v>
      </c>
      <c r="K134" s="217">
        <v>1412000</v>
      </c>
      <c r="L134" s="217">
        <v>1412000</v>
      </c>
      <c r="M134" s="217">
        <v>1412000</v>
      </c>
      <c r="N134" s="217">
        <v>1412000</v>
      </c>
      <c r="O134" s="217">
        <v>1412000</v>
      </c>
      <c r="P134" s="217">
        <v>1412095</v>
      </c>
      <c r="Q134" s="243" t="s">
        <v>162</v>
      </c>
      <c r="R134" s="244">
        <f t="shared" si="2"/>
        <v>0</v>
      </c>
    </row>
    <row r="135" spans="1:18" s="206" customFormat="1">
      <c r="A135" s="241" t="s">
        <v>319</v>
      </c>
      <c r="B135" s="242" t="s">
        <v>188</v>
      </c>
      <c r="C135" s="216">
        <v>0</v>
      </c>
      <c r="D135" s="216">
        <v>0</v>
      </c>
      <c r="E135" s="216">
        <v>0</v>
      </c>
      <c r="F135" s="216">
        <v>0</v>
      </c>
      <c r="G135" s="216">
        <v>0</v>
      </c>
      <c r="H135" s="216">
        <v>0</v>
      </c>
      <c r="I135" s="216">
        <v>0</v>
      </c>
      <c r="J135" s="216">
        <v>0</v>
      </c>
      <c r="K135" s="216">
        <v>0</v>
      </c>
      <c r="L135" s="216">
        <v>0</v>
      </c>
      <c r="M135" s="216">
        <v>0</v>
      </c>
      <c r="N135" s="216">
        <v>0</v>
      </c>
      <c r="O135" s="216">
        <v>0</v>
      </c>
      <c r="P135" s="216">
        <v>0</v>
      </c>
      <c r="Q135" s="214" t="s">
        <v>162</v>
      </c>
      <c r="R135" s="244">
        <f t="shared" si="2"/>
        <v>0</v>
      </c>
    </row>
    <row r="136" spans="1:18">
      <c r="A136" s="241" t="s">
        <v>320</v>
      </c>
      <c r="B136" s="242" t="s">
        <v>188</v>
      </c>
      <c r="C136" s="217">
        <v>962000</v>
      </c>
      <c r="D136" s="217">
        <v>962000</v>
      </c>
      <c r="E136" s="217">
        <v>962000</v>
      </c>
      <c r="F136" s="217">
        <v>962000</v>
      </c>
      <c r="G136" s="217">
        <v>962000</v>
      </c>
      <c r="H136" s="217">
        <v>962000</v>
      </c>
      <c r="I136" s="217">
        <v>962000</v>
      </c>
      <c r="J136" s="217">
        <v>962000</v>
      </c>
      <c r="K136" s="217">
        <v>962000</v>
      </c>
      <c r="L136" s="217">
        <v>962000</v>
      </c>
      <c r="M136" s="217">
        <v>962000</v>
      </c>
      <c r="N136" s="217">
        <v>962000</v>
      </c>
      <c r="O136" s="217">
        <v>962000</v>
      </c>
      <c r="P136" s="217">
        <v>962487</v>
      </c>
      <c r="Q136" s="243" t="s">
        <v>162</v>
      </c>
      <c r="R136" s="244">
        <f t="shared" si="2"/>
        <v>0</v>
      </c>
    </row>
    <row r="137" spans="1:18" s="206" customFormat="1">
      <c r="A137" s="241" t="s">
        <v>321</v>
      </c>
      <c r="B137" s="242" t="s">
        <v>188</v>
      </c>
      <c r="C137" s="216">
        <v>0</v>
      </c>
      <c r="D137" s="216">
        <v>0</v>
      </c>
      <c r="E137" s="216">
        <v>0</v>
      </c>
      <c r="F137" s="216">
        <v>0</v>
      </c>
      <c r="G137" s="216">
        <v>0</v>
      </c>
      <c r="H137" s="216">
        <v>0</v>
      </c>
      <c r="I137" s="216">
        <v>0</v>
      </c>
      <c r="J137" s="216">
        <v>0</v>
      </c>
      <c r="K137" s="216">
        <v>0</v>
      </c>
      <c r="L137" s="216">
        <v>0</v>
      </c>
      <c r="M137" s="216">
        <v>0</v>
      </c>
      <c r="N137" s="216">
        <v>0</v>
      </c>
      <c r="O137" s="216">
        <v>0</v>
      </c>
      <c r="P137" s="216">
        <v>0</v>
      </c>
      <c r="Q137" s="214" t="s">
        <v>162</v>
      </c>
      <c r="R137" s="244">
        <f t="shared" si="2"/>
        <v>0</v>
      </c>
    </row>
    <row r="138" spans="1:18" s="206" customFormat="1">
      <c r="A138" s="241" t="s">
        <v>322</v>
      </c>
      <c r="B138" s="242" t="s">
        <v>188</v>
      </c>
      <c r="C138" s="216">
        <v>0</v>
      </c>
      <c r="D138" s="216">
        <v>0</v>
      </c>
      <c r="E138" s="216">
        <v>0</v>
      </c>
      <c r="F138" s="216">
        <v>0</v>
      </c>
      <c r="G138" s="216">
        <v>0</v>
      </c>
      <c r="H138" s="216">
        <v>0</v>
      </c>
      <c r="I138" s="216">
        <v>0</v>
      </c>
      <c r="J138" s="216">
        <v>0</v>
      </c>
      <c r="K138" s="216">
        <v>0</v>
      </c>
      <c r="L138" s="216">
        <v>0</v>
      </c>
      <c r="M138" s="216">
        <v>0</v>
      </c>
      <c r="N138" s="216">
        <v>0</v>
      </c>
      <c r="O138" s="216">
        <v>0</v>
      </c>
      <c r="P138" s="216">
        <v>0</v>
      </c>
      <c r="Q138" s="214" t="s">
        <v>162</v>
      </c>
      <c r="R138" s="244">
        <f t="shared" si="2"/>
        <v>0</v>
      </c>
    </row>
    <row r="139" spans="1:18" s="206" customFormat="1">
      <c r="A139" s="241" t="s">
        <v>323</v>
      </c>
      <c r="B139" s="242" t="s">
        <v>188</v>
      </c>
      <c r="C139" s="216">
        <v>0</v>
      </c>
      <c r="D139" s="216">
        <v>0</v>
      </c>
      <c r="E139" s="216">
        <v>0</v>
      </c>
      <c r="F139" s="216">
        <v>0</v>
      </c>
      <c r="G139" s="216">
        <v>0</v>
      </c>
      <c r="H139" s="216">
        <v>0</v>
      </c>
      <c r="I139" s="216">
        <v>0</v>
      </c>
      <c r="J139" s="216">
        <v>0</v>
      </c>
      <c r="K139" s="216">
        <v>0</v>
      </c>
      <c r="L139" s="216">
        <v>0</v>
      </c>
      <c r="M139" s="216">
        <v>0</v>
      </c>
      <c r="N139" s="216">
        <v>0</v>
      </c>
      <c r="O139" s="216">
        <v>0</v>
      </c>
      <c r="P139" s="216">
        <v>0</v>
      </c>
      <c r="Q139" s="214" t="s">
        <v>162</v>
      </c>
      <c r="R139" s="244">
        <f t="shared" si="2"/>
        <v>0</v>
      </c>
    </row>
    <row r="140" spans="1:18">
      <c r="A140" s="241" t="s">
        <v>324</v>
      </c>
      <c r="B140" s="242" t="s">
        <v>188</v>
      </c>
      <c r="C140" s="217">
        <v>7301000</v>
      </c>
      <c r="D140" s="217">
        <v>7301000</v>
      </c>
      <c r="E140" s="217">
        <v>7301000</v>
      </c>
      <c r="F140" s="217">
        <v>7301000</v>
      </c>
      <c r="G140" s="217">
        <v>7301000</v>
      </c>
      <c r="H140" s="217">
        <v>7301000</v>
      </c>
      <c r="I140" s="217">
        <v>7301000</v>
      </c>
      <c r="J140" s="217">
        <v>7301000</v>
      </c>
      <c r="K140" s="217">
        <v>7301000</v>
      </c>
      <c r="L140" s="217">
        <v>7301000</v>
      </c>
      <c r="M140" s="217">
        <v>7301000</v>
      </c>
      <c r="N140" s="217">
        <v>7301000</v>
      </c>
      <c r="O140" s="217">
        <v>7301000</v>
      </c>
      <c r="P140" s="217">
        <v>7300879</v>
      </c>
      <c r="Q140" s="243" t="s">
        <v>162</v>
      </c>
      <c r="R140" s="244">
        <f t="shared" si="2"/>
        <v>0</v>
      </c>
    </row>
    <row r="141" spans="1:18" s="206" customFormat="1">
      <c r="A141" s="241" t="s">
        <v>325</v>
      </c>
      <c r="B141" s="242" t="s">
        <v>188</v>
      </c>
      <c r="C141" s="216">
        <v>0</v>
      </c>
      <c r="D141" s="216">
        <v>0</v>
      </c>
      <c r="E141" s="216">
        <v>0</v>
      </c>
      <c r="F141" s="216">
        <v>0</v>
      </c>
      <c r="G141" s="216">
        <v>0</v>
      </c>
      <c r="H141" s="216">
        <v>0</v>
      </c>
      <c r="I141" s="216">
        <v>0</v>
      </c>
      <c r="J141" s="216">
        <v>0</v>
      </c>
      <c r="K141" s="216">
        <v>0</v>
      </c>
      <c r="L141" s="216">
        <v>0</v>
      </c>
      <c r="M141" s="216">
        <v>0</v>
      </c>
      <c r="N141" s="216">
        <v>0</v>
      </c>
      <c r="O141" s="216">
        <v>0</v>
      </c>
      <c r="P141" s="216">
        <v>0</v>
      </c>
      <c r="Q141" s="214" t="s">
        <v>162</v>
      </c>
      <c r="R141" s="244">
        <f t="shared" si="2"/>
        <v>0</v>
      </c>
    </row>
    <row r="142" spans="1:18">
      <c r="A142" s="241" t="s">
        <v>326</v>
      </c>
      <c r="B142" s="242" t="s">
        <v>188</v>
      </c>
      <c r="C142" s="217">
        <v>2200000</v>
      </c>
      <c r="D142" s="217">
        <v>2200000</v>
      </c>
      <c r="E142" s="217">
        <v>2200000</v>
      </c>
      <c r="F142" s="217">
        <v>2200000</v>
      </c>
      <c r="G142" s="217">
        <v>2200000</v>
      </c>
      <c r="H142" s="217">
        <v>2200000</v>
      </c>
      <c r="I142" s="217">
        <v>2200000</v>
      </c>
      <c r="J142" s="217">
        <v>2200000</v>
      </c>
      <c r="K142" s="217">
        <v>2200000</v>
      </c>
      <c r="L142" s="217">
        <v>2200000</v>
      </c>
      <c r="M142" s="217">
        <v>2200000</v>
      </c>
      <c r="N142" s="217">
        <v>2200000</v>
      </c>
      <c r="O142" s="217">
        <v>2200000</v>
      </c>
      <c r="P142" s="217">
        <v>2199936</v>
      </c>
      <c r="Q142" s="243" t="s">
        <v>162</v>
      </c>
      <c r="R142" s="244">
        <f t="shared" si="2"/>
        <v>0</v>
      </c>
    </row>
    <row r="143" spans="1:18" s="206" customFormat="1">
      <c r="A143" s="241" t="s">
        <v>327</v>
      </c>
      <c r="B143" s="242" t="s">
        <v>188</v>
      </c>
      <c r="C143" s="216">
        <v>0</v>
      </c>
      <c r="D143" s="216">
        <v>0</v>
      </c>
      <c r="E143" s="216">
        <v>0</v>
      </c>
      <c r="F143" s="216">
        <v>0</v>
      </c>
      <c r="G143" s="216">
        <v>0</v>
      </c>
      <c r="H143" s="216">
        <v>0</v>
      </c>
      <c r="I143" s="216">
        <v>0</v>
      </c>
      <c r="J143" s="216">
        <v>0</v>
      </c>
      <c r="K143" s="216">
        <v>0</v>
      </c>
      <c r="L143" s="216">
        <v>0</v>
      </c>
      <c r="M143" s="216">
        <v>0</v>
      </c>
      <c r="N143" s="216">
        <v>0</v>
      </c>
      <c r="O143" s="216">
        <v>0</v>
      </c>
      <c r="P143" s="216">
        <v>0</v>
      </c>
      <c r="Q143" s="214" t="s">
        <v>162</v>
      </c>
      <c r="R143" s="244">
        <f t="shared" si="2"/>
        <v>0</v>
      </c>
    </row>
    <row r="144" spans="1:18">
      <c r="A144" s="241" t="s">
        <v>328</v>
      </c>
      <c r="B144" s="242" t="s">
        <v>188</v>
      </c>
      <c r="C144" s="217">
        <v>10000</v>
      </c>
      <c r="D144" s="217">
        <v>10000</v>
      </c>
      <c r="E144" s="217">
        <v>10000</v>
      </c>
      <c r="F144" s="217">
        <v>10000</v>
      </c>
      <c r="G144" s="217">
        <v>10000</v>
      </c>
      <c r="H144" s="217">
        <v>10000</v>
      </c>
      <c r="I144" s="217">
        <v>10000</v>
      </c>
      <c r="J144" s="217">
        <v>10000</v>
      </c>
      <c r="K144" s="217">
        <v>10000</v>
      </c>
      <c r="L144" s="217">
        <v>10000</v>
      </c>
      <c r="M144" s="217">
        <v>78000</v>
      </c>
      <c r="N144" s="217">
        <v>78000</v>
      </c>
      <c r="O144" s="217">
        <v>78000</v>
      </c>
      <c r="P144" s="217">
        <v>24064</v>
      </c>
      <c r="Q144" s="243" t="s">
        <v>162</v>
      </c>
      <c r="R144" s="244">
        <f t="shared" si="2"/>
        <v>0</v>
      </c>
    </row>
    <row r="145" spans="1:18">
      <c r="A145" s="241" t="s">
        <v>329</v>
      </c>
      <c r="B145" s="242" t="s">
        <v>188</v>
      </c>
      <c r="C145" s="217">
        <v>660000</v>
      </c>
      <c r="D145" s="217">
        <v>660000</v>
      </c>
      <c r="E145" s="217">
        <v>660000</v>
      </c>
      <c r="F145" s="217">
        <v>660000</v>
      </c>
      <c r="G145" s="217">
        <v>660000</v>
      </c>
      <c r="H145" s="217">
        <v>660000</v>
      </c>
      <c r="I145" s="217">
        <v>660000</v>
      </c>
      <c r="J145" s="217">
        <v>660000</v>
      </c>
      <c r="K145" s="217">
        <v>660000</v>
      </c>
      <c r="L145" s="217">
        <v>660000</v>
      </c>
      <c r="M145" s="217">
        <v>660000</v>
      </c>
      <c r="N145" s="217">
        <v>660000</v>
      </c>
      <c r="O145" s="217">
        <v>660000</v>
      </c>
      <c r="P145" s="217">
        <v>660424</v>
      </c>
      <c r="Q145" s="243" t="s">
        <v>162</v>
      </c>
      <c r="R145" s="244">
        <f t="shared" si="2"/>
        <v>0</v>
      </c>
    </row>
    <row r="146" spans="1:18" s="206" customFormat="1">
      <c r="A146" s="241" t="s">
        <v>330</v>
      </c>
      <c r="B146" s="242" t="s">
        <v>188</v>
      </c>
      <c r="C146" s="216">
        <v>0</v>
      </c>
      <c r="D146" s="216">
        <v>0</v>
      </c>
      <c r="E146" s="216">
        <v>0</v>
      </c>
      <c r="F146" s="216">
        <v>0</v>
      </c>
      <c r="G146" s="216">
        <v>0</v>
      </c>
      <c r="H146" s="216">
        <v>0</v>
      </c>
      <c r="I146" s="216">
        <v>0</v>
      </c>
      <c r="J146" s="216">
        <v>0</v>
      </c>
      <c r="K146" s="216">
        <v>0</v>
      </c>
      <c r="L146" s="216">
        <v>0</v>
      </c>
      <c r="M146" s="216">
        <v>0</v>
      </c>
      <c r="N146" s="216">
        <v>0</v>
      </c>
      <c r="O146" s="216">
        <v>0</v>
      </c>
      <c r="P146" s="216">
        <v>0</v>
      </c>
      <c r="Q146" s="214" t="s">
        <v>162</v>
      </c>
      <c r="R146" s="244">
        <f t="shared" si="2"/>
        <v>0</v>
      </c>
    </row>
    <row r="147" spans="1:18" s="206" customFormat="1">
      <c r="A147" s="241" t="s">
        <v>331</v>
      </c>
      <c r="B147" s="242" t="s">
        <v>188</v>
      </c>
      <c r="C147" s="216">
        <v>0</v>
      </c>
      <c r="D147" s="216">
        <v>0</v>
      </c>
      <c r="E147" s="216">
        <v>0</v>
      </c>
      <c r="F147" s="216">
        <v>0</v>
      </c>
      <c r="G147" s="216">
        <v>0</v>
      </c>
      <c r="H147" s="216">
        <v>0</v>
      </c>
      <c r="I147" s="216">
        <v>0</v>
      </c>
      <c r="J147" s="216">
        <v>0</v>
      </c>
      <c r="K147" s="216">
        <v>0</v>
      </c>
      <c r="L147" s="216">
        <v>0</v>
      </c>
      <c r="M147" s="216">
        <v>0</v>
      </c>
      <c r="N147" s="216">
        <v>0</v>
      </c>
      <c r="O147" s="216">
        <v>0</v>
      </c>
      <c r="P147" s="216">
        <v>0</v>
      </c>
      <c r="Q147" s="214" t="s">
        <v>162</v>
      </c>
      <c r="R147" s="244">
        <f t="shared" si="2"/>
        <v>0</v>
      </c>
    </row>
    <row r="148" spans="1:18" s="206" customFormat="1">
      <c r="A148" s="241" t="s">
        <v>332</v>
      </c>
      <c r="B148" s="242" t="s">
        <v>188</v>
      </c>
      <c r="C148" s="216">
        <v>0</v>
      </c>
      <c r="D148" s="216">
        <v>0</v>
      </c>
      <c r="E148" s="216">
        <v>0</v>
      </c>
      <c r="F148" s="216">
        <v>0</v>
      </c>
      <c r="G148" s="216">
        <v>0</v>
      </c>
      <c r="H148" s="216">
        <v>0</v>
      </c>
      <c r="I148" s="216">
        <v>0</v>
      </c>
      <c r="J148" s="216">
        <v>0</v>
      </c>
      <c r="K148" s="216">
        <v>0</v>
      </c>
      <c r="L148" s="216">
        <v>0</v>
      </c>
      <c r="M148" s="216">
        <v>0</v>
      </c>
      <c r="N148" s="216">
        <v>0</v>
      </c>
      <c r="O148" s="216">
        <v>0</v>
      </c>
      <c r="P148" s="216">
        <v>0</v>
      </c>
      <c r="Q148" s="214" t="s">
        <v>162</v>
      </c>
      <c r="R148" s="244">
        <f t="shared" si="2"/>
        <v>0</v>
      </c>
    </row>
    <row r="149" spans="1:18">
      <c r="A149" s="241" t="s">
        <v>333</v>
      </c>
      <c r="B149" s="242" t="s">
        <v>188</v>
      </c>
      <c r="C149" s="217">
        <v>989000</v>
      </c>
      <c r="D149" s="217">
        <v>989000</v>
      </c>
      <c r="E149" s="217">
        <v>989000</v>
      </c>
      <c r="F149" s="217">
        <v>989000</v>
      </c>
      <c r="G149" s="217">
        <v>989000</v>
      </c>
      <c r="H149" s="217">
        <v>989000</v>
      </c>
      <c r="I149" s="217">
        <v>989000</v>
      </c>
      <c r="J149" s="217">
        <v>989000</v>
      </c>
      <c r="K149" s="217">
        <v>989000</v>
      </c>
      <c r="L149" s="217">
        <v>989000</v>
      </c>
      <c r="M149" s="217">
        <v>989000</v>
      </c>
      <c r="N149" s="217">
        <v>989000</v>
      </c>
      <c r="O149" s="217">
        <v>987000</v>
      </c>
      <c r="P149" s="217">
        <v>989263</v>
      </c>
      <c r="Q149" s="243" t="s">
        <v>162</v>
      </c>
      <c r="R149" s="244">
        <f t="shared" si="2"/>
        <v>0</v>
      </c>
    </row>
    <row r="150" spans="1:18">
      <c r="A150" s="241" t="s">
        <v>334</v>
      </c>
      <c r="B150" s="242" t="s">
        <v>188</v>
      </c>
      <c r="C150" s="217">
        <v>6205000</v>
      </c>
      <c r="D150" s="217">
        <v>6205000</v>
      </c>
      <c r="E150" s="217">
        <v>6205000</v>
      </c>
      <c r="F150" s="217">
        <v>6205000</v>
      </c>
      <c r="G150" s="217">
        <v>6205000</v>
      </c>
      <c r="H150" s="217">
        <v>6205000</v>
      </c>
      <c r="I150" s="217">
        <v>6205000</v>
      </c>
      <c r="J150" s="217">
        <v>6205000</v>
      </c>
      <c r="K150" s="217">
        <v>6205000</v>
      </c>
      <c r="L150" s="217">
        <v>6205000</v>
      </c>
      <c r="M150" s="217">
        <v>6205000</v>
      </c>
      <c r="N150" s="217">
        <v>6205000</v>
      </c>
      <c r="O150" s="217">
        <v>6205000</v>
      </c>
      <c r="P150" s="217">
        <v>6204690</v>
      </c>
      <c r="Q150" s="243" t="s">
        <v>162</v>
      </c>
      <c r="R150" s="244">
        <f t="shared" si="2"/>
        <v>0</v>
      </c>
    </row>
    <row r="151" spans="1:18" s="206" customFormat="1">
      <c r="A151" s="241" t="s">
        <v>335</v>
      </c>
      <c r="B151" s="242" t="s">
        <v>188</v>
      </c>
      <c r="C151" s="216">
        <v>0</v>
      </c>
      <c r="D151" s="216">
        <v>0</v>
      </c>
      <c r="E151" s="216">
        <v>0</v>
      </c>
      <c r="F151" s="216">
        <v>0</v>
      </c>
      <c r="G151" s="216">
        <v>0</v>
      </c>
      <c r="H151" s="216">
        <v>0</v>
      </c>
      <c r="I151" s="216">
        <v>0</v>
      </c>
      <c r="J151" s="216">
        <v>0</v>
      </c>
      <c r="K151" s="216">
        <v>0</v>
      </c>
      <c r="L151" s="216">
        <v>0</v>
      </c>
      <c r="M151" s="216">
        <v>0</v>
      </c>
      <c r="N151" s="216">
        <v>0</v>
      </c>
      <c r="O151" s="216">
        <v>0</v>
      </c>
      <c r="P151" s="216">
        <v>0</v>
      </c>
      <c r="Q151" s="214" t="s">
        <v>162</v>
      </c>
      <c r="R151" s="244">
        <f t="shared" si="2"/>
        <v>0</v>
      </c>
    </row>
    <row r="152" spans="1:18">
      <c r="A152" s="241" t="s">
        <v>336</v>
      </c>
      <c r="B152" s="242" t="s">
        <v>188</v>
      </c>
      <c r="C152" s="217">
        <v>252000</v>
      </c>
      <c r="D152" s="217">
        <v>252000</v>
      </c>
      <c r="E152" s="217">
        <v>252000</v>
      </c>
      <c r="F152" s="217">
        <v>252000</v>
      </c>
      <c r="G152" s="217">
        <v>252000</v>
      </c>
      <c r="H152" s="217">
        <v>252000</v>
      </c>
      <c r="I152" s="217">
        <v>252000</v>
      </c>
      <c r="J152" s="217">
        <v>252000</v>
      </c>
      <c r="K152" s="217">
        <v>252000</v>
      </c>
      <c r="L152" s="217">
        <v>252000</v>
      </c>
      <c r="M152" s="217">
        <v>252000</v>
      </c>
      <c r="N152" s="217">
        <v>252000</v>
      </c>
      <c r="O152" s="217">
        <v>252000</v>
      </c>
      <c r="P152" s="217">
        <v>251534</v>
      </c>
      <c r="Q152" s="243" t="s">
        <v>162</v>
      </c>
      <c r="R152" s="244">
        <f t="shared" si="2"/>
        <v>0</v>
      </c>
    </row>
    <row r="153" spans="1:18" s="206" customFormat="1">
      <c r="A153" s="241" t="s">
        <v>337</v>
      </c>
      <c r="B153" s="242" t="s">
        <v>188</v>
      </c>
      <c r="C153" s="216">
        <v>0</v>
      </c>
      <c r="D153" s="216">
        <v>0</v>
      </c>
      <c r="E153" s="216">
        <v>0</v>
      </c>
      <c r="F153" s="216">
        <v>0</v>
      </c>
      <c r="G153" s="216">
        <v>0</v>
      </c>
      <c r="H153" s="216">
        <v>0</v>
      </c>
      <c r="I153" s="216">
        <v>0</v>
      </c>
      <c r="J153" s="216">
        <v>0</v>
      </c>
      <c r="K153" s="216">
        <v>0</v>
      </c>
      <c r="L153" s="216">
        <v>0</v>
      </c>
      <c r="M153" s="216">
        <v>0</v>
      </c>
      <c r="N153" s="216">
        <v>0</v>
      </c>
      <c r="O153" s="216">
        <v>0</v>
      </c>
      <c r="P153" s="216">
        <v>0</v>
      </c>
      <c r="Q153" s="214" t="s">
        <v>162</v>
      </c>
      <c r="R153" s="244">
        <f t="shared" si="2"/>
        <v>0</v>
      </c>
    </row>
    <row r="154" spans="1:18" s="206" customFormat="1">
      <c r="A154" s="241" t="s">
        <v>338</v>
      </c>
      <c r="B154" s="242" t="s">
        <v>188</v>
      </c>
      <c r="C154" s="216">
        <v>0</v>
      </c>
      <c r="D154" s="216">
        <v>0</v>
      </c>
      <c r="E154" s="216">
        <v>0</v>
      </c>
      <c r="F154" s="216">
        <v>0</v>
      </c>
      <c r="G154" s="216">
        <v>0</v>
      </c>
      <c r="H154" s="216">
        <v>0</v>
      </c>
      <c r="I154" s="216">
        <v>0</v>
      </c>
      <c r="J154" s="216">
        <v>0</v>
      </c>
      <c r="K154" s="216">
        <v>0</v>
      </c>
      <c r="L154" s="216">
        <v>0</v>
      </c>
      <c r="M154" s="216">
        <v>0</v>
      </c>
      <c r="N154" s="216">
        <v>0</v>
      </c>
      <c r="O154" s="216">
        <v>0</v>
      </c>
      <c r="P154" s="216">
        <v>0</v>
      </c>
      <c r="Q154" s="214" t="s">
        <v>162</v>
      </c>
      <c r="R154" s="244">
        <f t="shared" si="2"/>
        <v>0</v>
      </c>
    </row>
    <row r="155" spans="1:18">
      <c r="A155" s="241" t="s">
        <v>339</v>
      </c>
      <c r="B155" s="242" t="s">
        <v>188</v>
      </c>
      <c r="C155" s="217">
        <v>1120000</v>
      </c>
      <c r="D155" s="217">
        <v>1120000</v>
      </c>
      <c r="E155" s="217">
        <v>1120000</v>
      </c>
      <c r="F155" s="217">
        <v>1120000</v>
      </c>
      <c r="G155" s="217">
        <v>1120000</v>
      </c>
      <c r="H155" s="217">
        <v>1120000</v>
      </c>
      <c r="I155" s="217">
        <v>1120000</v>
      </c>
      <c r="J155" s="217">
        <v>1120000</v>
      </c>
      <c r="K155" s="217">
        <v>1120000</v>
      </c>
      <c r="L155" s="217">
        <v>1120000</v>
      </c>
      <c r="M155" s="217">
        <v>1120000</v>
      </c>
      <c r="N155" s="217">
        <v>1120000</v>
      </c>
      <c r="O155" s="217">
        <v>1117000</v>
      </c>
      <c r="P155" s="217">
        <v>1119700</v>
      </c>
      <c r="Q155" s="243" t="s">
        <v>162</v>
      </c>
      <c r="R155" s="244">
        <f t="shared" si="2"/>
        <v>0</v>
      </c>
    </row>
    <row r="156" spans="1:18" s="206" customFormat="1">
      <c r="A156" s="241" t="s">
        <v>340</v>
      </c>
      <c r="B156" s="242" t="s">
        <v>188</v>
      </c>
      <c r="C156" s="216">
        <v>0</v>
      </c>
      <c r="D156" s="216">
        <v>0</v>
      </c>
      <c r="E156" s="216">
        <v>0</v>
      </c>
      <c r="F156" s="216">
        <v>0</v>
      </c>
      <c r="G156" s="216">
        <v>0</v>
      </c>
      <c r="H156" s="216">
        <v>0</v>
      </c>
      <c r="I156" s="216">
        <v>0</v>
      </c>
      <c r="J156" s="216">
        <v>0</v>
      </c>
      <c r="K156" s="216">
        <v>0</v>
      </c>
      <c r="L156" s="216">
        <v>0</v>
      </c>
      <c r="M156" s="216">
        <v>0</v>
      </c>
      <c r="N156" s="216">
        <v>0</v>
      </c>
      <c r="O156" s="216">
        <v>0</v>
      </c>
      <c r="P156" s="216">
        <v>0</v>
      </c>
      <c r="Q156" s="214" t="s">
        <v>162</v>
      </c>
      <c r="R156" s="244">
        <f t="shared" si="2"/>
        <v>0</v>
      </c>
    </row>
    <row r="157" spans="1:18">
      <c r="A157" s="241" t="s">
        <v>341</v>
      </c>
      <c r="B157" s="242" t="s">
        <v>188</v>
      </c>
      <c r="C157" s="217">
        <v>1076000</v>
      </c>
      <c r="D157" s="217">
        <v>1071000</v>
      </c>
      <c r="E157" s="217">
        <v>1071000</v>
      </c>
      <c r="F157" s="217">
        <v>1071000</v>
      </c>
      <c r="G157" s="217">
        <v>1071000</v>
      </c>
      <c r="H157" s="217">
        <v>1071000</v>
      </c>
      <c r="I157" s="217">
        <v>1071000</v>
      </c>
      <c r="J157" s="217">
        <v>1071000</v>
      </c>
      <c r="K157" s="217">
        <v>1071000</v>
      </c>
      <c r="L157" s="217">
        <v>1071000</v>
      </c>
      <c r="M157" s="217">
        <v>1071000</v>
      </c>
      <c r="N157" s="217">
        <v>1071000</v>
      </c>
      <c r="O157" s="217">
        <v>1070000</v>
      </c>
      <c r="P157" s="217">
        <v>1071298</v>
      </c>
      <c r="Q157" s="243" t="s">
        <v>162</v>
      </c>
      <c r="R157" s="244">
        <f t="shared" si="2"/>
        <v>0</v>
      </c>
    </row>
    <row r="158" spans="1:18" s="206" customFormat="1">
      <c r="A158" s="241" t="s">
        <v>342</v>
      </c>
      <c r="B158" s="242" t="s">
        <v>343</v>
      </c>
      <c r="C158" s="216">
        <v>0</v>
      </c>
      <c r="D158" s="216">
        <v>0</v>
      </c>
      <c r="E158" s="216">
        <v>0</v>
      </c>
      <c r="F158" s="216">
        <v>0</v>
      </c>
      <c r="G158" s="216">
        <v>0</v>
      </c>
      <c r="H158" s="216">
        <v>0</v>
      </c>
      <c r="I158" s="216">
        <v>0</v>
      </c>
      <c r="J158" s="216">
        <v>0</v>
      </c>
      <c r="K158" s="216">
        <v>0</v>
      </c>
      <c r="L158" s="216">
        <v>0</v>
      </c>
      <c r="M158" s="216">
        <v>0</v>
      </c>
      <c r="N158" s="216">
        <v>0</v>
      </c>
      <c r="O158" s="216">
        <v>0</v>
      </c>
      <c r="P158" s="216">
        <v>0</v>
      </c>
      <c r="Q158" s="214" t="s">
        <v>162</v>
      </c>
      <c r="R158" s="244">
        <f t="shared" si="2"/>
        <v>0</v>
      </c>
    </row>
    <row r="159" spans="1:18" s="206" customFormat="1">
      <c r="A159" s="241" t="s">
        <v>344</v>
      </c>
      <c r="B159" s="242" t="s">
        <v>343</v>
      </c>
      <c r="C159" s="216">
        <v>0</v>
      </c>
      <c r="D159" s="216">
        <v>0</v>
      </c>
      <c r="E159" s="216">
        <v>0</v>
      </c>
      <c r="F159" s="216">
        <v>0</v>
      </c>
      <c r="G159" s="216">
        <v>0</v>
      </c>
      <c r="H159" s="216">
        <v>0</v>
      </c>
      <c r="I159" s="216">
        <v>0</v>
      </c>
      <c r="J159" s="216">
        <v>0</v>
      </c>
      <c r="K159" s="216">
        <v>0</v>
      </c>
      <c r="L159" s="216">
        <v>0</v>
      </c>
      <c r="M159" s="216">
        <v>0</v>
      </c>
      <c r="N159" s="216">
        <v>0</v>
      </c>
      <c r="O159" s="216">
        <v>0</v>
      </c>
      <c r="P159" s="216">
        <v>0</v>
      </c>
      <c r="Q159" s="214" t="s">
        <v>162</v>
      </c>
      <c r="R159" s="244">
        <f t="shared" si="2"/>
        <v>0</v>
      </c>
    </row>
    <row r="160" spans="1:18" s="206" customFormat="1">
      <c r="A160" s="241" t="s">
        <v>345</v>
      </c>
      <c r="B160" s="242" t="s">
        <v>343</v>
      </c>
      <c r="C160" s="216">
        <v>0</v>
      </c>
      <c r="D160" s="216">
        <v>0</v>
      </c>
      <c r="E160" s="216">
        <v>0</v>
      </c>
      <c r="F160" s="216">
        <v>0</v>
      </c>
      <c r="G160" s="216">
        <v>0</v>
      </c>
      <c r="H160" s="216">
        <v>0</v>
      </c>
      <c r="I160" s="216">
        <v>0</v>
      </c>
      <c r="J160" s="216">
        <v>0</v>
      </c>
      <c r="K160" s="216">
        <v>0</v>
      </c>
      <c r="L160" s="216">
        <v>0</v>
      </c>
      <c r="M160" s="216">
        <v>0</v>
      </c>
      <c r="N160" s="216">
        <v>0</v>
      </c>
      <c r="O160" s="216">
        <v>0</v>
      </c>
      <c r="P160" s="216">
        <v>0</v>
      </c>
      <c r="Q160" s="214" t="s">
        <v>162</v>
      </c>
      <c r="R160" s="244">
        <f t="shared" si="2"/>
        <v>0</v>
      </c>
    </row>
    <row r="161" spans="1:18">
      <c r="A161" s="241" t="s">
        <v>346</v>
      </c>
      <c r="B161" s="242" t="s">
        <v>343</v>
      </c>
      <c r="C161" s="217">
        <v>2648000</v>
      </c>
      <c r="D161" s="217">
        <v>2648000</v>
      </c>
      <c r="E161" s="217">
        <v>2648000</v>
      </c>
      <c r="F161" s="217">
        <v>2648000</v>
      </c>
      <c r="G161" s="217">
        <v>2648000</v>
      </c>
      <c r="H161" s="217">
        <v>2648000</v>
      </c>
      <c r="I161" s="217">
        <v>2648000</v>
      </c>
      <c r="J161" s="217">
        <v>2648000</v>
      </c>
      <c r="K161" s="217">
        <v>2648000</v>
      </c>
      <c r="L161" s="217">
        <v>2648000</v>
      </c>
      <c r="M161" s="217">
        <v>2648000</v>
      </c>
      <c r="N161" s="217">
        <v>2648000</v>
      </c>
      <c r="O161" s="217">
        <v>2648000</v>
      </c>
      <c r="P161" s="217">
        <v>2648182</v>
      </c>
      <c r="Q161" s="243" t="s">
        <v>162</v>
      </c>
      <c r="R161" s="244">
        <f t="shared" si="2"/>
        <v>0</v>
      </c>
    </row>
    <row r="162" spans="1:18" s="206" customFormat="1">
      <c r="A162" s="241" t="s">
        <v>347</v>
      </c>
      <c r="B162" s="242" t="s">
        <v>343</v>
      </c>
      <c r="C162" s="216">
        <v>0</v>
      </c>
      <c r="D162" s="216">
        <v>0</v>
      </c>
      <c r="E162" s="216">
        <v>0</v>
      </c>
      <c r="F162" s="216">
        <v>0</v>
      </c>
      <c r="G162" s="216">
        <v>0</v>
      </c>
      <c r="H162" s="216">
        <v>0</v>
      </c>
      <c r="I162" s="216">
        <v>0</v>
      </c>
      <c r="J162" s="216">
        <v>0</v>
      </c>
      <c r="K162" s="216">
        <v>0</v>
      </c>
      <c r="L162" s="216">
        <v>0</v>
      </c>
      <c r="M162" s="216">
        <v>0</v>
      </c>
      <c r="N162" s="216">
        <v>0</v>
      </c>
      <c r="O162" s="216">
        <v>0</v>
      </c>
      <c r="P162" s="216">
        <v>0</v>
      </c>
      <c r="Q162" s="214" t="s">
        <v>162</v>
      </c>
      <c r="R162" s="244">
        <f t="shared" si="2"/>
        <v>0</v>
      </c>
    </row>
    <row r="163" spans="1:18" s="206" customFormat="1">
      <c r="A163" s="241" t="s">
        <v>348</v>
      </c>
      <c r="B163" s="242" t="s">
        <v>343</v>
      </c>
      <c r="C163" s="216">
        <v>0</v>
      </c>
      <c r="D163" s="216">
        <v>0</v>
      </c>
      <c r="E163" s="216">
        <v>0</v>
      </c>
      <c r="F163" s="216">
        <v>0</v>
      </c>
      <c r="G163" s="216">
        <v>0</v>
      </c>
      <c r="H163" s="216">
        <v>0</v>
      </c>
      <c r="I163" s="216">
        <v>0</v>
      </c>
      <c r="J163" s="216">
        <v>0</v>
      </c>
      <c r="K163" s="216">
        <v>0</v>
      </c>
      <c r="L163" s="216">
        <v>0</v>
      </c>
      <c r="M163" s="216">
        <v>0</v>
      </c>
      <c r="N163" s="216">
        <v>0</v>
      </c>
      <c r="O163" s="216">
        <v>0</v>
      </c>
      <c r="P163" s="216">
        <v>0</v>
      </c>
      <c r="Q163" s="214" t="s">
        <v>162</v>
      </c>
      <c r="R163" s="244">
        <f t="shared" si="2"/>
        <v>0</v>
      </c>
    </row>
    <row r="164" spans="1:18" s="206" customFormat="1">
      <c r="A164" s="241" t="s">
        <v>349</v>
      </c>
      <c r="B164" s="242" t="s">
        <v>343</v>
      </c>
      <c r="C164" s="216">
        <v>0</v>
      </c>
      <c r="D164" s="216">
        <v>0</v>
      </c>
      <c r="E164" s="216">
        <v>0</v>
      </c>
      <c r="F164" s="216">
        <v>0</v>
      </c>
      <c r="G164" s="216">
        <v>0</v>
      </c>
      <c r="H164" s="216">
        <v>0</v>
      </c>
      <c r="I164" s="216">
        <v>0</v>
      </c>
      <c r="J164" s="216">
        <v>0</v>
      </c>
      <c r="K164" s="216">
        <v>0</v>
      </c>
      <c r="L164" s="216">
        <v>0</v>
      </c>
      <c r="M164" s="216">
        <v>0</v>
      </c>
      <c r="N164" s="216">
        <v>0</v>
      </c>
      <c r="O164" s="216">
        <v>0</v>
      </c>
      <c r="P164" s="216">
        <v>0</v>
      </c>
      <c r="Q164" s="214" t="s">
        <v>162</v>
      </c>
      <c r="R164" s="244">
        <f t="shared" si="2"/>
        <v>0</v>
      </c>
    </row>
    <row r="165" spans="1:18" s="206" customFormat="1">
      <c r="A165" s="241" t="s">
        <v>350</v>
      </c>
      <c r="B165" s="242" t="s">
        <v>343</v>
      </c>
      <c r="C165" s="216">
        <v>0</v>
      </c>
      <c r="D165" s="216">
        <v>0</v>
      </c>
      <c r="E165" s="216">
        <v>0</v>
      </c>
      <c r="F165" s="216">
        <v>0</v>
      </c>
      <c r="G165" s="216">
        <v>0</v>
      </c>
      <c r="H165" s="216">
        <v>0</v>
      </c>
      <c r="I165" s="216">
        <v>0</v>
      </c>
      <c r="J165" s="216">
        <v>0</v>
      </c>
      <c r="K165" s="216">
        <v>0</v>
      </c>
      <c r="L165" s="216">
        <v>0</v>
      </c>
      <c r="M165" s="216">
        <v>0</v>
      </c>
      <c r="N165" s="216">
        <v>0</v>
      </c>
      <c r="O165" s="216">
        <v>0</v>
      </c>
      <c r="P165" s="216">
        <v>0</v>
      </c>
      <c r="Q165" s="214" t="s">
        <v>162</v>
      </c>
      <c r="R165" s="244">
        <f t="shared" si="2"/>
        <v>0</v>
      </c>
    </row>
    <row r="166" spans="1:18" s="206" customFormat="1">
      <c r="A166" s="241" t="s">
        <v>351</v>
      </c>
      <c r="B166" s="242" t="s">
        <v>343</v>
      </c>
      <c r="C166" s="216">
        <v>0</v>
      </c>
      <c r="D166" s="216">
        <v>0</v>
      </c>
      <c r="E166" s="216">
        <v>0</v>
      </c>
      <c r="F166" s="216">
        <v>0</v>
      </c>
      <c r="G166" s="216">
        <v>0</v>
      </c>
      <c r="H166" s="216">
        <v>0</v>
      </c>
      <c r="I166" s="216">
        <v>0</v>
      </c>
      <c r="J166" s="216">
        <v>0</v>
      </c>
      <c r="K166" s="216">
        <v>0</v>
      </c>
      <c r="L166" s="216">
        <v>0</v>
      </c>
      <c r="M166" s="216">
        <v>0</v>
      </c>
      <c r="N166" s="216">
        <v>0</v>
      </c>
      <c r="O166" s="216">
        <v>0</v>
      </c>
      <c r="P166" s="216">
        <v>0</v>
      </c>
      <c r="Q166" s="214" t="s">
        <v>162</v>
      </c>
      <c r="R166" s="244">
        <f t="shared" si="2"/>
        <v>0</v>
      </c>
    </row>
    <row r="167" spans="1:18" s="206" customFormat="1">
      <c r="A167" s="241" t="s">
        <v>352</v>
      </c>
      <c r="B167" s="242" t="s">
        <v>343</v>
      </c>
      <c r="C167" s="216">
        <v>0</v>
      </c>
      <c r="D167" s="216">
        <v>0</v>
      </c>
      <c r="E167" s="216">
        <v>0</v>
      </c>
      <c r="F167" s="216">
        <v>0</v>
      </c>
      <c r="G167" s="216">
        <v>0</v>
      </c>
      <c r="H167" s="216">
        <v>0</v>
      </c>
      <c r="I167" s="216">
        <v>0</v>
      </c>
      <c r="J167" s="216">
        <v>0</v>
      </c>
      <c r="K167" s="216">
        <v>0</v>
      </c>
      <c r="L167" s="216">
        <v>0</v>
      </c>
      <c r="M167" s="216">
        <v>0</v>
      </c>
      <c r="N167" s="216">
        <v>0</v>
      </c>
      <c r="O167" s="216">
        <v>0</v>
      </c>
      <c r="P167" s="216">
        <v>0</v>
      </c>
      <c r="Q167" s="214" t="s">
        <v>162</v>
      </c>
      <c r="R167" s="244">
        <f t="shared" si="2"/>
        <v>0</v>
      </c>
    </row>
    <row r="168" spans="1:18" s="206" customFormat="1">
      <c r="A168" s="241" t="s">
        <v>353</v>
      </c>
      <c r="B168" s="242" t="s">
        <v>343</v>
      </c>
      <c r="C168" s="216">
        <v>0</v>
      </c>
      <c r="D168" s="216">
        <v>0</v>
      </c>
      <c r="E168" s="216">
        <v>0</v>
      </c>
      <c r="F168" s="216">
        <v>0</v>
      </c>
      <c r="G168" s="216">
        <v>0</v>
      </c>
      <c r="H168" s="216">
        <v>0</v>
      </c>
      <c r="I168" s="216">
        <v>0</v>
      </c>
      <c r="J168" s="216">
        <v>0</v>
      </c>
      <c r="K168" s="216">
        <v>0</v>
      </c>
      <c r="L168" s="216">
        <v>0</v>
      </c>
      <c r="M168" s="216">
        <v>0</v>
      </c>
      <c r="N168" s="216">
        <v>0</v>
      </c>
      <c r="O168" s="216">
        <v>0</v>
      </c>
      <c r="P168" s="216">
        <v>0</v>
      </c>
      <c r="Q168" s="214" t="s">
        <v>162</v>
      </c>
      <c r="R168" s="244">
        <f t="shared" si="2"/>
        <v>0</v>
      </c>
    </row>
    <row r="169" spans="1:18">
      <c r="A169" s="241" t="s">
        <v>354</v>
      </c>
      <c r="B169" s="242" t="s">
        <v>343</v>
      </c>
      <c r="C169" s="217">
        <v>159000</v>
      </c>
      <c r="D169" s="217">
        <v>159000</v>
      </c>
      <c r="E169" s="217">
        <v>159000</v>
      </c>
      <c r="F169" s="217">
        <v>159000</v>
      </c>
      <c r="G169" s="217">
        <v>159000</v>
      </c>
      <c r="H169" s="217">
        <v>159000</v>
      </c>
      <c r="I169" s="217">
        <v>159000</v>
      </c>
      <c r="J169" s="217">
        <v>159000</v>
      </c>
      <c r="K169" s="217">
        <v>159000</v>
      </c>
      <c r="L169" s="217">
        <v>159000</v>
      </c>
      <c r="M169" s="217">
        <v>159000</v>
      </c>
      <c r="N169" s="217">
        <v>159000</v>
      </c>
      <c r="O169" s="217">
        <v>159000</v>
      </c>
      <c r="P169" s="217">
        <v>158967</v>
      </c>
      <c r="Q169" s="243" t="s">
        <v>162</v>
      </c>
      <c r="R169" s="244">
        <f t="shared" si="2"/>
        <v>0</v>
      </c>
    </row>
    <row r="170" spans="1:18" s="206" customFormat="1">
      <c r="A170" s="241" t="s">
        <v>355</v>
      </c>
      <c r="B170" s="242" t="s">
        <v>343</v>
      </c>
      <c r="C170" s="216">
        <v>0</v>
      </c>
      <c r="D170" s="216">
        <v>0</v>
      </c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4" t="s">
        <v>162</v>
      </c>
      <c r="R170" s="244">
        <f t="shared" si="2"/>
        <v>0</v>
      </c>
    </row>
    <row r="171" spans="1:18" s="206" customFormat="1">
      <c r="A171" s="241" t="s">
        <v>356</v>
      </c>
      <c r="B171" s="242" t="s">
        <v>343</v>
      </c>
      <c r="C171" s="216">
        <v>0</v>
      </c>
      <c r="D171" s="216">
        <v>0</v>
      </c>
      <c r="E171" s="216">
        <v>0</v>
      </c>
      <c r="F171" s="216">
        <v>0</v>
      </c>
      <c r="G171" s="216">
        <v>0</v>
      </c>
      <c r="H171" s="216">
        <v>0</v>
      </c>
      <c r="I171" s="216">
        <v>0</v>
      </c>
      <c r="J171" s="216">
        <v>0</v>
      </c>
      <c r="K171" s="216">
        <v>0</v>
      </c>
      <c r="L171" s="216">
        <v>0</v>
      </c>
      <c r="M171" s="216">
        <v>0</v>
      </c>
      <c r="N171" s="216">
        <v>0</v>
      </c>
      <c r="O171" s="216">
        <v>0</v>
      </c>
      <c r="P171" s="216">
        <v>0</v>
      </c>
      <c r="Q171" s="214" t="s">
        <v>162</v>
      </c>
      <c r="R171" s="244">
        <f t="shared" si="2"/>
        <v>0</v>
      </c>
    </row>
    <row r="172" spans="1:18">
      <c r="A172" s="241" t="s">
        <v>357</v>
      </c>
      <c r="B172" s="242" t="s">
        <v>343</v>
      </c>
      <c r="C172" s="217">
        <v>650000</v>
      </c>
      <c r="D172" s="217">
        <v>650000</v>
      </c>
      <c r="E172" s="217">
        <v>650000</v>
      </c>
      <c r="F172" s="217">
        <v>650000</v>
      </c>
      <c r="G172" s="217">
        <v>650000</v>
      </c>
      <c r="H172" s="217">
        <v>650000</v>
      </c>
      <c r="I172" s="217">
        <v>650000</v>
      </c>
      <c r="J172" s="217">
        <v>650000</v>
      </c>
      <c r="K172" s="217">
        <v>650000</v>
      </c>
      <c r="L172" s="217">
        <v>650000</v>
      </c>
      <c r="M172" s="217">
        <v>650000</v>
      </c>
      <c r="N172" s="217">
        <v>650000</v>
      </c>
      <c r="O172" s="217">
        <v>650000</v>
      </c>
      <c r="P172" s="217">
        <v>649594</v>
      </c>
      <c r="Q172" s="243" t="s">
        <v>162</v>
      </c>
      <c r="R172" s="244">
        <f t="shared" si="2"/>
        <v>0</v>
      </c>
    </row>
    <row r="173" spans="1:18" s="206" customFormat="1">
      <c r="A173" s="241" t="s">
        <v>358</v>
      </c>
      <c r="B173" s="242" t="s">
        <v>343</v>
      </c>
      <c r="C173" s="216">
        <v>0</v>
      </c>
      <c r="D173" s="216">
        <v>0</v>
      </c>
      <c r="E173" s="216">
        <v>0</v>
      </c>
      <c r="F173" s="216">
        <v>0</v>
      </c>
      <c r="G173" s="216">
        <v>0</v>
      </c>
      <c r="H173" s="216">
        <v>0</v>
      </c>
      <c r="I173" s="216">
        <v>0</v>
      </c>
      <c r="J173" s="216">
        <v>0</v>
      </c>
      <c r="K173" s="216">
        <v>0</v>
      </c>
      <c r="L173" s="216">
        <v>0</v>
      </c>
      <c r="M173" s="216">
        <v>0</v>
      </c>
      <c r="N173" s="216">
        <v>0</v>
      </c>
      <c r="O173" s="216">
        <v>0</v>
      </c>
      <c r="P173" s="216">
        <v>0</v>
      </c>
      <c r="Q173" s="214" t="s">
        <v>162</v>
      </c>
      <c r="R173" s="244">
        <f t="shared" si="2"/>
        <v>0</v>
      </c>
    </row>
    <row r="174" spans="1:18" s="206" customFormat="1">
      <c r="A174" s="241" t="s">
        <v>359</v>
      </c>
      <c r="B174" s="242" t="s">
        <v>343</v>
      </c>
      <c r="C174" s="216">
        <v>0</v>
      </c>
      <c r="D174" s="216">
        <v>0</v>
      </c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0</v>
      </c>
      <c r="M174" s="216">
        <v>0</v>
      </c>
      <c r="N174" s="216">
        <v>0</v>
      </c>
      <c r="O174" s="216">
        <v>0</v>
      </c>
      <c r="P174" s="216">
        <v>0</v>
      </c>
      <c r="Q174" s="214" t="s">
        <v>162</v>
      </c>
      <c r="R174" s="244">
        <f t="shared" si="2"/>
        <v>0</v>
      </c>
    </row>
    <row r="175" spans="1:18">
      <c r="A175" s="241" t="s">
        <v>360</v>
      </c>
      <c r="B175" s="242" t="s">
        <v>343</v>
      </c>
      <c r="C175" s="217">
        <v>104000</v>
      </c>
      <c r="D175" s="217">
        <v>104000</v>
      </c>
      <c r="E175" s="217">
        <v>104000</v>
      </c>
      <c r="F175" s="217">
        <v>104000</v>
      </c>
      <c r="G175" s="217">
        <v>104000</v>
      </c>
      <c r="H175" s="217">
        <v>104000</v>
      </c>
      <c r="I175" s="217">
        <v>104000</v>
      </c>
      <c r="J175" s="217">
        <v>104000</v>
      </c>
      <c r="K175" s="217">
        <v>104000</v>
      </c>
      <c r="L175" s="217">
        <v>104000</v>
      </c>
      <c r="M175" s="217">
        <v>104000</v>
      </c>
      <c r="N175" s="217">
        <v>104000</v>
      </c>
      <c r="O175" s="217">
        <v>104000</v>
      </c>
      <c r="P175" s="217">
        <v>104417</v>
      </c>
      <c r="Q175" s="243" t="s">
        <v>162</v>
      </c>
      <c r="R175" s="244">
        <f t="shared" si="2"/>
        <v>0</v>
      </c>
    </row>
    <row r="176" spans="1:18" s="206" customFormat="1">
      <c r="A176" s="241" t="s">
        <v>361</v>
      </c>
      <c r="B176" s="242" t="s">
        <v>343</v>
      </c>
      <c r="C176" s="216">
        <v>0</v>
      </c>
      <c r="D176" s="216">
        <v>0</v>
      </c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0</v>
      </c>
      <c r="M176" s="216">
        <v>0</v>
      </c>
      <c r="N176" s="216">
        <v>0</v>
      </c>
      <c r="O176" s="216">
        <v>0</v>
      </c>
      <c r="P176" s="216">
        <v>0</v>
      </c>
      <c r="Q176" s="214" t="s">
        <v>162</v>
      </c>
      <c r="R176" s="244">
        <f t="shared" si="2"/>
        <v>0</v>
      </c>
    </row>
    <row r="177" spans="1:18" s="206" customFormat="1">
      <c r="A177" s="241" t="s">
        <v>362</v>
      </c>
      <c r="B177" s="242" t="s">
        <v>343</v>
      </c>
      <c r="C177" s="216">
        <v>0</v>
      </c>
      <c r="D177" s="216">
        <v>0</v>
      </c>
      <c r="E177" s="216">
        <v>0</v>
      </c>
      <c r="F177" s="216">
        <v>0</v>
      </c>
      <c r="G177" s="216">
        <v>0</v>
      </c>
      <c r="H177" s="216">
        <v>0</v>
      </c>
      <c r="I177" s="216">
        <v>0</v>
      </c>
      <c r="J177" s="216">
        <v>0</v>
      </c>
      <c r="K177" s="216">
        <v>0</v>
      </c>
      <c r="L177" s="216">
        <v>0</v>
      </c>
      <c r="M177" s="216">
        <v>0</v>
      </c>
      <c r="N177" s="216">
        <v>0</v>
      </c>
      <c r="O177" s="216">
        <v>0</v>
      </c>
      <c r="P177" s="216">
        <v>0</v>
      </c>
      <c r="Q177" s="214" t="s">
        <v>162</v>
      </c>
      <c r="R177" s="244">
        <f t="shared" si="2"/>
        <v>0</v>
      </c>
    </row>
    <row r="178" spans="1:18">
      <c r="A178" s="241" t="s">
        <v>363</v>
      </c>
      <c r="B178" s="242" t="s">
        <v>343</v>
      </c>
      <c r="C178" s="217">
        <v>1484000</v>
      </c>
      <c r="D178" s="217">
        <v>1484000</v>
      </c>
      <c r="E178" s="217">
        <v>1484000</v>
      </c>
      <c r="F178" s="217">
        <v>1484000</v>
      </c>
      <c r="G178" s="217">
        <v>1484000</v>
      </c>
      <c r="H178" s="217">
        <v>1484000</v>
      </c>
      <c r="I178" s="217">
        <v>1484000</v>
      </c>
      <c r="J178" s="217">
        <v>1484000</v>
      </c>
      <c r="K178" s="217">
        <v>1484000</v>
      </c>
      <c r="L178" s="217">
        <v>1484000</v>
      </c>
      <c r="M178" s="217">
        <v>1484000</v>
      </c>
      <c r="N178" s="217">
        <v>1484000</v>
      </c>
      <c r="O178" s="217">
        <v>1484000</v>
      </c>
      <c r="P178" s="217">
        <v>1483899</v>
      </c>
      <c r="Q178" s="243" t="s">
        <v>162</v>
      </c>
      <c r="R178" s="244">
        <f t="shared" si="2"/>
        <v>0</v>
      </c>
    </row>
    <row r="179" spans="1:18" s="206" customFormat="1">
      <c r="A179" s="241" t="s">
        <v>364</v>
      </c>
      <c r="B179" s="242" t="s">
        <v>343</v>
      </c>
      <c r="C179" s="216">
        <v>0</v>
      </c>
      <c r="D179" s="216">
        <v>0</v>
      </c>
      <c r="E179" s="216">
        <v>0</v>
      </c>
      <c r="F179" s="216">
        <v>0</v>
      </c>
      <c r="G179" s="216">
        <v>0</v>
      </c>
      <c r="H179" s="216">
        <v>0</v>
      </c>
      <c r="I179" s="216">
        <v>0</v>
      </c>
      <c r="J179" s="216">
        <v>0</v>
      </c>
      <c r="K179" s="216">
        <v>0</v>
      </c>
      <c r="L179" s="216">
        <v>0</v>
      </c>
      <c r="M179" s="216">
        <v>0</v>
      </c>
      <c r="N179" s="216">
        <v>0</v>
      </c>
      <c r="O179" s="216">
        <v>0</v>
      </c>
      <c r="P179" s="216">
        <v>0</v>
      </c>
      <c r="Q179" s="214" t="s">
        <v>162</v>
      </c>
      <c r="R179" s="244">
        <f t="shared" si="2"/>
        <v>0</v>
      </c>
    </row>
    <row r="180" spans="1:18" s="206" customFormat="1">
      <c r="A180" s="241" t="s">
        <v>365</v>
      </c>
      <c r="B180" s="242" t="s">
        <v>343</v>
      </c>
      <c r="C180" s="216">
        <v>0</v>
      </c>
      <c r="D180" s="216">
        <v>0</v>
      </c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0</v>
      </c>
      <c r="M180" s="216">
        <v>0</v>
      </c>
      <c r="N180" s="216">
        <v>0</v>
      </c>
      <c r="O180" s="216">
        <v>0</v>
      </c>
      <c r="P180" s="216">
        <v>0</v>
      </c>
      <c r="Q180" s="214" t="s">
        <v>162</v>
      </c>
      <c r="R180" s="244">
        <f t="shared" si="2"/>
        <v>0</v>
      </c>
    </row>
    <row r="181" spans="1:18" s="206" customFormat="1">
      <c r="A181" s="241" t="s">
        <v>366</v>
      </c>
      <c r="B181" s="242" t="s">
        <v>343</v>
      </c>
      <c r="C181" s="216">
        <v>0</v>
      </c>
      <c r="D181" s="216">
        <v>0</v>
      </c>
      <c r="E181" s="216">
        <v>0</v>
      </c>
      <c r="F181" s="216">
        <v>0</v>
      </c>
      <c r="G181" s="216">
        <v>0</v>
      </c>
      <c r="H181" s="216">
        <v>0</v>
      </c>
      <c r="I181" s="216">
        <v>0</v>
      </c>
      <c r="J181" s="216">
        <v>0</v>
      </c>
      <c r="K181" s="216">
        <v>0</v>
      </c>
      <c r="L181" s="216">
        <v>0</v>
      </c>
      <c r="M181" s="216">
        <v>0</v>
      </c>
      <c r="N181" s="216">
        <v>0</v>
      </c>
      <c r="O181" s="216">
        <v>0</v>
      </c>
      <c r="P181" s="216">
        <v>0</v>
      </c>
      <c r="Q181" s="214" t="s">
        <v>162</v>
      </c>
      <c r="R181" s="244">
        <f t="shared" si="2"/>
        <v>0</v>
      </c>
    </row>
    <row r="182" spans="1:18" s="206" customFormat="1">
      <c r="A182" s="241" t="s">
        <v>367</v>
      </c>
      <c r="B182" s="242" t="s">
        <v>343</v>
      </c>
      <c r="C182" s="216">
        <v>0</v>
      </c>
      <c r="D182" s="216">
        <v>0</v>
      </c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4" t="s">
        <v>162</v>
      </c>
      <c r="R182" s="244">
        <f t="shared" si="2"/>
        <v>0</v>
      </c>
    </row>
    <row r="183" spans="1:18" s="206" customFormat="1">
      <c r="A183" s="241" t="s">
        <v>368</v>
      </c>
      <c r="B183" s="242" t="s">
        <v>343</v>
      </c>
      <c r="C183" s="216">
        <v>0</v>
      </c>
      <c r="D183" s="216">
        <v>0</v>
      </c>
      <c r="E183" s="216">
        <v>0</v>
      </c>
      <c r="F183" s="216">
        <v>0</v>
      </c>
      <c r="G183" s="216">
        <v>0</v>
      </c>
      <c r="H183" s="216">
        <v>0</v>
      </c>
      <c r="I183" s="216">
        <v>0</v>
      </c>
      <c r="J183" s="216">
        <v>0</v>
      </c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>
        <v>0</v>
      </c>
      <c r="Q183" s="214" t="s">
        <v>162</v>
      </c>
      <c r="R183" s="244">
        <f t="shared" si="2"/>
        <v>0</v>
      </c>
    </row>
    <row r="184" spans="1:18" s="206" customFormat="1">
      <c r="A184" s="241" t="s">
        <v>369</v>
      </c>
      <c r="B184" s="242" t="s">
        <v>343</v>
      </c>
      <c r="C184" s="216">
        <v>0</v>
      </c>
      <c r="D184" s="216">
        <v>0</v>
      </c>
      <c r="E184" s="216">
        <v>0</v>
      </c>
      <c r="F184" s="216">
        <v>0</v>
      </c>
      <c r="G184" s="216">
        <v>0</v>
      </c>
      <c r="H184" s="216">
        <v>0</v>
      </c>
      <c r="I184" s="216">
        <v>0</v>
      </c>
      <c r="J184" s="216">
        <v>0</v>
      </c>
      <c r="K184" s="216">
        <v>0</v>
      </c>
      <c r="L184" s="216">
        <v>0</v>
      </c>
      <c r="M184" s="216">
        <v>0</v>
      </c>
      <c r="N184" s="216">
        <v>0</v>
      </c>
      <c r="O184" s="216">
        <v>0</v>
      </c>
      <c r="P184" s="216">
        <v>0</v>
      </c>
      <c r="Q184" s="214" t="s">
        <v>162</v>
      </c>
      <c r="R184" s="244">
        <f t="shared" si="2"/>
        <v>0</v>
      </c>
    </row>
    <row r="185" spans="1:18">
      <c r="A185" s="241" t="s">
        <v>370</v>
      </c>
      <c r="B185" s="242" t="s">
        <v>343</v>
      </c>
      <c r="C185" s="217">
        <v>80000</v>
      </c>
      <c r="D185" s="217">
        <v>80000</v>
      </c>
      <c r="E185" s="217">
        <v>80000</v>
      </c>
      <c r="F185" s="217">
        <v>80000</v>
      </c>
      <c r="G185" s="217">
        <v>80000</v>
      </c>
      <c r="H185" s="217">
        <v>80000</v>
      </c>
      <c r="I185" s="217">
        <v>80000</v>
      </c>
      <c r="J185" s="217">
        <v>80000</v>
      </c>
      <c r="K185" s="217">
        <v>80000</v>
      </c>
      <c r="L185" s="217">
        <v>80000</v>
      </c>
      <c r="M185" s="217">
        <v>80000</v>
      </c>
      <c r="N185" s="217">
        <v>80000</v>
      </c>
      <c r="O185" s="217">
        <v>80000</v>
      </c>
      <c r="P185" s="217">
        <v>80300</v>
      </c>
      <c r="Q185" s="243" t="s">
        <v>162</v>
      </c>
      <c r="R185" s="244">
        <f t="shared" si="2"/>
        <v>0</v>
      </c>
    </row>
    <row r="186" spans="1:18" s="206" customFormat="1">
      <c r="A186" s="241" t="s">
        <v>371</v>
      </c>
      <c r="B186" s="242" t="s">
        <v>343</v>
      </c>
      <c r="C186" s="216">
        <v>0</v>
      </c>
      <c r="D186" s="216">
        <v>0</v>
      </c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0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4" t="s">
        <v>162</v>
      </c>
      <c r="R186" s="244">
        <f t="shared" si="2"/>
        <v>0</v>
      </c>
    </row>
    <row r="187" spans="1:18" s="206" customFormat="1">
      <c r="A187" s="241" t="s">
        <v>372</v>
      </c>
      <c r="B187" s="242" t="s">
        <v>343</v>
      </c>
      <c r="C187" s="216">
        <v>0</v>
      </c>
      <c r="D187" s="216">
        <v>0</v>
      </c>
      <c r="E187" s="216">
        <v>0</v>
      </c>
      <c r="F187" s="216">
        <v>0</v>
      </c>
      <c r="G187" s="216">
        <v>0</v>
      </c>
      <c r="H187" s="216">
        <v>0</v>
      </c>
      <c r="I187" s="216">
        <v>0</v>
      </c>
      <c r="J187" s="216">
        <v>0</v>
      </c>
      <c r="K187" s="216">
        <v>0</v>
      </c>
      <c r="L187" s="216">
        <v>0</v>
      </c>
      <c r="M187" s="216">
        <v>0</v>
      </c>
      <c r="N187" s="216">
        <v>0</v>
      </c>
      <c r="O187" s="216">
        <v>0</v>
      </c>
      <c r="P187" s="216">
        <v>0</v>
      </c>
      <c r="Q187" s="214" t="s">
        <v>162</v>
      </c>
      <c r="R187" s="244">
        <f t="shared" si="2"/>
        <v>0</v>
      </c>
    </row>
    <row r="188" spans="1:18">
      <c r="A188" s="241" t="s">
        <v>373</v>
      </c>
      <c r="B188" s="242" t="s">
        <v>343</v>
      </c>
      <c r="C188" s="217">
        <v>897000</v>
      </c>
      <c r="D188" s="217">
        <v>897000</v>
      </c>
      <c r="E188" s="217">
        <v>897000</v>
      </c>
      <c r="F188" s="217">
        <v>913000</v>
      </c>
      <c r="G188" s="217">
        <v>912000</v>
      </c>
      <c r="H188" s="217">
        <v>955000</v>
      </c>
      <c r="I188" s="217">
        <v>964000</v>
      </c>
      <c r="J188" s="217">
        <v>965000</v>
      </c>
      <c r="K188" s="217">
        <v>965000</v>
      </c>
      <c r="L188" s="217">
        <v>965000</v>
      </c>
      <c r="M188" s="217">
        <v>965000</v>
      </c>
      <c r="N188" s="217">
        <v>1056000</v>
      </c>
      <c r="O188" s="217">
        <v>1134000</v>
      </c>
      <c r="P188" s="217">
        <v>955920</v>
      </c>
      <c r="Q188" s="243" t="s">
        <v>162</v>
      </c>
      <c r="R188" s="244">
        <f t="shared" si="2"/>
        <v>0</v>
      </c>
    </row>
    <row r="189" spans="1:18" s="206" customFormat="1">
      <c r="A189" s="241" t="s">
        <v>374</v>
      </c>
      <c r="B189" s="242" t="s">
        <v>343</v>
      </c>
      <c r="C189" s="216">
        <v>0</v>
      </c>
      <c r="D189" s="216">
        <v>0</v>
      </c>
      <c r="E189" s="216">
        <v>0</v>
      </c>
      <c r="F189" s="216">
        <v>0</v>
      </c>
      <c r="G189" s="216">
        <v>0</v>
      </c>
      <c r="H189" s="216">
        <v>0</v>
      </c>
      <c r="I189" s="216">
        <v>0</v>
      </c>
      <c r="J189" s="216">
        <v>0</v>
      </c>
      <c r="K189" s="216">
        <v>0</v>
      </c>
      <c r="L189" s="216">
        <v>0</v>
      </c>
      <c r="M189" s="216">
        <v>0</v>
      </c>
      <c r="N189" s="216">
        <v>0</v>
      </c>
      <c r="O189" s="216">
        <v>0</v>
      </c>
      <c r="P189" s="216">
        <v>0</v>
      </c>
      <c r="Q189" s="214" t="s">
        <v>162</v>
      </c>
      <c r="R189" s="244">
        <f t="shared" si="2"/>
        <v>0</v>
      </c>
    </row>
    <row r="190" spans="1:18">
      <c r="A190" s="241" t="s">
        <v>375</v>
      </c>
      <c r="B190" s="242" t="s">
        <v>343</v>
      </c>
      <c r="C190" s="217">
        <v>67000</v>
      </c>
      <c r="D190" s="217">
        <v>67000</v>
      </c>
      <c r="E190" s="217">
        <v>67000</v>
      </c>
      <c r="F190" s="217">
        <v>67000</v>
      </c>
      <c r="G190" s="217">
        <v>67000</v>
      </c>
      <c r="H190" s="217">
        <v>67000</v>
      </c>
      <c r="I190" s="217">
        <v>67000</v>
      </c>
      <c r="J190" s="217">
        <v>67000</v>
      </c>
      <c r="K190" s="217">
        <v>67000</v>
      </c>
      <c r="L190" s="217">
        <v>67000</v>
      </c>
      <c r="M190" s="217">
        <v>67000</v>
      </c>
      <c r="N190" s="217">
        <v>67000</v>
      </c>
      <c r="O190" s="217">
        <v>67000</v>
      </c>
      <c r="P190" s="217">
        <v>66684</v>
      </c>
      <c r="Q190" s="243" t="s">
        <v>162</v>
      </c>
      <c r="R190" s="244">
        <f t="shared" si="2"/>
        <v>0</v>
      </c>
    </row>
    <row r="191" spans="1:18" s="206" customFormat="1">
      <c r="A191" s="241" t="s">
        <v>376</v>
      </c>
      <c r="B191" s="242" t="s">
        <v>343</v>
      </c>
      <c r="C191" s="216">
        <v>0</v>
      </c>
      <c r="D191" s="216">
        <v>0</v>
      </c>
      <c r="E191" s="216">
        <v>0</v>
      </c>
      <c r="F191" s="216">
        <v>0</v>
      </c>
      <c r="G191" s="216">
        <v>0</v>
      </c>
      <c r="H191" s="216">
        <v>0</v>
      </c>
      <c r="I191" s="216">
        <v>0</v>
      </c>
      <c r="J191" s="216">
        <v>0</v>
      </c>
      <c r="K191" s="216">
        <v>0</v>
      </c>
      <c r="L191" s="216">
        <v>0</v>
      </c>
      <c r="M191" s="216">
        <v>0</v>
      </c>
      <c r="N191" s="216">
        <v>0</v>
      </c>
      <c r="O191" s="216">
        <v>0</v>
      </c>
      <c r="P191" s="216">
        <v>0</v>
      </c>
      <c r="Q191" s="214" t="s">
        <v>162</v>
      </c>
      <c r="R191" s="244">
        <f t="shared" si="2"/>
        <v>0</v>
      </c>
    </row>
    <row r="192" spans="1:18">
      <c r="A192" s="241" t="s">
        <v>377</v>
      </c>
      <c r="B192" s="242" t="s">
        <v>343</v>
      </c>
      <c r="C192" s="217">
        <v>712000</v>
      </c>
      <c r="D192" s="217">
        <v>712000</v>
      </c>
      <c r="E192" s="217">
        <v>712000</v>
      </c>
      <c r="F192" s="217">
        <v>721000</v>
      </c>
      <c r="G192" s="217">
        <v>725000</v>
      </c>
      <c r="H192" s="217">
        <v>725000</v>
      </c>
      <c r="I192" s="217">
        <v>742000</v>
      </c>
      <c r="J192" s="217">
        <v>745000</v>
      </c>
      <c r="K192" s="217">
        <v>745000</v>
      </c>
      <c r="L192" s="217">
        <v>745000</v>
      </c>
      <c r="M192" s="217">
        <v>745000</v>
      </c>
      <c r="N192" s="217">
        <v>758000</v>
      </c>
      <c r="O192" s="217">
        <v>778000</v>
      </c>
      <c r="P192" s="217">
        <v>735108</v>
      </c>
      <c r="Q192" s="243" t="s">
        <v>162</v>
      </c>
      <c r="R192" s="244">
        <f t="shared" si="2"/>
        <v>0</v>
      </c>
    </row>
    <row r="193" spans="1:18" s="206" customFormat="1">
      <c r="A193" s="241" t="s">
        <v>378</v>
      </c>
      <c r="B193" s="242" t="s">
        <v>343</v>
      </c>
      <c r="C193" s="216">
        <v>0</v>
      </c>
      <c r="D193" s="216">
        <v>0</v>
      </c>
      <c r="E193" s="216">
        <v>0</v>
      </c>
      <c r="F193" s="216">
        <v>0</v>
      </c>
      <c r="G193" s="216">
        <v>0</v>
      </c>
      <c r="H193" s="216">
        <v>0</v>
      </c>
      <c r="I193" s="216">
        <v>0</v>
      </c>
      <c r="J193" s="216">
        <v>0</v>
      </c>
      <c r="K193" s="216">
        <v>0</v>
      </c>
      <c r="L193" s="216">
        <v>0</v>
      </c>
      <c r="M193" s="216">
        <v>0</v>
      </c>
      <c r="N193" s="216">
        <v>0</v>
      </c>
      <c r="O193" s="216">
        <v>0</v>
      </c>
      <c r="P193" s="216">
        <v>0</v>
      </c>
      <c r="Q193" s="214" t="s">
        <v>162</v>
      </c>
      <c r="R193" s="244">
        <f t="shared" si="2"/>
        <v>0</v>
      </c>
    </row>
    <row r="194" spans="1:18" s="206" customFormat="1">
      <c r="A194" s="241" t="s">
        <v>379</v>
      </c>
      <c r="B194" s="242" t="s">
        <v>343</v>
      </c>
      <c r="C194" s="216">
        <v>0</v>
      </c>
      <c r="D194" s="216">
        <v>0</v>
      </c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4" t="s">
        <v>162</v>
      </c>
      <c r="R194" s="244">
        <f t="shared" si="2"/>
        <v>0</v>
      </c>
    </row>
    <row r="195" spans="1:18" s="206" customFormat="1">
      <c r="A195" s="241" t="s">
        <v>380</v>
      </c>
      <c r="B195" s="242" t="s">
        <v>343</v>
      </c>
      <c r="C195" s="216">
        <v>0</v>
      </c>
      <c r="D195" s="216">
        <v>0</v>
      </c>
      <c r="E195" s="216">
        <v>0</v>
      </c>
      <c r="F195" s="216">
        <v>0</v>
      </c>
      <c r="G195" s="216">
        <v>0</v>
      </c>
      <c r="H195" s="216">
        <v>0</v>
      </c>
      <c r="I195" s="216">
        <v>0</v>
      </c>
      <c r="J195" s="216">
        <v>0</v>
      </c>
      <c r="K195" s="216">
        <v>0</v>
      </c>
      <c r="L195" s="216">
        <v>0</v>
      </c>
      <c r="M195" s="216">
        <v>0</v>
      </c>
      <c r="N195" s="216">
        <v>0</v>
      </c>
      <c r="O195" s="216">
        <v>0</v>
      </c>
      <c r="P195" s="216">
        <v>0</v>
      </c>
      <c r="Q195" s="214" t="s">
        <v>162</v>
      </c>
      <c r="R195" s="244">
        <f t="shared" si="2"/>
        <v>0</v>
      </c>
    </row>
    <row r="196" spans="1:18" s="206" customFormat="1">
      <c r="A196" s="241" t="s">
        <v>381</v>
      </c>
      <c r="B196" s="242" t="s">
        <v>343</v>
      </c>
      <c r="C196" s="216">
        <v>0</v>
      </c>
      <c r="D196" s="216">
        <v>0</v>
      </c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4" t="s">
        <v>162</v>
      </c>
      <c r="R196" s="244">
        <f t="shared" si="2"/>
        <v>0</v>
      </c>
    </row>
    <row r="197" spans="1:18" s="206" customFormat="1">
      <c r="A197" s="241" t="s">
        <v>382</v>
      </c>
      <c r="B197" s="242" t="s">
        <v>343</v>
      </c>
      <c r="C197" s="216">
        <v>0</v>
      </c>
      <c r="D197" s="216">
        <v>0</v>
      </c>
      <c r="E197" s="216">
        <v>0</v>
      </c>
      <c r="F197" s="216">
        <v>0</v>
      </c>
      <c r="G197" s="216">
        <v>0</v>
      </c>
      <c r="H197" s="216">
        <v>0</v>
      </c>
      <c r="I197" s="216">
        <v>0</v>
      </c>
      <c r="J197" s="216">
        <v>0</v>
      </c>
      <c r="K197" s="216">
        <v>0</v>
      </c>
      <c r="L197" s="216">
        <v>0</v>
      </c>
      <c r="M197" s="216">
        <v>0</v>
      </c>
      <c r="N197" s="216">
        <v>0</v>
      </c>
      <c r="O197" s="216">
        <v>0</v>
      </c>
      <c r="P197" s="216">
        <v>0</v>
      </c>
      <c r="Q197" s="214" t="s">
        <v>162</v>
      </c>
      <c r="R197" s="244">
        <f t="shared" ref="R197:R260" si="3">(ROUND((C197+O197+SUM(D197:N197)*2)/24,-3)-(ROUND(P197,-3)))</f>
        <v>0</v>
      </c>
    </row>
    <row r="198" spans="1:18" s="206" customFormat="1">
      <c r="A198" s="241" t="s">
        <v>383</v>
      </c>
      <c r="B198" s="242" t="s">
        <v>343</v>
      </c>
      <c r="C198" s="216">
        <v>0</v>
      </c>
      <c r="D198" s="216">
        <v>0</v>
      </c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4" t="s">
        <v>162</v>
      </c>
      <c r="R198" s="244">
        <f t="shared" si="3"/>
        <v>0</v>
      </c>
    </row>
    <row r="199" spans="1:18" s="206" customFormat="1">
      <c r="A199" s="241" t="s">
        <v>384</v>
      </c>
      <c r="B199" s="242" t="s">
        <v>343</v>
      </c>
      <c r="C199" s="216">
        <v>0</v>
      </c>
      <c r="D199" s="216">
        <v>0</v>
      </c>
      <c r="E199" s="216">
        <v>0</v>
      </c>
      <c r="F199" s="216">
        <v>0</v>
      </c>
      <c r="G199" s="216">
        <v>0</v>
      </c>
      <c r="H199" s="216">
        <v>0</v>
      </c>
      <c r="I199" s="216">
        <v>0</v>
      </c>
      <c r="J199" s="216">
        <v>0</v>
      </c>
      <c r="K199" s="216">
        <v>0</v>
      </c>
      <c r="L199" s="216">
        <v>0</v>
      </c>
      <c r="M199" s="216">
        <v>0</v>
      </c>
      <c r="N199" s="216">
        <v>0</v>
      </c>
      <c r="O199" s="216">
        <v>0</v>
      </c>
      <c r="P199" s="216">
        <v>0</v>
      </c>
      <c r="Q199" s="214" t="s">
        <v>162</v>
      </c>
      <c r="R199" s="244">
        <f t="shared" si="3"/>
        <v>0</v>
      </c>
    </row>
    <row r="200" spans="1:18">
      <c r="A200" s="241" t="s">
        <v>385</v>
      </c>
      <c r="B200" s="242" t="s">
        <v>343</v>
      </c>
      <c r="C200" s="217">
        <v>718000</v>
      </c>
      <c r="D200" s="217">
        <v>718000</v>
      </c>
      <c r="E200" s="217">
        <v>718000</v>
      </c>
      <c r="F200" s="217">
        <v>718000</v>
      </c>
      <c r="G200" s="217">
        <v>718000</v>
      </c>
      <c r="H200" s="217">
        <v>718000</v>
      </c>
      <c r="I200" s="217">
        <v>718000</v>
      </c>
      <c r="J200" s="217">
        <v>718000</v>
      </c>
      <c r="K200" s="217">
        <v>718000</v>
      </c>
      <c r="L200" s="217">
        <v>718000</v>
      </c>
      <c r="M200" s="217">
        <v>718000</v>
      </c>
      <c r="N200" s="217">
        <v>718000</v>
      </c>
      <c r="O200" s="217">
        <v>718000</v>
      </c>
      <c r="P200" s="217">
        <v>718101</v>
      </c>
      <c r="Q200" s="243" t="s">
        <v>162</v>
      </c>
      <c r="R200" s="244">
        <f t="shared" si="3"/>
        <v>0</v>
      </c>
    </row>
    <row r="201" spans="1:18" s="206" customFormat="1">
      <c r="A201" s="241" t="s">
        <v>386</v>
      </c>
      <c r="B201" s="242" t="s">
        <v>343</v>
      </c>
      <c r="C201" s="216">
        <v>0</v>
      </c>
      <c r="D201" s="216">
        <v>0</v>
      </c>
      <c r="E201" s="216">
        <v>0</v>
      </c>
      <c r="F201" s="216">
        <v>0</v>
      </c>
      <c r="G201" s="216">
        <v>0</v>
      </c>
      <c r="H201" s="216">
        <v>0</v>
      </c>
      <c r="I201" s="216">
        <v>0</v>
      </c>
      <c r="J201" s="216">
        <v>0</v>
      </c>
      <c r="K201" s="216">
        <v>0</v>
      </c>
      <c r="L201" s="216">
        <v>0</v>
      </c>
      <c r="M201" s="216">
        <v>0</v>
      </c>
      <c r="N201" s="216">
        <v>0</v>
      </c>
      <c r="O201" s="216">
        <v>0</v>
      </c>
      <c r="P201" s="216">
        <v>0</v>
      </c>
      <c r="Q201" s="214" t="s">
        <v>162</v>
      </c>
      <c r="R201" s="244">
        <f t="shared" si="3"/>
        <v>0</v>
      </c>
    </row>
    <row r="202" spans="1:18" s="206" customFormat="1">
      <c r="A202" s="241" t="s">
        <v>387</v>
      </c>
      <c r="B202" s="242" t="s">
        <v>343</v>
      </c>
      <c r="C202" s="216">
        <v>0</v>
      </c>
      <c r="D202" s="216">
        <v>0</v>
      </c>
      <c r="E202" s="216">
        <v>0</v>
      </c>
      <c r="F202" s="216">
        <v>0</v>
      </c>
      <c r="G202" s="216">
        <v>0</v>
      </c>
      <c r="H202" s="216">
        <v>0</v>
      </c>
      <c r="I202" s="216">
        <v>0</v>
      </c>
      <c r="J202" s="216">
        <v>0</v>
      </c>
      <c r="K202" s="216">
        <v>0</v>
      </c>
      <c r="L202" s="216">
        <v>0</v>
      </c>
      <c r="M202" s="216">
        <v>0</v>
      </c>
      <c r="N202" s="216">
        <v>0</v>
      </c>
      <c r="O202" s="216">
        <v>0</v>
      </c>
      <c r="P202" s="216">
        <v>0</v>
      </c>
      <c r="Q202" s="214" t="s">
        <v>162</v>
      </c>
      <c r="R202" s="244">
        <f t="shared" si="3"/>
        <v>0</v>
      </c>
    </row>
    <row r="203" spans="1:18">
      <c r="A203" s="241" t="s">
        <v>388</v>
      </c>
      <c r="B203" s="242" t="s">
        <v>343</v>
      </c>
      <c r="C203" s="217">
        <v>1215000</v>
      </c>
      <c r="D203" s="217">
        <v>1215000</v>
      </c>
      <c r="E203" s="217">
        <v>1215000</v>
      </c>
      <c r="F203" s="217">
        <v>1215000</v>
      </c>
      <c r="G203" s="217">
        <v>1215000</v>
      </c>
      <c r="H203" s="217">
        <v>1215000</v>
      </c>
      <c r="I203" s="217">
        <v>1215000</v>
      </c>
      <c r="J203" s="217">
        <v>1215000</v>
      </c>
      <c r="K203" s="217">
        <v>1215000</v>
      </c>
      <c r="L203" s="217">
        <v>1215000</v>
      </c>
      <c r="M203" s="217">
        <v>1215000</v>
      </c>
      <c r="N203" s="217">
        <v>1215000</v>
      </c>
      <c r="O203" s="217">
        <v>1215000</v>
      </c>
      <c r="P203" s="217">
        <v>1215229</v>
      </c>
      <c r="Q203" s="243" t="s">
        <v>162</v>
      </c>
      <c r="R203" s="244">
        <f t="shared" si="3"/>
        <v>0</v>
      </c>
    </row>
    <row r="204" spans="1:18" s="206" customFormat="1">
      <c r="A204" s="241" t="s">
        <v>389</v>
      </c>
      <c r="B204" s="242" t="s">
        <v>343</v>
      </c>
      <c r="C204" s="216">
        <v>0</v>
      </c>
      <c r="D204" s="216">
        <v>0</v>
      </c>
      <c r="E204" s="216">
        <v>0</v>
      </c>
      <c r="F204" s="216">
        <v>0</v>
      </c>
      <c r="G204" s="216">
        <v>0</v>
      </c>
      <c r="H204" s="216">
        <v>0</v>
      </c>
      <c r="I204" s="216">
        <v>0</v>
      </c>
      <c r="J204" s="216">
        <v>0</v>
      </c>
      <c r="K204" s="216">
        <v>0</v>
      </c>
      <c r="L204" s="216">
        <v>0</v>
      </c>
      <c r="M204" s="216">
        <v>0</v>
      </c>
      <c r="N204" s="216">
        <v>0</v>
      </c>
      <c r="O204" s="216">
        <v>0</v>
      </c>
      <c r="P204" s="216">
        <v>0</v>
      </c>
      <c r="Q204" s="214" t="s">
        <v>162</v>
      </c>
      <c r="R204" s="244">
        <f t="shared" si="3"/>
        <v>0</v>
      </c>
    </row>
    <row r="205" spans="1:18">
      <c r="A205" s="241" t="s">
        <v>390</v>
      </c>
      <c r="B205" s="242" t="s">
        <v>343</v>
      </c>
      <c r="C205" s="217">
        <v>27000</v>
      </c>
      <c r="D205" s="217">
        <v>27000</v>
      </c>
      <c r="E205" s="217">
        <v>27000</v>
      </c>
      <c r="F205" s="217">
        <v>27000</v>
      </c>
      <c r="G205" s="217">
        <v>27000</v>
      </c>
      <c r="H205" s="217">
        <v>27000</v>
      </c>
      <c r="I205" s="217">
        <v>27000</v>
      </c>
      <c r="J205" s="217">
        <v>27000</v>
      </c>
      <c r="K205" s="217">
        <v>27000</v>
      </c>
      <c r="L205" s="217">
        <v>27000</v>
      </c>
      <c r="M205" s="217">
        <v>27000</v>
      </c>
      <c r="N205" s="217">
        <v>27000</v>
      </c>
      <c r="O205" s="217">
        <v>27000</v>
      </c>
      <c r="P205" s="217">
        <v>27444</v>
      </c>
      <c r="Q205" s="243" t="s">
        <v>162</v>
      </c>
      <c r="R205" s="244">
        <f t="shared" si="3"/>
        <v>0</v>
      </c>
    </row>
    <row r="206" spans="1:18" s="206" customFormat="1">
      <c r="A206" s="241" t="s">
        <v>391</v>
      </c>
      <c r="B206" s="242" t="s">
        <v>343</v>
      </c>
      <c r="C206" s="216">
        <v>0</v>
      </c>
      <c r="D206" s="216">
        <v>0</v>
      </c>
      <c r="E206" s="216">
        <v>0</v>
      </c>
      <c r="F206" s="216">
        <v>0</v>
      </c>
      <c r="G206" s="216">
        <v>0</v>
      </c>
      <c r="H206" s="216">
        <v>0</v>
      </c>
      <c r="I206" s="216">
        <v>0</v>
      </c>
      <c r="J206" s="216">
        <v>0</v>
      </c>
      <c r="K206" s="216">
        <v>0</v>
      </c>
      <c r="L206" s="216">
        <v>0</v>
      </c>
      <c r="M206" s="216">
        <v>0</v>
      </c>
      <c r="N206" s="216">
        <v>0</v>
      </c>
      <c r="O206" s="216">
        <v>0</v>
      </c>
      <c r="P206" s="216">
        <v>0</v>
      </c>
      <c r="Q206" s="214" t="s">
        <v>162</v>
      </c>
      <c r="R206" s="244">
        <f t="shared" si="3"/>
        <v>0</v>
      </c>
    </row>
    <row r="207" spans="1:18">
      <c r="A207" s="241" t="s">
        <v>392</v>
      </c>
      <c r="B207" s="242" t="s">
        <v>343</v>
      </c>
      <c r="C207" s="217">
        <v>865000</v>
      </c>
      <c r="D207" s="217">
        <v>865000</v>
      </c>
      <c r="E207" s="217">
        <v>865000</v>
      </c>
      <c r="F207" s="217">
        <v>865000</v>
      </c>
      <c r="G207" s="217">
        <v>865000</v>
      </c>
      <c r="H207" s="217">
        <v>865000</v>
      </c>
      <c r="I207" s="217">
        <v>865000</v>
      </c>
      <c r="J207" s="217">
        <v>865000</v>
      </c>
      <c r="K207" s="217">
        <v>865000</v>
      </c>
      <c r="L207" s="217">
        <v>865000</v>
      </c>
      <c r="M207" s="217">
        <v>865000</v>
      </c>
      <c r="N207" s="217">
        <v>865000</v>
      </c>
      <c r="O207" s="217">
        <v>865000</v>
      </c>
      <c r="P207" s="217">
        <v>864878</v>
      </c>
      <c r="Q207" s="243" t="s">
        <v>162</v>
      </c>
      <c r="R207" s="244">
        <f t="shared" si="3"/>
        <v>0</v>
      </c>
    </row>
    <row r="208" spans="1:18" s="206" customFormat="1">
      <c r="A208" s="241" t="s">
        <v>393</v>
      </c>
      <c r="B208" s="242" t="s">
        <v>343</v>
      </c>
      <c r="C208" s="216">
        <v>0</v>
      </c>
      <c r="D208" s="216">
        <v>0</v>
      </c>
      <c r="E208" s="216">
        <v>0</v>
      </c>
      <c r="F208" s="216">
        <v>0</v>
      </c>
      <c r="G208" s="216">
        <v>0</v>
      </c>
      <c r="H208" s="216">
        <v>0</v>
      </c>
      <c r="I208" s="216">
        <v>0</v>
      </c>
      <c r="J208" s="216">
        <v>0</v>
      </c>
      <c r="K208" s="216">
        <v>0</v>
      </c>
      <c r="L208" s="216">
        <v>0</v>
      </c>
      <c r="M208" s="216">
        <v>0</v>
      </c>
      <c r="N208" s="216">
        <v>0</v>
      </c>
      <c r="O208" s="216">
        <v>0</v>
      </c>
      <c r="P208" s="216">
        <v>0</v>
      </c>
      <c r="Q208" s="214" t="s">
        <v>162</v>
      </c>
      <c r="R208" s="244">
        <f t="shared" si="3"/>
        <v>0</v>
      </c>
    </row>
    <row r="209" spans="1:18">
      <c r="A209" s="241" t="s">
        <v>394</v>
      </c>
      <c r="B209" s="242" t="s">
        <v>343</v>
      </c>
      <c r="C209" s="217">
        <v>1000</v>
      </c>
      <c r="D209" s="217">
        <v>1000</v>
      </c>
      <c r="E209" s="217">
        <v>1000</v>
      </c>
      <c r="F209" s="217">
        <v>1000</v>
      </c>
      <c r="G209" s="217">
        <v>1000</v>
      </c>
      <c r="H209" s="217">
        <v>1000</v>
      </c>
      <c r="I209" s="217">
        <v>1000</v>
      </c>
      <c r="J209" s="217">
        <v>1000</v>
      </c>
      <c r="K209" s="217">
        <v>1000</v>
      </c>
      <c r="L209" s="217">
        <v>1000</v>
      </c>
      <c r="M209" s="217">
        <v>1000</v>
      </c>
      <c r="N209" s="217">
        <v>1000</v>
      </c>
      <c r="O209" s="217">
        <v>1000</v>
      </c>
      <c r="P209" s="217">
        <v>501</v>
      </c>
      <c r="Q209" s="243" t="s">
        <v>162</v>
      </c>
      <c r="R209" s="244">
        <f t="shared" si="3"/>
        <v>0</v>
      </c>
    </row>
    <row r="210" spans="1:18" s="206" customFormat="1">
      <c r="A210" s="241" t="s">
        <v>395</v>
      </c>
      <c r="B210" s="242" t="s">
        <v>343</v>
      </c>
      <c r="C210" s="216">
        <v>0</v>
      </c>
      <c r="D210" s="216">
        <v>0</v>
      </c>
      <c r="E210" s="216">
        <v>0</v>
      </c>
      <c r="F210" s="216">
        <v>0</v>
      </c>
      <c r="G210" s="216">
        <v>0</v>
      </c>
      <c r="H210" s="216">
        <v>0</v>
      </c>
      <c r="I210" s="216">
        <v>0</v>
      </c>
      <c r="J210" s="216">
        <v>0</v>
      </c>
      <c r="K210" s="216">
        <v>0</v>
      </c>
      <c r="L210" s="216">
        <v>0</v>
      </c>
      <c r="M210" s="216">
        <v>0</v>
      </c>
      <c r="N210" s="216">
        <v>0</v>
      </c>
      <c r="O210" s="216">
        <v>0</v>
      </c>
      <c r="P210" s="216">
        <v>0</v>
      </c>
      <c r="Q210" s="214" t="s">
        <v>162</v>
      </c>
      <c r="R210" s="244">
        <f t="shared" si="3"/>
        <v>0</v>
      </c>
    </row>
    <row r="211" spans="1:18">
      <c r="A211" s="241" t="s">
        <v>396</v>
      </c>
      <c r="B211" s="242" t="s">
        <v>343</v>
      </c>
      <c r="C211" s="217">
        <v>96000</v>
      </c>
      <c r="D211" s="217">
        <v>96000</v>
      </c>
      <c r="E211" s="217">
        <v>96000</v>
      </c>
      <c r="F211" s="217">
        <v>96000</v>
      </c>
      <c r="G211" s="217">
        <v>96000</v>
      </c>
      <c r="H211" s="217">
        <v>96000</v>
      </c>
      <c r="I211" s="217">
        <v>96000</v>
      </c>
      <c r="J211" s="217">
        <v>96000</v>
      </c>
      <c r="K211" s="217">
        <v>96000</v>
      </c>
      <c r="L211" s="217">
        <v>96000</v>
      </c>
      <c r="M211" s="217">
        <v>96000</v>
      </c>
      <c r="N211" s="217">
        <v>96000</v>
      </c>
      <c r="O211" s="217">
        <v>96000</v>
      </c>
      <c r="P211" s="217">
        <v>96290</v>
      </c>
      <c r="Q211" s="243" t="s">
        <v>162</v>
      </c>
      <c r="R211" s="244">
        <f t="shared" si="3"/>
        <v>0</v>
      </c>
    </row>
    <row r="212" spans="1:18" s="206" customFormat="1">
      <c r="A212" s="241" t="s">
        <v>397</v>
      </c>
      <c r="B212" s="242" t="s">
        <v>343</v>
      </c>
      <c r="C212" s="216">
        <v>0</v>
      </c>
      <c r="D212" s="216">
        <v>0</v>
      </c>
      <c r="E212" s="216">
        <v>0</v>
      </c>
      <c r="F212" s="216">
        <v>0</v>
      </c>
      <c r="G212" s="216">
        <v>0</v>
      </c>
      <c r="H212" s="216">
        <v>0</v>
      </c>
      <c r="I212" s="216">
        <v>0</v>
      </c>
      <c r="J212" s="216">
        <v>0</v>
      </c>
      <c r="K212" s="216">
        <v>0</v>
      </c>
      <c r="L212" s="216">
        <v>0</v>
      </c>
      <c r="M212" s="216">
        <v>0</v>
      </c>
      <c r="N212" s="216">
        <v>0</v>
      </c>
      <c r="O212" s="216">
        <v>0</v>
      </c>
      <c r="P212" s="216">
        <v>0</v>
      </c>
      <c r="Q212" s="214" t="s">
        <v>162</v>
      </c>
      <c r="R212" s="244">
        <f t="shared" si="3"/>
        <v>0</v>
      </c>
    </row>
    <row r="213" spans="1:18">
      <c r="A213" s="241" t="s">
        <v>398</v>
      </c>
      <c r="B213" s="242" t="s">
        <v>343</v>
      </c>
      <c r="C213" s="217">
        <v>9000</v>
      </c>
      <c r="D213" s="217">
        <v>9000</v>
      </c>
      <c r="E213" s="217">
        <v>9000</v>
      </c>
      <c r="F213" s="217">
        <v>9000</v>
      </c>
      <c r="G213" s="217">
        <v>9000</v>
      </c>
      <c r="H213" s="217">
        <v>9000</v>
      </c>
      <c r="I213" s="217">
        <v>9000</v>
      </c>
      <c r="J213" s="217">
        <v>9000</v>
      </c>
      <c r="K213" s="217">
        <v>9000</v>
      </c>
      <c r="L213" s="217">
        <v>9000</v>
      </c>
      <c r="M213" s="217">
        <v>9000</v>
      </c>
      <c r="N213" s="217">
        <v>9000</v>
      </c>
      <c r="O213" s="217">
        <v>9000</v>
      </c>
      <c r="P213" s="217">
        <v>9082</v>
      </c>
      <c r="Q213" s="243" t="s">
        <v>162</v>
      </c>
      <c r="R213" s="244">
        <f t="shared" si="3"/>
        <v>0</v>
      </c>
    </row>
    <row r="214" spans="1:18" s="206" customFormat="1">
      <c r="A214" s="241" t="s">
        <v>399</v>
      </c>
      <c r="B214" s="242" t="s">
        <v>343</v>
      </c>
      <c r="C214" s="216">
        <v>0</v>
      </c>
      <c r="D214" s="216">
        <v>0</v>
      </c>
      <c r="E214" s="216">
        <v>0</v>
      </c>
      <c r="F214" s="216">
        <v>0</v>
      </c>
      <c r="G214" s="216">
        <v>0</v>
      </c>
      <c r="H214" s="216">
        <v>0</v>
      </c>
      <c r="I214" s="216">
        <v>0</v>
      </c>
      <c r="J214" s="216">
        <v>0</v>
      </c>
      <c r="K214" s="216">
        <v>0</v>
      </c>
      <c r="L214" s="216">
        <v>0</v>
      </c>
      <c r="M214" s="216">
        <v>0</v>
      </c>
      <c r="N214" s="216">
        <v>0</v>
      </c>
      <c r="O214" s="216">
        <v>0</v>
      </c>
      <c r="P214" s="216">
        <v>0</v>
      </c>
      <c r="Q214" s="214" t="s">
        <v>162</v>
      </c>
      <c r="R214" s="244">
        <f t="shared" si="3"/>
        <v>0</v>
      </c>
    </row>
    <row r="215" spans="1:18">
      <c r="A215" s="241" t="s">
        <v>400</v>
      </c>
      <c r="B215" s="242" t="s">
        <v>343</v>
      </c>
      <c r="C215" s="217">
        <v>1593000</v>
      </c>
      <c r="D215" s="217">
        <v>1593000</v>
      </c>
      <c r="E215" s="217">
        <v>1593000</v>
      </c>
      <c r="F215" s="217">
        <v>1593000</v>
      </c>
      <c r="G215" s="217">
        <v>1593000</v>
      </c>
      <c r="H215" s="217">
        <v>1593000</v>
      </c>
      <c r="I215" s="217">
        <v>1593000</v>
      </c>
      <c r="J215" s="217">
        <v>1593000</v>
      </c>
      <c r="K215" s="217">
        <v>1593000</v>
      </c>
      <c r="L215" s="217">
        <v>1593000</v>
      </c>
      <c r="M215" s="217">
        <v>1593000</v>
      </c>
      <c r="N215" s="217">
        <v>1593000</v>
      </c>
      <c r="O215" s="217">
        <v>1593000</v>
      </c>
      <c r="P215" s="217">
        <v>1593066</v>
      </c>
      <c r="Q215" s="243" t="s">
        <v>162</v>
      </c>
      <c r="R215" s="244">
        <f t="shared" si="3"/>
        <v>0</v>
      </c>
    </row>
    <row r="216" spans="1:18" s="206" customFormat="1">
      <c r="A216" s="241" t="s">
        <v>401</v>
      </c>
      <c r="B216" s="242" t="s">
        <v>343</v>
      </c>
      <c r="C216" s="216">
        <v>0</v>
      </c>
      <c r="D216" s="216">
        <v>0</v>
      </c>
      <c r="E216" s="216">
        <v>0</v>
      </c>
      <c r="F216" s="216">
        <v>0</v>
      </c>
      <c r="G216" s="216">
        <v>0</v>
      </c>
      <c r="H216" s="216">
        <v>0</v>
      </c>
      <c r="I216" s="216">
        <v>0</v>
      </c>
      <c r="J216" s="216">
        <v>0</v>
      </c>
      <c r="K216" s="216">
        <v>0</v>
      </c>
      <c r="L216" s="216">
        <v>0</v>
      </c>
      <c r="M216" s="216">
        <v>0</v>
      </c>
      <c r="N216" s="216">
        <v>0</v>
      </c>
      <c r="O216" s="216">
        <v>0</v>
      </c>
      <c r="P216" s="216">
        <v>0</v>
      </c>
      <c r="Q216" s="214" t="s">
        <v>162</v>
      </c>
      <c r="R216" s="244">
        <f t="shared" si="3"/>
        <v>0</v>
      </c>
    </row>
    <row r="217" spans="1:18">
      <c r="A217" s="241" t="s">
        <v>402</v>
      </c>
      <c r="B217" s="242" t="s">
        <v>343</v>
      </c>
      <c r="C217" s="217">
        <v>1480000</v>
      </c>
      <c r="D217" s="217">
        <v>1480000</v>
      </c>
      <c r="E217" s="217">
        <v>1480000</v>
      </c>
      <c r="F217" s="217">
        <v>1480000</v>
      </c>
      <c r="G217" s="217">
        <v>1480000</v>
      </c>
      <c r="H217" s="217">
        <v>1480000</v>
      </c>
      <c r="I217" s="217">
        <v>1480000</v>
      </c>
      <c r="J217" s="217">
        <v>1480000</v>
      </c>
      <c r="K217" s="217">
        <v>1480000</v>
      </c>
      <c r="L217" s="217">
        <v>1480000</v>
      </c>
      <c r="M217" s="217">
        <v>1480000</v>
      </c>
      <c r="N217" s="217">
        <v>1480000</v>
      </c>
      <c r="O217" s="217">
        <v>1480000</v>
      </c>
      <c r="P217" s="217">
        <v>1479907</v>
      </c>
      <c r="Q217" s="243" t="s">
        <v>162</v>
      </c>
      <c r="R217" s="244">
        <f t="shared" si="3"/>
        <v>0</v>
      </c>
    </row>
    <row r="218" spans="1:18" s="206" customFormat="1">
      <c r="A218" s="241" t="s">
        <v>403</v>
      </c>
      <c r="B218" s="242" t="s">
        <v>343</v>
      </c>
      <c r="C218" s="216">
        <v>0</v>
      </c>
      <c r="D218" s="216">
        <v>0</v>
      </c>
      <c r="E218" s="216">
        <v>0</v>
      </c>
      <c r="F218" s="216">
        <v>0</v>
      </c>
      <c r="G218" s="216">
        <v>0</v>
      </c>
      <c r="H218" s="216">
        <v>0</v>
      </c>
      <c r="I218" s="216">
        <v>0</v>
      </c>
      <c r="J218" s="216">
        <v>0</v>
      </c>
      <c r="K218" s="216">
        <v>0</v>
      </c>
      <c r="L218" s="216">
        <v>0</v>
      </c>
      <c r="M218" s="216">
        <v>0</v>
      </c>
      <c r="N218" s="216">
        <v>0</v>
      </c>
      <c r="O218" s="216">
        <v>0</v>
      </c>
      <c r="P218" s="216">
        <v>0</v>
      </c>
      <c r="Q218" s="214" t="s">
        <v>162</v>
      </c>
      <c r="R218" s="244">
        <f t="shared" si="3"/>
        <v>0</v>
      </c>
    </row>
    <row r="219" spans="1:18" s="206" customFormat="1">
      <c r="A219" s="241" t="s">
        <v>404</v>
      </c>
      <c r="B219" s="242" t="s">
        <v>343</v>
      </c>
      <c r="C219" s="216">
        <v>0</v>
      </c>
      <c r="D219" s="216">
        <v>0</v>
      </c>
      <c r="E219" s="216">
        <v>0</v>
      </c>
      <c r="F219" s="216">
        <v>0</v>
      </c>
      <c r="G219" s="216">
        <v>0</v>
      </c>
      <c r="H219" s="216">
        <v>0</v>
      </c>
      <c r="I219" s="216">
        <v>0</v>
      </c>
      <c r="J219" s="216">
        <v>0</v>
      </c>
      <c r="K219" s="216">
        <v>0</v>
      </c>
      <c r="L219" s="216">
        <v>0</v>
      </c>
      <c r="M219" s="216">
        <v>0</v>
      </c>
      <c r="N219" s="216">
        <v>0</v>
      </c>
      <c r="O219" s="216">
        <v>0</v>
      </c>
      <c r="P219" s="216">
        <v>0</v>
      </c>
      <c r="Q219" s="214" t="s">
        <v>162</v>
      </c>
      <c r="R219" s="244">
        <f t="shared" si="3"/>
        <v>0</v>
      </c>
    </row>
    <row r="220" spans="1:18">
      <c r="A220" s="241" t="s">
        <v>405</v>
      </c>
      <c r="B220" s="242" t="s">
        <v>343</v>
      </c>
      <c r="C220" s="217">
        <v>6972000</v>
      </c>
      <c r="D220" s="217">
        <v>6972000</v>
      </c>
      <c r="E220" s="217">
        <v>6972000</v>
      </c>
      <c r="F220" s="217">
        <v>6972000</v>
      </c>
      <c r="G220" s="217">
        <v>6972000</v>
      </c>
      <c r="H220" s="217">
        <v>6972000</v>
      </c>
      <c r="I220" s="217">
        <v>6972000</v>
      </c>
      <c r="J220" s="217">
        <v>6972000</v>
      </c>
      <c r="K220" s="217">
        <v>6972000</v>
      </c>
      <c r="L220" s="217">
        <v>6972000</v>
      </c>
      <c r="M220" s="217">
        <v>6972000</v>
      </c>
      <c r="N220" s="217">
        <v>6972000</v>
      </c>
      <c r="O220" s="217">
        <v>6972000</v>
      </c>
      <c r="P220" s="217">
        <v>6971817</v>
      </c>
      <c r="Q220" s="243" t="s">
        <v>162</v>
      </c>
      <c r="R220" s="244">
        <f t="shared" si="3"/>
        <v>0</v>
      </c>
    </row>
    <row r="221" spans="1:18">
      <c r="A221" s="241" t="s">
        <v>406</v>
      </c>
      <c r="B221" s="242" t="s">
        <v>343</v>
      </c>
      <c r="C221" s="217">
        <v>752000</v>
      </c>
      <c r="D221" s="217">
        <v>752000</v>
      </c>
      <c r="E221" s="217">
        <v>752000</v>
      </c>
      <c r="F221" s="217">
        <v>752000</v>
      </c>
      <c r="G221" s="217">
        <v>752000</v>
      </c>
      <c r="H221" s="217">
        <v>752000</v>
      </c>
      <c r="I221" s="217">
        <v>752000</v>
      </c>
      <c r="J221" s="217">
        <v>752000</v>
      </c>
      <c r="K221" s="217">
        <v>752000</v>
      </c>
      <c r="L221" s="217">
        <v>752000</v>
      </c>
      <c r="M221" s="217">
        <v>752000</v>
      </c>
      <c r="N221" s="217">
        <v>752000</v>
      </c>
      <c r="O221" s="217">
        <v>752000</v>
      </c>
      <c r="P221" s="217">
        <v>752239</v>
      </c>
      <c r="Q221" s="243" t="s">
        <v>162</v>
      </c>
      <c r="R221" s="244">
        <f t="shared" si="3"/>
        <v>0</v>
      </c>
    </row>
    <row r="222" spans="1:18" s="206" customFormat="1">
      <c r="A222" s="241" t="s">
        <v>407</v>
      </c>
      <c r="B222" s="242" t="s">
        <v>343</v>
      </c>
      <c r="C222" s="216">
        <v>0</v>
      </c>
      <c r="D222" s="216">
        <v>0</v>
      </c>
      <c r="E222" s="216">
        <v>0</v>
      </c>
      <c r="F222" s="216">
        <v>0</v>
      </c>
      <c r="G222" s="216">
        <v>0</v>
      </c>
      <c r="H222" s="216">
        <v>0</v>
      </c>
      <c r="I222" s="216">
        <v>0</v>
      </c>
      <c r="J222" s="216">
        <v>0</v>
      </c>
      <c r="K222" s="216">
        <v>0</v>
      </c>
      <c r="L222" s="216">
        <v>0</v>
      </c>
      <c r="M222" s="216">
        <v>0</v>
      </c>
      <c r="N222" s="216">
        <v>0</v>
      </c>
      <c r="O222" s="216">
        <v>0</v>
      </c>
      <c r="P222" s="216">
        <v>0</v>
      </c>
      <c r="Q222" s="214" t="s">
        <v>162</v>
      </c>
      <c r="R222" s="244">
        <f t="shared" si="3"/>
        <v>0</v>
      </c>
    </row>
    <row r="223" spans="1:18">
      <c r="A223" s="241" t="s">
        <v>408</v>
      </c>
      <c r="B223" s="242" t="s">
        <v>343</v>
      </c>
      <c r="C223" s="217">
        <v>289000</v>
      </c>
      <c r="D223" s="217">
        <v>289000</v>
      </c>
      <c r="E223" s="217">
        <v>289000</v>
      </c>
      <c r="F223" s="217">
        <v>289000</v>
      </c>
      <c r="G223" s="217">
        <v>289000</v>
      </c>
      <c r="H223" s="217">
        <v>289000</v>
      </c>
      <c r="I223" s="217">
        <v>289000</v>
      </c>
      <c r="J223" s="217">
        <v>289000</v>
      </c>
      <c r="K223" s="217">
        <v>289000</v>
      </c>
      <c r="L223" s="217">
        <v>289000</v>
      </c>
      <c r="M223" s="217">
        <v>289000</v>
      </c>
      <c r="N223" s="217">
        <v>289000</v>
      </c>
      <c r="O223" s="217">
        <v>289000</v>
      </c>
      <c r="P223" s="217">
        <v>288724</v>
      </c>
      <c r="Q223" s="243" t="s">
        <v>162</v>
      </c>
      <c r="R223" s="244">
        <f t="shared" si="3"/>
        <v>0</v>
      </c>
    </row>
    <row r="224" spans="1:18" s="206" customFormat="1">
      <c r="A224" s="241" t="s">
        <v>409</v>
      </c>
      <c r="B224" s="242" t="s">
        <v>343</v>
      </c>
      <c r="C224" s="216">
        <v>0</v>
      </c>
      <c r="D224" s="216">
        <v>0</v>
      </c>
      <c r="E224" s="216">
        <v>0</v>
      </c>
      <c r="F224" s="216">
        <v>0</v>
      </c>
      <c r="G224" s="216">
        <v>0</v>
      </c>
      <c r="H224" s="216">
        <v>0</v>
      </c>
      <c r="I224" s="216">
        <v>0</v>
      </c>
      <c r="J224" s="216">
        <v>0</v>
      </c>
      <c r="K224" s="216">
        <v>0</v>
      </c>
      <c r="L224" s="216">
        <v>0</v>
      </c>
      <c r="M224" s="216">
        <v>0</v>
      </c>
      <c r="N224" s="216">
        <v>0</v>
      </c>
      <c r="O224" s="216">
        <v>0</v>
      </c>
      <c r="P224" s="216">
        <v>0</v>
      </c>
      <c r="Q224" s="214" t="s">
        <v>162</v>
      </c>
      <c r="R224" s="244">
        <f t="shared" si="3"/>
        <v>0</v>
      </c>
    </row>
    <row r="225" spans="1:18" s="206" customFormat="1">
      <c r="A225" s="241" t="s">
        <v>410</v>
      </c>
      <c r="B225" s="242" t="s">
        <v>343</v>
      </c>
      <c r="C225" s="216">
        <v>0</v>
      </c>
      <c r="D225" s="216">
        <v>0</v>
      </c>
      <c r="E225" s="216">
        <v>0</v>
      </c>
      <c r="F225" s="216">
        <v>0</v>
      </c>
      <c r="G225" s="216">
        <v>0</v>
      </c>
      <c r="H225" s="216">
        <v>0</v>
      </c>
      <c r="I225" s="216">
        <v>0</v>
      </c>
      <c r="J225" s="216">
        <v>0</v>
      </c>
      <c r="K225" s="216">
        <v>0</v>
      </c>
      <c r="L225" s="216">
        <v>0</v>
      </c>
      <c r="M225" s="216">
        <v>0</v>
      </c>
      <c r="N225" s="216">
        <v>0</v>
      </c>
      <c r="O225" s="216">
        <v>0</v>
      </c>
      <c r="P225" s="216">
        <v>0</v>
      </c>
      <c r="Q225" s="214" t="s">
        <v>162</v>
      </c>
      <c r="R225" s="244">
        <f t="shared" si="3"/>
        <v>0</v>
      </c>
    </row>
    <row r="226" spans="1:18">
      <c r="A226" s="241" t="s">
        <v>411</v>
      </c>
      <c r="B226" s="242" t="s">
        <v>343</v>
      </c>
      <c r="C226" s="217">
        <v>2738000</v>
      </c>
      <c r="D226" s="217">
        <v>2738000</v>
      </c>
      <c r="E226" s="217">
        <v>2738000</v>
      </c>
      <c r="F226" s="217">
        <v>2738000</v>
      </c>
      <c r="G226" s="217">
        <v>2738000</v>
      </c>
      <c r="H226" s="217">
        <v>2738000</v>
      </c>
      <c r="I226" s="217">
        <v>2738000</v>
      </c>
      <c r="J226" s="217">
        <v>2738000</v>
      </c>
      <c r="K226" s="217">
        <v>2738000</v>
      </c>
      <c r="L226" s="217">
        <v>2738000</v>
      </c>
      <c r="M226" s="217">
        <v>2738000</v>
      </c>
      <c r="N226" s="217">
        <v>2738000</v>
      </c>
      <c r="O226" s="217">
        <v>2738000</v>
      </c>
      <c r="P226" s="217">
        <v>2738078</v>
      </c>
      <c r="Q226" s="243" t="s">
        <v>162</v>
      </c>
      <c r="R226" s="244">
        <f t="shared" si="3"/>
        <v>0</v>
      </c>
    </row>
    <row r="227" spans="1:18" s="206" customFormat="1">
      <c r="A227" s="241" t="s">
        <v>412</v>
      </c>
      <c r="B227" s="242" t="s">
        <v>343</v>
      </c>
      <c r="C227" s="216">
        <v>0</v>
      </c>
      <c r="D227" s="216">
        <v>0</v>
      </c>
      <c r="E227" s="216">
        <v>0</v>
      </c>
      <c r="F227" s="216">
        <v>0</v>
      </c>
      <c r="G227" s="216">
        <v>0</v>
      </c>
      <c r="H227" s="216">
        <v>0</v>
      </c>
      <c r="I227" s="216">
        <v>0</v>
      </c>
      <c r="J227" s="216">
        <v>0</v>
      </c>
      <c r="K227" s="216">
        <v>0</v>
      </c>
      <c r="L227" s="216">
        <v>0</v>
      </c>
      <c r="M227" s="216">
        <v>0</v>
      </c>
      <c r="N227" s="216">
        <v>0</v>
      </c>
      <c r="O227" s="216">
        <v>0</v>
      </c>
      <c r="P227" s="216">
        <v>0</v>
      </c>
      <c r="Q227" s="214" t="s">
        <v>162</v>
      </c>
      <c r="R227" s="244">
        <f t="shared" si="3"/>
        <v>0</v>
      </c>
    </row>
    <row r="228" spans="1:18" s="206" customFormat="1">
      <c r="A228" s="241" t="s">
        <v>413</v>
      </c>
      <c r="B228" s="242" t="s">
        <v>343</v>
      </c>
      <c r="C228" s="216">
        <v>0</v>
      </c>
      <c r="D228" s="216">
        <v>0</v>
      </c>
      <c r="E228" s="216">
        <v>0</v>
      </c>
      <c r="F228" s="216">
        <v>0</v>
      </c>
      <c r="G228" s="216">
        <v>0</v>
      </c>
      <c r="H228" s="216">
        <v>0</v>
      </c>
      <c r="I228" s="216">
        <v>0</v>
      </c>
      <c r="J228" s="216">
        <v>0</v>
      </c>
      <c r="K228" s="216">
        <v>0</v>
      </c>
      <c r="L228" s="216">
        <v>0</v>
      </c>
      <c r="M228" s="216">
        <v>0</v>
      </c>
      <c r="N228" s="216">
        <v>0</v>
      </c>
      <c r="O228" s="216">
        <v>0</v>
      </c>
      <c r="P228" s="216">
        <v>0</v>
      </c>
      <c r="Q228" s="214" t="s">
        <v>162</v>
      </c>
      <c r="R228" s="244">
        <f t="shared" si="3"/>
        <v>0</v>
      </c>
    </row>
    <row r="229" spans="1:18" s="206" customFormat="1">
      <c r="A229" s="241" t="s">
        <v>414</v>
      </c>
      <c r="B229" s="242" t="s">
        <v>343</v>
      </c>
      <c r="C229" s="216">
        <v>0</v>
      </c>
      <c r="D229" s="216">
        <v>0</v>
      </c>
      <c r="E229" s="216">
        <v>0</v>
      </c>
      <c r="F229" s="216">
        <v>0</v>
      </c>
      <c r="G229" s="216">
        <v>0</v>
      </c>
      <c r="H229" s="216">
        <v>0</v>
      </c>
      <c r="I229" s="216">
        <v>0</v>
      </c>
      <c r="J229" s="216">
        <v>0</v>
      </c>
      <c r="K229" s="216">
        <v>0</v>
      </c>
      <c r="L229" s="216">
        <v>0</v>
      </c>
      <c r="M229" s="216">
        <v>0</v>
      </c>
      <c r="N229" s="216">
        <v>0</v>
      </c>
      <c r="O229" s="216">
        <v>0</v>
      </c>
      <c r="P229" s="216">
        <v>0</v>
      </c>
      <c r="Q229" s="214" t="s">
        <v>162</v>
      </c>
      <c r="R229" s="244">
        <f t="shared" si="3"/>
        <v>0</v>
      </c>
    </row>
    <row r="230" spans="1:18" s="206" customFormat="1">
      <c r="A230" s="241" t="s">
        <v>415</v>
      </c>
      <c r="B230" s="242" t="s">
        <v>343</v>
      </c>
      <c r="C230" s="216">
        <v>0</v>
      </c>
      <c r="D230" s="216">
        <v>0</v>
      </c>
      <c r="E230" s="216">
        <v>0</v>
      </c>
      <c r="F230" s="216">
        <v>0</v>
      </c>
      <c r="G230" s="216">
        <v>0</v>
      </c>
      <c r="H230" s="216">
        <v>0</v>
      </c>
      <c r="I230" s="216">
        <v>0</v>
      </c>
      <c r="J230" s="216">
        <v>0</v>
      </c>
      <c r="K230" s="216">
        <v>0</v>
      </c>
      <c r="L230" s="216">
        <v>0</v>
      </c>
      <c r="M230" s="216">
        <v>0</v>
      </c>
      <c r="N230" s="216">
        <v>0</v>
      </c>
      <c r="O230" s="216">
        <v>0</v>
      </c>
      <c r="P230" s="216">
        <v>0</v>
      </c>
      <c r="Q230" s="214" t="s">
        <v>162</v>
      </c>
      <c r="R230" s="244">
        <f t="shared" si="3"/>
        <v>0</v>
      </c>
    </row>
    <row r="231" spans="1:18" s="206" customFormat="1">
      <c r="A231" s="241" t="s">
        <v>416</v>
      </c>
      <c r="B231" s="242" t="s">
        <v>343</v>
      </c>
      <c r="C231" s="216">
        <v>0</v>
      </c>
      <c r="D231" s="216">
        <v>0</v>
      </c>
      <c r="E231" s="216">
        <v>0</v>
      </c>
      <c r="F231" s="216">
        <v>0</v>
      </c>
      <c r="G231" s="216">
        <v>0</v>
      </c>
      <c r="H231" s="216">
        <v>0</v>
      </c>
      <c r="I231" s="216">
        <v>0</v>
      </c>
      <c r="J231" s="216">
        <v>0</v>
      </c>
      <c r="K231" s="216">
        <v>0</v>
      </c>
      <c r="L231" s="216">
        <v>0</v>
      </c>
      <c r="M231" s="216">
        <v>0</v>
      </c>
      <c r="N231" s="216">
        <v>0</v>
      </c>
      <c r="O231" s="216">
        <v>0</v>
      </c>
      <c r="P231" s="216">
        <v>0</v>
      </c>
      <c r="Q231" s="214" t="s">
        <v>162</v>
      </c>
      <c r="R231" s="244">
        <f t="shared" si="3"/>
        <v>0</v>
      </c>
    </row>
    <row r="232" spans="1:18" s="206" customFormat="1">
      <c r="A232" s="241" t="s">
        <v>417</v>
      </c>
      <c r="B232" s="242" t="s">
        <v>343</v>
      </c>
      <c r="C232" s="216">
        <v>0</v>
      </c>
      <c r="D232" s="216">
        <v>0</v>
      </c>
      <c r="E232" s="216">
        <v>0</v>
      </c>
      <c r="F232" s="216">
        <v>0</v>
      </c>
      <c r="G232" s="216">
        <v>0</v>
      </c>
      <c r="H232" s="216">
        <v>0</v>
      </c>
      <c r="I232" s="216">
        <v>0</v>
      </c>
      <c r="J232" s="216">
        <v>0</v>
      </c>
      <c r="K232" s="216">
        <v>0</v>
      </c>
      <c r="L232" s="216">
        <v>0</v>
      </c>
      <c r="M232" s="216">
        <v>0</v>
      </c>
      <c r="N232" s="216">
        <v>0</v>
      </c>
      <c r="O232" s="216">
        <v>0</v>
      </c>
      <c r="P232" s="216">
        <v>0</v>
      </c>
      <c r="Q232" s="214" t="s">
        <v>162</v>
      </c>
      <c r="R232" s="244">
        <f t="shared" si="3"/>
        <v>0</v>
      </c>
    </row>
    <row r="233" spans="1:18">
      <c r="A233" s="241" t="s">
        <v>418</v>
      </c>
      <c r="B233" s="242" t="s">
        <v>343</v>
      </c>
      <c r="C233" s="217">
        <v>11128000</v>
      </c>
      <c r="D233" s="217">
        <v>11128000</v>
      </c>
      <c r="E233" s="217">
        <v>11128000</v>
      </c>
      <c r="F233" s="217">
        <v>11128000</v>
      </c>
      <c r="G233" s="217">
        <v>11128000</v>
      </c>
      <c r="H233" s="217">
        <v>11128000</v>
      </c>
      <c r="I233" s="217">
        <v>11128000</v>
      </c>
      <c r="J233" s="217">
        <v>11128000</v>
      </c>
      <c r="K233" s="217">
        <v>11128000</v>
      </c>
      <c r="L233" s="217">
        <v>11128000</v>
      </c>
      <c r="M233" s="217">
        <v>11128000</v>
      </c>
      <c r="N233" s="217">
        <v>11128000</v>
      </c>
      <c r="O233" s="217">
        <v>11128000</v>
      </c>
      <c r="P233" s="217">
        <v>11127648</v>
      </c>
      <c r="Q233" s="243" t="s">
        <v>162</v>
      </c>
      <c r="R233" s="244">
        <f t="shared" si="3"/>
        <v>0</v>
      </c>
    </row>
    <row r="234" spans="1:18" s="206" customFormat="1">
      <c r="A234" s="241" t="s">
        <v>419</v>
      </c>
      <c r="B234" s="242" t="s">
        <v>343</v>
      </c>
      <c r="C234" s="216">
        <v>0</v>
      </c>
      <c r="D234" s="216">
        <v>0</v>
      </c>
      <c r="E234" s="216">
        <v>0</v>
      </c>
      <c r="F234" s="216">
        <v>0</v>
      </c>
      <c r="G234" s="216">
        <v>0</v>
      </c>
      <c r="H234" s="216">
        <v>0</v>
      </c>
      <c r="I234" s="216">
        <v>0</v>
      </c>
      <c r="J234" s="216">
        <v>0</v>
      </c>
      <c r="K234" s="216">
        <v>0</v>
      </c>
      <c r="L234" s="216">
        <v>0</v>
      </c>
      <c r="M234" s="216">
        <v>0</v>
      </c>
      <c r="N234" s="216">
        <v>0</v>
      </c>
      <c r="O234" s="216">
        <v>0</v>
      </c>
      <c r="P234" s="216">
        <v>0</v>
      </c>
      <c r="Q234" s="214" t="s">
        <v>162</v>
      </c>
      <c r="R234" s="244">
        <f t="shared" si="3"/>
        <v>0</v>
      </c>
    </row>
    <row r="235" spans="1:18" s="206" customFormat="1">
      <c r="A235" s="241" t="s">
        <v>420</v>
      </c>
      <c r="B235" s="242" t="s">
        <v>343</v>
      </c>
      <c r="C235" s="216">
        <v>0</v>
      </c>
      <c r="D235" s="216">
        <v>0</v>
      </c>
      <c r="E235" s="216">
        <v>0</v>
      </c>
      <c r="F235" s="216">
        <v>0</v>
      </c>
      <c r="G235" s="216">
        <v>0</v>
      </c>
      <c r="H235" s="216">
        <v>0</v>
      </c>
      <c r="I235" s="216">
        <v>0</v>
      </c>
      <c r="J235" s="216">
        <v>0</v>
      </c>
      <c r="K235" s="216">
        <v>0</v>
      </c>
      <c r="L235" s="216">
        <v>0</v>
      </c>
      <c r="M235" s="216">
        <v>0</v>
      </c>
      <c r="N235" s="216">
        <v>0</v>
      </c>
      <c r="O235" s="216">
        <v>0</v>
      </c>
      <c r="P235" s="216">
        <v>0</v>
      </c>
      <c r="Q235" s="214" t="s">
        <v>162</v>
      </c>
      <c r="R235" s="244">
        <f t="shared" si="3"/>
        <v>0</v>
      </c>
    </row>
    <row r="236" spans="1:18">
      <c r="A236" s="241" t="s">
        <v>421</v>
      </c>
      <c r="B236" s="242" t="s">
        <v>343</v>
      </c>
      <c r="C236" s="217">
        <v>16463000</v>
      </c>
      <c r="D236" s="217">
        <v>16463000</v>
      </c>
      <c r="E236" s="217">
        <v>16463000</v>
      </c>
      <c r="F236" s="217">
        <v>16463000</v>
      </c>
      <c r="G236" s="217">
        <v>16463000</v>
      </c>
      <c r="H236" s="217">
        <v>16463000</v>
      </c>
      <c r="I236" s="217">
        <v>16463000</v>
      </c>
      <c r="J236" s="217">
        <v>16463000</v>
      </c>
      <c r="K236" s="217">
        <v>16463000</v>
      </c>
      <c r="L236" s="217">
        <v>16463000</v>
      </c>
      <c r="M236" s="217">
        <v>16463000</v>
      </c>
      <c r="N236" s="217">
        <v>16463000</v>
      </c>
      <c r="O236" s="217">
        <v>16463000</v>
      </c>
      <c r="P236" s="217">
        <v>16462783</v>
      </c>
      <c r="Q236" s="243" t="s">
        <v>162</v>
      </c>
      <c r="R236" s="244">
        <f t="shared" si="3"/>
        <v>0</v>
      </c>
    </row>
    <row r="237" spans="1:18" s="206" customFormat="1">
      <c r="A237" s="241" t="s">
        <v>422</v>
      </c>
      <c r="B237" s="242" t="s">
        <v>343</v>
      </c>
      <c r="C237" s="216">
        <v>0</v>
      </c>
      <c r="D237" s="216">
        <v>0</v>
      </c>
      <c r="E237" s="216">
        <v>0</v>
      </c>
      <c r="F237" s="216">
        <v>0</v>
      </c>
      <c r="G237" s="216">
        <v>0</v>
      </c>
      <c r="H237" s="216">
        <v>0</v>
      </c>
      <c r="I237" s="216">
        <v>0</v>
      </c>
      <c r="J237" s="216">
        <v>0</v>
      </c>
      <c r="K237" s="216">
        <v>0</v>
      </c>
      <c r="L237" s="216">
        <v>0</v>
      </c>
      <c r="M237" s="216">
        <v>0</v>
      </c>
      <c r="N237" s="216">
        <v>0</v>
      </c>
      <c r="O237" s="216">
        <v>0</v>
      </c>
      <c r="P237" s="216">
        <v>0</v>
      </c>
      <c r="Q237" s="214" t="s">
        <v>162</v>
      </c>
      <c r="R237" s="244">
        <f t="shared" si="3"/>
        <v>0</v>
      </c>
    </row>
    <row r="238" spans="1:18" s="206" customFormat="1">
      <c r="A238" s="241" t="s">
        <v>423</v>
      </c>
      <c r="B238" s="242" t="s">
        <v>343</v>
      </c>
      <c r="C238" s="216">
        <v>0</v>
      </c>
      <c r="D238" s="216">
        <v>0</v>
      </c>
      <c r="E238" s="216">
        <v>0</v>
      </c>
      <c r="F238" s="216">
        <v>0</v>
      </c>
      <c r="G238" s="216">
        <v>0</v>
      </c>
      <c r="H238" s="216">
        <v>0</v>
      </c>
      <c r="I238" s="216">
        <v>0</v>
      </c>
      <c r="J238" s="216">
        <v>0</v>
      </c>
      <c r="K238" s="216">
        <v>0</v>
      </c>
      <c r="L238" s="216">
        <v>0</v>
      </c>
      <c r="M238" s="216">
        <v>0</v>
      </c>
      <c r="N238" s="216">
        <v>0</v>
      </c>
      <c r="O238" s="216">
        <v>0</v>
      </c>
      <c r="P238" s="216">
        <v>0</v>
      </c>
      <c r="Q238" s="214" t="s">
        <v>162</v>
      </c>
      <c r="R238" s="244">
        <f t="shared" si="3"/>
        <v>0</v>
      </c>
    </row>
    <row r="239" spans="1:18">
      <c r="A239" s="241" t="s">
        <v>424</v>
      </c>
      <c r="B239" s="242" t="s">
        <v>343</v>
      </c>
      <c r="C239" s="217">
        <v>2039000</v>
      </c>
      <c r="D239" s="217">
        <v>2039000</v>
      </c>
      <c r="E239" s="217">
        <v>2039000</v>
      </c>
      <c r="F239" s="217">
        <v>2039000</v>
      </c>
      <c r="G239" s="217">
        <v>2039000</v>
      </c>
      <c r="H239" s="217">
        <v>2039000</v>
      </c>
      <c r="I239" s="217">
        <v>2039000</v>
      </c>
      <c r="J239" s="217">
        <v>2039000</v>
      </c>
      <c r="K239" s="217">
        <v>2039000</v>
      </c>
      <c r="L239" s="217">
        <v>2039000</v>
      </c>
      <c r="M239" s="217">
        <v>2039000</v>
      </c>
      <c r="N239" s="217">
        <v>2039000</v>
      </c>
      <c r="O239" s="217">
        <v>2039000</v>
      </c>
      <c r="P239" s="217">
        <v>2038901</v>
      </c>
      <c r="Q239" s="243" t="s">
        <v>162</v>
      </c>
      <c r="R239" s="244">
        <f t="shared" si="3"/>
        <v>0</v>
      </c>
    </row>
    <row r="240" spans="1:18" s="206" customFormat="1">
      <c r="A240" s="241" t="s">
        <v>425</v>
      </c>
      <c r="B240" s="242" t="s">
        <v>343</v>
      </c>
      <c r="C240" s="216">
        <v>0</v>
      </c>
      <c r="D240" s="216">
        <v>0</v>
      </c>
      <c r="E240" s="216">
        <v>0</v>
      </c>
      <c r="F240" s="216">
        <v>0</v>
      </c>
      <c r="G240" s="216">
        <v>0</v>
      </c>
      <c r="H240" s="216">
        <v>0</v>
      </c>
      <c r="I240" s="216">
        <v>0</v>
      </c>
      <c r="J240" s="216">
        <v>0</v>
      </c>
      <c r="K240" s="216">
        <v>0</v>
      </c>
      <c r="L240" s="216">
        <v>0</v>
      </c>
      <c r="M240" s="216">
        <v>0</v>
      </c>
      <c r="N240" s="216">
        <v>0</v>
      </c>
      <c r="O240" s="216">
        <v>0</v>
      </c>
      <c r="P240" s="216">
        <v>0</v>
      </c>
      <c r="Q240" s="214" t="s">
        <v>162</v>
      </c>
      <c r="R240" s="244">
        <f t="shared" si="3"/>
        <v>0</v>
      </c>
    </row>
    <row r="241" spans="1:18">
      <c r="A241" s="241" t="s">
        <v>426</v>
      </c>
      <c r="B241" s="242" t="s">
        <v>343</v>
      </c>
      <c r="C241" s="217">
        <v>13539000</v>
      </c>
      <c r="D241" s="217">
        <v>13539000</v>
      </c>
      <c r="E241" s="217">
        <v>13539000</v>
      </c>
      <c r="F241" s="217">
        <v>13539000</v>
      </c>
      <c r="G241" s="217">
        <v>13539000</v>
      </c>
      <c r="H241" s="217">
        <v>13539000</v>
      </c>
      <c r="I241" s="217">
        <v>13539000</v>
      </c>
      <c r="J241" s="217">
        <v>13539000</v>
      </c>
      <c r="K241" s="217">
        <v>13539000</v>
      </c>
      <c r="L241" s="217">
        <v>13539000</v>
      </c>
      <c r="M241" s="217">
        <v>13539000</v>
      </c>
      <c r="N241" s="217">
        <v>13539000</v>
      </c>
      <c r="O241" s="217">
        <v>13539000</v>
      </c>
      <c r="P241" s="217">
        <v>13539297</v>
      </c>
      <c r="Q241" s="243" t="s">
        <v>162</v>
      </c>
      <c r="R241" s="244">
        <f t="shared" si="3"/>
        <v>0</v>
      </c>
    </row>
    <row r="242" spans="1:18" s="206" customFormat="1">
      <c r="A242" s="241" t="s">
        <v>427</v>
      </c>
      <c r="B242" s="242" t="s">
        <v>343</v>
      </c>
      <c r="C242" s="216">
        <v>0</v>
      </c>
      <c r="D242" s="216">
        <v>0</v>
      </c>
      <c r="E242" s="216">
        <v>0</v>
      </c>
      <c r="F242" s="216">
        <v>0</v>
      </c>
      <c r="G242" s="216">
        <v>0</v>
      </c>
      <c r="H242" s="216">
        <v>0</v>
      </c>
      <c r="I242" s="216">
        <v>0</v>
      </c>
      <c r="J242" s="216">
        <v>0</v>
      </c>
      <c r="K242" s="216">
        <v>0</v>
      </c>
      <c r="L242" s="216">
        <v>0</v>
      </c>
      <c r="M242" s="216">
        <v>0</v>
      </c>
      <c r="N242" s="216">
        <v>0</v>
      </c>
      <c r="O242" s="216">
        <v>0</v>
      </c>
      <c r="P242" s="216">
        <v>0</v>
      </c>
      <c r="Q242" s="214" t="s">
        <v>162</v>
      </c>
      <c r="R242" s="244">
        <f t="shared" si="3"/>
        <v>0</v>
      </c>
    </row>
    <row r="243" spans="1:18" s="206" customFormat="1">
      <c r="A243" s="241" t="s">
        <v>428</v>
      </c>
      <c r="B243" s="242" t="s">
        <v>343</v>
      </c>
      <c r="C243" s="216">
        <v>0</v>
      </c>
      <c r="D243" s="216">
        <v>0</v>
      </c>
      <c r="E243" s="216">
        <v>0</v>
      </c>
      <c r="F243" s="216">
        <v>0</v>
      </c>
      <c r="G243" s="216">
        <v>0</v>
      </c>
      <c r="H243" s="216">
        <v>0</v>
      </c>
      <c r="I243" s="216">
        <v>0</v>
      </c>
      <c r="J243" s="216">
        <v>0</v>
      </c>
      <c r="K243" s="216">
        <v>0</v>
      </c>
      <c r="L243" s="216">
        <v>0</v>
      </c>
      <c r="M243" s="216">
        <v>0</v>
      </c>
      <c r="N243" s="216">
        <v>0</v>
      </c>
      <c r="O243" s="216">
        <v>0</v>
      </c>
      <c r="P243" s="216">
        <v>0</v>
      </c>
      <c r="Q243" s="214" t="s">
        <v>162</v>
      </c>
      <c r="R243" s="244">
        <f t="shared" si="3"/>
        <v>0</v>
      </c>
    </row>
    <row r="244" spans="1:18" s="206" customFormat="1">
      <c r="A244" s="241" t="s">
        <v>429</v>
      </c>
      <c r="B244" s="242" t="s">
        <v>343</v>
      </c>
      <c r="C244" s="216">
        <v>0</v>
      </c>
      <c r="D244" s="216">
        <v>0</v>
      </c>
      <c r="E244" s="216">
        <v>0</v>
      </c>
      <c r="F244" s="216">
        <v>0</v>
      </c>
      <c r="G244" s="216">
        <v>0</v>
      </c>
      <c r="H244" s="216">
        <v>0</v>
      </c>
      <c r="I244" s="216">
        <v>0</v>
      </c>
      <c r="J244" s="216">
        <v>0</v>
      </c>
      <c r="K244" s="216">
        <v>0</v>
      </c>
      <c r="L244" s="216">
        <v>0</v>
      </c>
      <c r="M244" s="216">
        <v>0</v>
      </c>
      <c r="N244" s="216">
        <v>0</v>
      </c>
      <c r="O244" s="216">
        <v>0</v>
      </c>
      <c r="P244" s="216">
        <v>0</v>
      </c>
      <c r="Q244" s="214" t="s">
        <v>162</v>
      </c>
      <c r="R244" s="244">
        <f t="shared" si="3"/>
        <v>0</v>
      </c>
    </row>
    <row r="245" spans="1:18">
      <c r="A245" s="241" t="s">
        <v>430</v>
      </c>
      <c r="B245" s="242" t="s">
        <v>343</v>
      </c>
      <c r="C245" s="217">
        <v>13128000</v>
      </c>
      <c r="D245" s="217">
        <v>13128000</v>
      </c>
      <c r="E245" s="217">
        <v>13128000</v>
      </c>
      <c r="F245" s="217">
        <v>13128000</v>
      </c>
      <c r="G245" s="217">
        <v>13128000</v>
      </c>
      <c r="H245" s="217">
        <v>13128000</v>
      </c>
      <c r="I245" s="217">
        <v>13128000</v>
      </c>
      <c r="J245" s="217">
        <v>13128000</v>
      </c>
      <c r="K245" s="217">
        <v>13128000</v>
      </c>
      <c r="L245" s="217">
        <v>13128000</v>
      </c>
      <c r="M245" s="217">
        <v>13128000</v>
      </c>
      <c r="N245" s="217">
        <v>13128000</v>
      </c>
      <c r="O245" s="217">
        <v>13128000</v>
      </c>
      <c r="P245" s="217">
        <v>13128271</v>
      </c>
      <c r="Q245" s="243" t="s">
        <v>162</v>
      </c>
      <c r="R245" s="244">
        <f t="shared" si="3"/>
        <v>0</v>
      </c>
    </row>
    <row r="246" spans="1:18">
      <c r="A246" s="241" t="s">
        <v>431</v>
      </c>
      <c r="B246" s="242" t="s">
        <v>343</v>
      </c>
      <c r="C246" s="217">
        <v>6615000</v>
      </c>
      <c r="D246" s="217">
        <v>6615000</v>
      </c>
      <c r="E246" s="217">
        <v>6615000</v>
      </c>
      <c r="F246" s="217">
        <v>6615000</v>
      </c>
      <c r="G246" s="217">
        <v>6615000</v>
      </c>
      <c r="H246" s="217">
        <v>6615000</v>
      </c>
      <c r="I246" s="217">
        <v>6615000</v>
      </c>
      <c r="J246" s="217">
        <v>6615000</v>
      </c>
      <c r="K246" s="217">
        <v>6615000</v>
      </c>
      <c r="L246" s="217">
        <v>6615000</v>
      </c>
      <c r="M246" s="217">
        <v>6632000</v>
      </c>
      <c r="N246" s="217">
        <v>6632000</v>
      </c>
      <c r="O246" s="217">
        <v>7786000</v>
      </c>
      <c r="P246" s="217">
        <v>6666352</v>
      </c>
      <c r="Q246" s="243" t="s">
        <v>162</v>
      </c>
      <c r="R246" s="244">
        <f t="shared" si="3"/>
        <v>1000</v>
      </c>
    </row>
    <row r="247" spans="1:18">
      <c r="A247" s="241" t="s">
        <v>432</v>
      </c>
      <c r="B247" s="242" t="s">
        <v>343</v>
      </c>
      <c r="C247" s="217">
        <v>1886000</v>
      </c>
      <c r="D247" s="217">
        <v>1886000</v>
      </c>
      <c r="E247" s="217">
        <v>1886000</v>
      </c>
      <c r="F247" s="217">
        <v>1886000</v>
      </c>
      <c r="G247" s="217">
        <v>1886000</v>
      </c>
      <c r="H247" s="217">
        <v>1886000</v>
      </c>
      <c r="I247" s="217">
        <v>1886000</v>
      </c>
      <c r="J247" s="217">
        <v>1886000</v>
      </c>
      <c r="K247" s="217">
        <v>1886000</v>
      </c>
      <c r="L247" s="217">
        <v>1886000</v>
      </c>
      <c r="M247" s="217">
        <v>1886000</v>
      </c>
      <c r="N247" s="217">
        <v>1886000</v>
      </c>
      <c r="O247" s="217">
        <v>1883000</v>
      </c>
      <c r="P247" s="217">
        <v>1885386</v>
      </c>
      <c r="Q247" s="243" t="s">
        <v>162</v>
      </c>
      <c r="R247" s="244">
        <f t="shared" si="3"/>
        <v>1000</v>
      </c>
    </row>
    <row r="248" spans="1:18" s="206" customFormat="1">
      <c r="A248" s="241" t="s">
        <v>433</v>
      </c>
      <c r="B248" s="242" t="s">
        <v>343</v>
      </c>
      <c r="C248" s="216">
        <v>0</v>
      </c>
      <c r="D248" s="216">
        <v>0</v>
      </c>
      <c r="E248" s="216">
        <v>0</v>
      </c>
      <c r="F248" s="216">
        <v>0</v>
      </c>
      <c r="G248" s="216">
        <v>0</v>
      </c>
      <c r="H248" s="216">
        <v>0</v>
      </c>
      <c r="I248" s="216">
        <v>0</v>
      </c>
      <c r="J248" s="216">
        <v>0</v>
      </c>
      <c r="K248" s="216">
        <v>0</v>
      </c>
      <c r="L248" s="216">
        <v>0</v>
      </c>
      <c r="M248" s="216">
        <v>0</v>
      </c>
      <c r="N248" s="216">
        <v>0</v>
      </c>
      <c r="O248" s="216">
        <v>0</v>
      </c>
      <c r="P248" s="216">
        <v>0</v>
      </c>
      <c r="Q248" s="214" t="s">
        <v>162</v>
      </c>
      <c r="R248" s="244">
        <f t="shared" si="3"/>
        <v>0</v>
      </c>
    </row>
    <row r="249" spans="1:18" s="206" customFormat="1">
      <c r="A249" s="241" t="s">
        <v>434</v>
      </c>
      <c r="B249" s="242" t="s">
        <v>343</v>
      </c>
      <c r="C249" s="216">
        <v>0</v>
      </c>
      <c r="D249" s="216">
        <v>0</v>
      </c>
      <c r="E249" s="216">
        <v>0</v>
      </c>
      <c r="F249" s="216">
        <v>0</v>
      </c>
      <c r="G249" s="216">
        <v>0</v>
      </c>
      <c r="H249" s="216">
        <v>0</v>
      </c>
      <c r="I249" s="216">
        <v>0</v>
      </c>
      <c r="J249" s="216">
        <v>0</v>
      </c>
      <c r="K249" s="216">
        <v>0</v>
      </c>
      <c r="L249" s="216">
        <v>0</v>
      </c>
      <c r="M249" s="216">
        <v>0</v>
      </c>
      <c r="N249" s="216">
        <v>0</v>
      </c>
      <c r="O249" s="216">
        <v>0</v>
      </c>
      <c r="P249" s="216">
        <v>0</v>
      </c>
      <c r="Q249" s="214" t="s">
        <v>162</v>
      </c>
      <c r="R249" s="244">
        <f t="shared" si="3"/>
        <v>0</v>
      </c>
    </row>
    <row r="250" spans="1:18" s="206" customFormat="1">
      <c r="A250" s="241" t="s">
        <v>435</v>
      </c>
      <c r="B250" s="242" t="s">
        <v>343</v>
      </c>
      <c r="C250" s="216">
        <v>0</v>
      </c>
      <c r="D250" s="216">
        <v>0</v>
      </c>
      <c r="E250" s="216">
        <v>0</v>
      </c>
      <c r="F250" s="216">
        <v>0</v>
      </c>
      <c r="G250" s="216">
        <v>0</v>
      </c>
      <c r="H250" s="216">
        <v>0</v>
      </c>
      <c r="I250" s="216">
        <v>0</v>
      </c>
      <c r="J250" s="216">
        <v>0</v>
      </c>
      <c r="K250" s="216">
        <v>0</v>
      </c>
      <c r="L250" s="216">
        <v>0</v>
      </c>
      <c r="M250" s="216">
        <v>0</v>
      </c>
      <c r="N250" s="216">
        <v>0</v>
      </c>
      <c r="O250" s="216">
        <v>0</v>
      </c>
      <c r="P250" s="216">
        <v>0</v>
      </c>
      <c r="Q250" s="214" t="s">
        <v>162</v>
      </c>
      <c r="R250" s="244">
        <f t="shared" si="3"/>
        <v>0</v>
      </c>
    </row>
    <row r="251" spans="1:18" s="206" customFormat="1">
      <c r="A251" s="241" t="s">
        <v>436</v>
      </c>
      <c r="B251" s="242" t="s">
        <v>343</v>
      </c>
      <c r="C251" s="216">
        <v>0</v>
      </c>
      <c r="D251" s="216">
        <v>0</v>
      </c>
      <c r="E251" s="216">
        <v>0</v>
      </c>
      <c r="F251" s="216">
        <v>0</v>
      </c>
      <c r="G251" s="216">
        <v>0</v>
      </c>
      <c r="H251" s="216">
        <v>0</v>
      </c>
      <c r="I251" s="216">
        <v>0</v>
      </c>
      <c r="J251" s="216">
        <v>0</v>
      </c>
      <c r="K251" s="216">
        <v>0</v>
      </c>
      <c r="L251" s="216">
        <v>0</v>
      </c>
      <c r="M251" s="216">
        <v>0</v>
      </c>
      <c r="N251" s="216">
        <v>0</v>
      </c>
      <c r="O251" s="216">
        <v>0</v>
      </c>
      <c r="P251" s="216">
        <v>0</v>
      </c>
      <c r="Q251" s="214" t="s">
        <v>162</v>
      </c>
      <c r="R251" s="244">
        <f t="shared" si="3"/>
        <v>0</v>
      </c>
    </row>
    <row r="252" spans="1:18">
      <c r="A252" s="241" t="s">
        <v>437</v>
      </c>
      <c r="B252" s="242" t="s">
        <v>343</v>
      </c>
      <c r="C252" s="217">
        <v>28602000</v>
      </c>
      <c r="D252" s="217">
        <v>28602000</v>
      </c>
      <c r="E252" s="217">
        <v>28602000</v>
      </c>
      <c r="F252" s="217">
        <v>28602000</v>
      </c>
      <c r="G252" s="217">
        <v>28602000</v>
      </c>
      <c r="H252" s="217">
        <v>28602000</v>
      </c>
      <c r="I252" s="217">
        <v>28602000</v>
      </c>
      <c r="J252" s="217">
        <v>28602000</v>
      </c>
      <c r="K252" s="217">
        <v>28602000</v>
      </c>
      <c r="L252" s="217">
        <v>28602000</v>
      </c>
      <c r="M252" s="217">
        <v>28602000</v>
      </c>
      <c r="N252" s="217">
        <v>28603000</v>
      </c>
      <c r="O252" s="217">
        <v>28603000</v>
      </c>
      <c r="P252" s="217">
        <v>28602557</v>
      </c>
      <c r="Q252" s="243" t="s">
        <v>162</v>
      </c>
      <c r="R252" s="244">
        <f t="shared" si="3"/>
        <v>-1000</v>
      </c>
    </row>
    <row r="253" spans="1:18" s="206" customFormat="1">
      <c r="A253" s="241" t="s">
        <v>438</v>
      </c>
      <c r="B253" s="242" t="s">
        <v>343</v>
      </c>
      <c r="C253" s="216">
        <v>0</v>
      </c>
      <c r="D253" s="216">
        <v>0</v>
      </c>
      <c r="E253" s="216">
        <v>0</v>
      </c>
      <c r="F253" s="216">
        <v>0</v>
      </c>
      <c r="G253" s="216">
        <v>0</v>
      </c>
      <c r="H253" s="216">
        <v>0</v>
      </c>
      <c r="I253" s="216">
        <v>0</v>
      </c>
      <c r="J253" s="216">
        <v>0</v>
      </c>
      <c r="K253" s="216">
        <v>0</v>
      </c>
      <c r="L253" s="216">
        <v>0</v>
      </c>
      <c r="M253" s="216">
        <v>0</v>
      </c>
      <c r="N253" s="216">
        <v>0</v>
      </c>
      <c r="O253" s="216">
        <v>0</v>
      </c>
      <c r="P253" s="216">
        <v>0</v>
      </c>
      <c r="Q253" s="214" t="s">
        <v>162</v>
      </c>
      <c r="R253" s="244">
        <f t="shared" si="3"/>
        <v>0</v>
      </c>
    </row>
    <row r="254" spans="1:18" s="206" customFormat="1">
      <c r="A254" s="241" t="s">
        <v>439</v>
      </c>
      <c r="B254" s="242" t="s">
        <v>343</v>
      </c>
      <c r="C254" s="216">
        <v>0</v>
      </c>
      <c r="D254" s="216">
        <v>0</v>
      </c>
      <c r="E254" s="216">
        <v>0</v>
      </c>
      <c r="F254" s="216">
        <v>0</v>
      </c>
      <c r="G254" s="216">
        <v>0</v>
      </c>
      <c r="H254" s="216">
        <v>0</v>
      </c>
      <c r="I254" s="216">
        <v>0</v>
      </c>
      <c r="J254" s="216">
        <v>0</v>
      </c>
      <c r="K254" s="216">
        <v>0</v>
      </c>
      <c r="L254" s="216">
        <v>0</v>
      </c>
      <c r="M254" s="216">
        <v>0</v>
      </c>
      <c r="N254" s="216">
        <v>0</v>
      </c>
      <c r="O254" s="216">
        <v>0</v>
      </c>
      <c r="P254" s="216">
        <v>0</v>
      </c>
      <c r="Q254" s="214" t="s">
        <v>162</v>
      </c>
      <c r="R254" s="244">
        <f t="shared" si="3"/>
        <v>0</v>
      </c>
    </row>
    <row r="255" spans="1:18">
      <c r="A255" s="241" t="s">
        <v>440</v>
      </c>
      <c r="B255" s="242" t="s">
        <v>343</v>
      </c>
      <c r="C255" s="217">
        <v>35393000</v>
      </c>
      <c r="D255" s="217">
        <v>35393000</v>
      </c>
      <c r="E255" s="217">
        <v>35393000</v>
      </c>
      <c r="F255" s="217">
        <v>35393000</v>
      </c>
      <c r="G255" s="217">
        <v>35393000</v>
      </c>
      <c r="H255" s="217">
        <v>35393000</v>
      </c>
      <c r="I255" s="217">
        <v>35393000</v>
      </c>
      <c r="J255" s="217">
        <v>35393000</v>
      </c>
      <c r="K255" s="217">
        <v>35393000</v>
      </c>
      <c r="L255" s="217">
        <v>35393000</v>
      </c>
      <c r="M255" s="217">
        <v>35393000</v>
      </c>
      <c r="N255" s="217">
        <v>35393000</v>
      </c>
      <c r="O255" s="217">
        <v>36209000</v>
      </c>
      <c r="P255" s="217">
        <v>35426936</v>
      </c>
      <c r="Q255" s="243" t="s">
        <v>162</v>
      </c>
      <c r="R255" s="244">
        <f t="shared" si="3"/>
        <v>0</v>
      </c>
    </row>
    <row r="256" spans="1:18" s="206" customFormat="1">
      <c r="A256" s="241" t="s">
        <v>441</v>
      </c>
      <c r="B256" s="242" t="s">
        <v>343</v>
      </c>
      <c r="C256" s="216">
        <v>0</v>
      </c>
      <c r="D256" s="216">
        <v>0</v>
      </c>
      <c r="E256" s="216">
        <v>0</v>
      </c>
      <c r="F256" s="216">
        <v>0</v>
      </c>
      <c r="G256" s="216">
        <v>0</v>
      </c>
      <c r="H256" s="216">
        <v>0</v>
      </c>
      <c r="I256" s="216">
        <v>0</v>
      </c>
      <c r="J256" s="216">
        <v>0</v>
      </c>
      <c r="K256" s="216">
        <v>0</v>
      </c>
      <c r="L256" s="216">
        <v>0</v>
      </c>
      <c r="M256" s="216">
        <v>0</v>
      </c>
      <c r="N256" s="216">
        <v>0</v>
      </c>
      <c r="O256" s="216">
        <v>0</v>
      </c>
      <c r="P256" s="216">
        <v>0</v>
      </c>
      <c r="Q256" s="214" t="s">
        <v>162</v>
      </c>
      <c r="R256" s="244">
        <f t="shared" si="3"/>
        <v>0</v>
      </c>
    </row>
    <row r="257" spans="1:18" s="206" customFormat="1">
      <c r="A257" s="241" t="s">
        <v>442</v>
      </c>
      <c r="B257" s="242" t="s">
        <v>343</v>
      </c>
      <c r="C257" s="216">
        <v>0</v>
      </c>
      <c r="D257" s="216">
        <v>0</v>
      </c>
      <c r="E257" s="216">
        <v>0</v>
      </c>
      <c r="F257" s="216">
        <v>0</v>
      </c>
      <c r="G257" s="216">
        <v>0</v>
      </c>
      <c r="H257" s="216">
        <v>0</v>
      </c>
      <c r="I257" s="216">
        <v>0</v>
      </c>
      <c r="J257" s="216">
        <v>0</v>
      </c>
      <c r="K257" s="216">
        <v>0</v>
      </c>
      <c r="L257" s="216">
        <v>0</v>
      </c>
      <c r="M257" s="216">
        <v>0</v>
      </c>
      <c r="N257" s="216">
        <v>0</v>
      </c>
      <c r="O257" s="216">
        <v>0</v>
      </c>
      <c r="P257" s="216">
        <v>0</v>
      </c>
      <c r="Q257" s="214" t="s">
        <v>162</v>
      </c>
      <c r="R257" s="244">
        <f t="shared" si="3"/>
        <v>0</v>
      </c>
    </row>
    <row r="258" spans="1:18">
      <c r="A258" s="241" t="s">
        <v>443</v>
      </c>
      <c r="B258" s="242" t="s">
        <v>343</v>
      </c>
      <c r="C258" s="217">
        <v>12184000</v>
      </c>
      <c r="D258" s="217">
        <v>12185000</v>
      </c>
      <c r="E258" s="217">
        <v>12185000</v>
      </c>
      <c r="F258" s="217">
        <v>12185000</v>
      </c>
      <c r="G258" s="217">
        <v>12185000</v>
      </c>
      <c r="H258" s="217">
        <v>12185000</v>
      </c>
      <c r="I258" s="217">
        <v>12185000</v>
      </c>
      <c r="J258" s="217">
        <v>12185000</v>
      </c>
      <c r="K258" s="217">
        <v>12185000</v>
      </c>
      <c r="L258" s="217">
        <v>12185000</v>
      </c>
      <c r="M258" s="217">
        <v>12185000</v>
      </c>
      <c r="N258" s="217">
        <v>12185000</v>
      </c>
      <c r="O258" s="217">
        <v>12185000</v>
      </c>
      <c r="P258" s="217">
        <v>12184871</v>
      </c>
      <c r="Q258" s="243" t="s">
        <v>162</v>
      </c>
      <c r="R258" s="244">
        <f t="shared" si="3"/>
        <v>0</v>
      </c>
    </row>
    <row r="259" spans="1:18" s="206" customFormat="1">
      <c r="A259" s="241" t="s">
        <v>444</v>
      </c>
      <c r="B259" s="242" t="s">
        <v>343</v>
      </c>
      <c r="C259" s="216">
        <v>0</v>
      </c>
      <c r="D259" s="216">
        <v>0</v>
      </c>
      <c r="E259" s="216">
        <v>0</v>
      </c>
      <c r="F259" s="216">
        <v>0</v>
      </c>
      <c r="G259" s="216">
        <v>0</v>
      </c>
      <c r="H259" s="216">
        <v>0</v>
      </c>
      <c r="I259" s="216">
        <v>0</v>
      </c>
      <c r="J259" s="216">
        <v>0</v>
      </c>
      <c r="K259" s="216">
        <v>0</v>
      </c>
      <c r="L259" s="216">
        <v>0</v>
      </c>
      <c r="M259" s="216">
        <v>0</v>
      </c>
      <c r="N259" s="216">
        <v>0</v>
      </c>
      <c r="O259" s="216">
        <v>0</v>
      </c>
      <c r="P259" s="216">
        <v>0</v>
      </c>
      <c r="Q259" s="214" t="s">
        <v>162</v>
      </c>
      <c r="R259" s="244">
        <f t="shared" si="3"/>
        <v>0</v>
      </c>
    </row>
    <row r="260" spans="1:18">
      <c r="A260" s="241" t="s">
        <v>445</v>
      </c>
      <c r="B260" s="242" t="s">
        <v>343</v>
      </c>
      <c r="C260" s="217">
        <v>30446000</v>
      </c>
      <c r="D260" s="217">
        <v>30446000</v>
      </c>
      <c r="E260" s="217">
        <v>30446000</v>
      </c>
      <c r="F260" s="217">
        <v>30446000</v>
      </c>
      <c r="G260" s="217">
        <v>30446000</v>
      </c>
      <c r="H260" s="217">
        <v>30446000</v>
      </c>
      <c r="I260" s="217">
        <v>30446000</v>
      </c>
      <c r="J260" s="217">
        <v>30446000</v>
      </c>
      <c r="K260" s="217">
        <v>30446000</v>
      </c>
      <c r="L260" s="217">
        <v>30446000</v>
      </c>
      <c r="M260" s="217">
        <v>30446000</v>
      </c>
      <c r="N260" s="217">
        <v>30446000</v>
      </c>
      <c r="O260" s="217">
        <v>30446000</v>
      </c>
      <c r="P260" s="217">
        <v>30445509</v>
      </c>
      <c r="Q260" s="243" t="s">
        <v>162</v>
      </c>
      <c r="R260" s="244">
        <f t="shared" si="3"/>
        <v>0</v>
      </c>
    </row>
    <row r="261" spans="1:18" s="206" customFormat="1">
      <c r="A261" s="241" t="s">
        <v>446</v>
      </c>
      <c r="B261" s="242" t="s">
        <v>343</v>
      </c>
      <c r="C261" s="216">
        <v>0</v>
      </c>
      <c r="D261" s="216">
        <v>0</v>
      </c>
      <c r="E261" s="216">
        <v>0</v>
      </c>
      <c r="F261" s="216">
        <v>0</v>
      </c>
      <c r="G261" s="216">
        <v>0</v>
      </c>
      <c r="H261" s="216">
        <v>0</v>
      </c>
      <c r="I261" s="216">
        <v>0</v>
      </c>
      <c r="J261" s="216">
        <v>0</v>
      </c>
      <c r="K261" s="216">
        <v>0</v>
      </c>
      <c r="L261" s="216">
        <v>0</v>
      </c>
      <c r="M261" s="216">
        <v>0</v>
      </c>
      <c r="N261" s="216">
        <v>0</v>
      </c>
      <c r="O261" s="216">
        <v>0</v>
      </c>
      <c r="P261" s="216">
        <v>0</v>
      </c>
      <c r="Q261" s="214" t="s">
        <v>162</v>
      </c>
      <c r="R261" s="244">
        <f t="shared" ref="R261:R324" si="4">(ROUND((C261+O261+SUM(D261:N261)*2)/24,-3)-(ROUND(P261,-3)))</f>
        <v>0</v>
      </c>
    </row>
    <row r="262" spans="1:18" s="206" customFormat="1">
      <c r="A262" s="241" t="s">
        <v>447</v>
      </c>
      <c r="B262" s="242" t="s">
        <v>343</v>
      </c>
      <c r="C262" s="216">
        <v>0</v>
      </c>
      <c r="D262" s="216">
        <v>0</v>
      </c>
      <c r="E262" s="216">
        <v>0</v>
      </c>
      <c r="F262" s="216">
        <v>0</v>
      </c>
      <c r="G262" s="216">
        <v>0</v>
      </c>
      <c r="H262" s="216">
        <v>0</v>
      </c>
      <c r="I262" s="216">
        <v>0</v>
      </c>
      <c r="J262" s="216">
        <v>0</v>
      </c>
      <c r="K262" s="216">
        <v>0</v>
      </c>
      <c r="L262" s="216">
        <v>0</v>
      </c>
      <c r="M262" s="216">
        <v>0</v>
      </c>
      <c r="N262" s="216">
        <v>0</v>
      </c>
      <c r="O262" s="216">
        <v>0</v>
      </c>
      <c r="P262" s="216">
        <v>0</v>
      </c>
      <c r="Q262" s="214" t="s">
        <v>162</v>
      </c>
      <c r="R262" s="244">
        <f t="shared" si="4"/>
        <v>0</v>
      </c>
    </row>
    <row r="263" spans="1:18" s="206" customFormat="1">
      <c r="A263" s="241" t="s">
        <v>448</v>
      </c>
      <c r="B263" s="242" t="s">
        <v>343</v>
      </c>
      <c r="C263" s="216">
        <v>0</v>
      </c>
      <c r="D263" s="216">
        <v>0</v>
      </c>
      <c r="E263" s="216">
        <v>0</v>
      </c>
      <c r="F263" s="216">
        <v>0</v>
      </c>
      <c r="G263" s="216">
        <v>0</v>
      </c>
      <c r="H263" s="216">
        <v>0</v>
      </c>
      <c r="I263" s="216">
        <v>0</v>
      </c>
      <c r="J263" s="216">
        <v>0</v>
      </c>
      <c r="K263" s="216">
        <v>0</v>
      </c>
      <c r="L263" s="216">
        <v>0</v>
      </c>
      <c r="M263" s="216">
        <v>0</v>
      </c>
      <c r="N263" s="216">
        <v>0</v>
      </c>
      <c r="O263" s="216">
        <v>0</v>
      </c>
      <c r="P263" s="216">
        <v>0</v>
      </c>
      <c r="Q263" s="214" t="s">
        <v>162</v>
      </c>
      <c r="R263" s="244">
        <f t="shared" si="4"/>
        <v>0</v>
      </c>
    </row>
    <row r="264" spans="1:18" s="206" customFormat="1">
      <c r="A264" s="241" t="s">
        <v>449</v>
      </c>
      <c r="B264" s="242" t="s">
        <v>343</v>
      </c>
      <c r="C264" s="216">
        <v>0</v>
      </c>
      <c r="D264" s="216">
        <v>0</v>
      </c>
      <c r="E264" s="216">
        <v>0</v>
      </c>
      <c r="F264" s="216">
        <v>0</v>
      </c>
      <c r="G264" s="216">
        <v>0</v>
      </c>
      <c r="H264" s="216">
        <v>0</v>
      </c>
      <c r="I264" s="216">
        <v>0</v>
      </c>
      <c r="J264" s="216">
        <v>0</v>
      </c>
      <c r="K264" s="216">
        <v>0</v>
      </c>
      <c r="L264" s="216">
        <v>0</v>
      </c>
      <c r="M264" s="216">
        <v>0</v>
      </c>
      <c r="N264" s="216">
        <v>0</v>
      </c>
      <c r="O264" s="216">
        <v>0</v>
      </c>
      <c r="P264" s="216">
        <v>0</v>
      </c>
      <c r="Q264" s="214" t="s">
        <v>162</v>
      </c>
      <c r="R264" s="244">
        <f t="shared" si="4"/>
        <v>0</v>
      </c>
    </row>
    <row r="265" spans="1:18" s="206" customFormat="1">
      <c r="A265" s="241" t="s">
        <v>450</v>
      </c>
      <c r="B265" s="242" t="s">
        <v>343</v>
      </c>
      <c r="C265" s="216">
        <v>0</v>
      </c>
      <c r="D265" s="216">
        <v>0</v>
      </c>
      <c r="E265" s="216">
        <v>0</v>
      </c>
      <c r="F265" s="216">
        <v>0</v>
      </c>
      <c r="G265" s="216">
        <v>0</v>
      </c>
      <c r="H265" s="216">
        <v>0</v>
      </c>
      <c r="I265" s="216">
        <v>0</v>
      </c>
      <c r="J265" s="216">
        <v>0</v>
      </c>
      <c r="K265" s="216">
        <v>0</v>
      </c>
      <c r="L265" s="216">
        <v>0</v>
      </c>
      <c r="M265" s="216">
        <v>0</v>
      </c>
      <c r="N265" s="216">
        <v>0</v>
      </c>
      <c r="O265" s="216">
        <v>0</v>
      </c>
      <c r="P265" s="216">
        <v>0</v>
      </c>
      <c r="Q265" s="214" t="s">
        <v>162</v>
      </c>
      <c r="R265" s="244">
        <f t="shared" si="4"/>
        <v>0</v>
      </c>
    </row>
    <row r="266" spans="1:18" s="206" customFormat="1">
      <c r="A266" s="241" t="s">
        <v>451</v>
      </c>
      <c r="B266" s="242" t="s">
        <v>343</v>
      </c>
      <c r="C266" s="216">
        <v>0</v>
      </c>
      <c r="D266" s="216">
        <v>0</v>
      </c>
      <c r="E266" s="216">
        <v>0</v>
      </c>
      <c r="F266" s="216">
        <v>0</v>
      </c>
      <c r="G266" s="216">
        <v>0</v>
      </c>
      <c r="H266" s="216">
        <v>0</v>
      </c>
      <c r="I266" s="216">
        <v>0</v>
      </c>
      <c r="J266" s="216">
        <v>0</v>
      </c>
      <c r="K266" s="216">
        <v>0</v>
      </c>
      <c r="L266" s="216">
        <v>0</v>
      </c>
      <c r="M266" s="216">
        <v>0</v>
      </c>
      <c r="N266" s="216">
        <v>0</v>
      </c>
      <c r="O266" s="216">
        <v>0</v>
      </c>
      <c r="P266" s="216">
        <v>0</v>
      </c>
      <c r="Q266" s="214" t="s">
        <v>162</v>
      </c>
      <c r="R266" s="244">
        <f t="shared" si="4"/>
        <v>0</v>
      </c>
    </row>
    <row r="267" spans="1:18">
      <c r="A267" s="241" t="s">
        <v>452</v>
      </c>
      <c r="B267" s="242" t="s">
        <v>343</v>
      </c>
      <c r="C267" s="217">
        <v>40909000</v>
      </c>
      <c r="D267" s="217">
        <v>40909000</v>
      </c>
      <c r="E267" s="217">
        <v>40909000</v>
      </c>
      <c r="F267" s="217">
        <v>40909000</v>
      </c>
      <c r="G267" s="217">
        <v>40909000</v>
      </c>
      <c r="H267" s="217">
        <v>40909000</v>
      </c>
      <c r="I267" s="217">
        <v>40909000</v>
      </c>
      <c r="J267" s="217">
        <v>40909000</v>
      </c>
      <c r="K267" s="217">
        <v>40909000</v>
      </c>
      <c r="L267" s="217">
        <v>40999000</v>
      </c>
      <c r="M267" s="217">
        <v>40999000</v>
      </c>
      <c r="N267" s="217">
        <v>41005000</v>
      </c>
      <c r="O267" s="217">
        <v>43328000</v>
      </c>
      <c r="P267" s="217">
        <v>41033105</v>
      </c>
      <c r="Q267" s="243" t="s">
        <v>162</v>
      </c>
      <c r="R267" s="244">
        <f t="shared" si="4"/>
        <v>0</v>
      </c>
    </row>
    <row r="268" spans="1:18" s="206" customFormat="1">
      <c r="A268" s="241" t="s">
        <v>453</v>
      </c>
      <c r="B268" s="242" t="s">
        <v>343</v>
      </c>
      <c r="C268" s="216">
        <v>0</v>
      </c>
      <c r="D268" s="216">
        <v>0</v>
      </c>
      <c r="E268" s="216">
        <v>0</v>
      </c>
      <c r="F268" s="216">
        <v>0</v>
      </c>
      <c r="G268" s="216">
        <v>0</v>
      </c>
      <c r="H268" s="216">
        <v>0</v>
      </c>
      <c r="I268" s="216">
        <v>0</v>
      </c>
      <c r="J268" s="216">
        <v>0</v>
      </c>
      <c r="K268" s="216">
        <v>0</v>
      </c>
      <c r="L268" s="216">
        <v>0</v>
      </c>
      <c r="M268" s="216">
        <v>0</v>
      </c>
      <c r="N268" s="216">
        <v>0</v>
      </c>
      <c r="O268" s="216">
        <v>0</v>
      </c>
      <c r="P268" s="216">
        <v>0</v>
      </c>
      <c r="Q268" s="214" t="s">
        <v>162</v>
      </c>
      <c r="R268" s="244">
        <f t="shared" si="4"/>
        <v>0</v>
      </c>
    </row>
    <row r="269" spans="1:18">
      <c r="A269" s="241" t="s">
        <v>454</v>
      </c>
      <c r="B269" s="242" t="s">
        <v>343</v>
      </c>
      <c r="C269" s="217">
        <v>60245000</v>
      </c>
      <c r="D269" s="217">
        <v>60245000</v>
      </c>
      <c r="E269" s="217">
        <v>60245000</v>
      </c>
      <c r="F269" s="217">
        <v>60245000</v>
      </c>
      <c r="G269" s="217">
        <v>60245000</v>
      </c>
      <c r="H269" s="217">
        <v>60245000</v>
      </c>
      <c r="I269" s="217">
        <v>60245000</v>
      </c>
      <c r="J269" s="217">
        <v>60245000</v>
      </c>
      <c r="K269" s="217">
        <v>60245000</v>
      </c>
      <c r="L269" s="217">
        <v>60245000</v>
      </c>
      <c r="M269" s="217">
        <v>60245000</v>
      </c>
      <c r="N269" s="217">
        <v>60245000</v>
      </c>
      <c r="O269" s="217">
        <v>60235000</v>
      </c>
      <c r="P269" s="217">
        <v>60244549</v>
      </c>
      <c r="Q269" s="243" t="s">
        <v>162</v>
      </c>
      <c r="R269" s="244">
        <f t="shared" si="4"/>
        <v>0</v>
      </c>
    </row>
    <row r="270" spans="1:18">
      <c r="A270" s="241" t="s">
        <v>455</v>
      </c>
      <c r="B270" s="242" t="s">
        <v>343</v>
      </c>
      <c r="C270" s="217">
        <v>347000</v>
      </c>
      <c r="D270" s="217">
        <v>347000</v>
      </c>
      <c r="E270" s="217">
        <v>347000</v>
      </c>
      <c r="F270" s="217">
        <v>347000</v>
      </c>
      <c r="G270" s="217">
        <v>347000</v>
      </c>
      <c r="H270" s="217">
        <v>347000</v>
      </c>
      <c r="I270" s="217">
        <v>347000</v>
      </c>
      <c r="J270" s="217">
        <v>347000</v>
      </c>
      <c r="K270" s="217">
        <v>347000</v>
      </c>
      <c r="L270" s="217">
        <v>347000</v>
      </c>
      <c r="M270" s="217">
        <v>347000</v>
      </c>
      <c r="N270" s="217">
        <v>347000</v>
      </c>
      <c r="O270" s="217">
        <v>347000</v>
      </c>
      <c r="P270" s="217">
        <v>347116</v>
      </c>
      <c r="Q270" s="243" t="s">
        <v>162</v>
      </c>
      <c r="R270" s="244">
        <f t="shared" si="4"/>
        <v>0</v>
      </c>
    </row>
    <row r="271" spans="1:18">
      <c r="A271" s="241" t="s">
        <v>456</v>
      </c>
      <c r="B271" s="242" t="s">
        <v>343</v>
      </c>
      <c r="C271" s="217">
        <v>813000</v>
      </c>
      <c r="D271" s="217">
        <v>813000</v>
      </c>
      <c r="E271" s="217">
        <v>813000</v>
      </c>
      <c r="F271" s="217">
        <v>813000</v>
      </c>
      <c r="G271" s="217">
        <v>813000</v>
      </c>
      <c r="H271" s="217">
        <v>813000</v>
      </c>
      <c r="I271" s="217">
        <v>813000</v>
      </c>
      <c r="J271" s="217">
        <v>813000</v>
      </c>
      <c r="K271" s="217">
        <v>813000</v>
      </c>
      <c r="L271" s="217">
        <v>813000</v>
      </c>
      <c r="M271" s="217">
        <v>813000</v>
      </c>
      <c r="N271" s="217">
        <v>813000</v>
      </c>
      <c r="O271" s="217">
        <v>813000</v>
      </c>
      <c r="P271" s="217">
        <v>813258</v>
      </c>
      <c r="Q271" s="243" t="s">
        <v>162</v>
      </c>
      <c r="R271" s="244">
        <f t="shared" si="4"/>
        <v>0</v>
      </c>
    </row>
    <row r="272" spans="1:18" s="206" customFormat="1">
      <c r="A272" s="241" t="s">
        <v>457</v>
      </c>
      <c r="B272" s="242" t="s">
        <v>343</v>
      </c>
      <c r="C272" s="216">
        <v>0</v>
      </c>
      <c r="D272" s="216">
        <v>0</v>
      </c>
      <c r="E272" s="216">
        <v>0</v>
      </c>
      <c r="F272" s="216">
        <v>0</v>
      </c>
      <c r="G272" s="216">
        <v>0</v>
      </c>
      <c r="H272" s="216">
        <v>0</v>
      </c>
      <c r="I272" s="216">
        <v>0</v>
      </c>
      <c r="J272" s="216">
        <v>0</v>
      </c>
      <c r="K272" s="216">
        <v>0</v>
      </c>
      <c r="L272" s="216">
        <v>0</v>
      </c>
      <c r="M272" s="216">
        <v>0</v>
      </c>
      <c r="N272" s="216">
        <v>0</v>
      </c>
      <c r="O272" s="216">
        <v>0</v>
      </c>
      <c r="P272" s="216">
        <v>0</v>
      </c>
      <c r="Q272" s="214" t="s">
        <v>162</v>
      </c>
      <c r="R272" s="244">
        <f t="shared" si="4"/>
        <v>0</v>
      </c>
    </row>
    <row r="273" spans="1:18" s="206" customFormat="1">
      <c r="A273" s="241" t="s">
        <v>458</v>
      </c>
      <c r="B273" s="242" t="s">
        <v>343</v>
      </c>
      <c r="C273" s="216">
        <v>0</v>
      </c>
      <c r="D273" s="216">
        <v>0</v>
      </c>
      <c r="E273" s="216">
        <v>0</v>
      </c>
      <c r="F273" s="216">
        <v>0</v>
      </c>
      <c r="G273" s="216">
        <v>0</v>
      </c>
      <c r="H273" s="216">
        <v>0</v>
      </c>
      <c r="I273" s="216">
        <v>0</v>
      </c>
      <c r="J273" s="216">
        <v>0</v>
      </c>
      <c r="K273" s="216">
        <v>0</v>
      </c>
      <c r="L273" s="216">
        <v>0</v>
      </c>
      <c r="M273" s="216">
        <v>0</v>
      </c>
      <c r="N273" s="216">
        <v>0</v>
      </c>
      <c r="O273" s="216">
        <v>0</v>
      </c>
      <c r="P273" s="216">
        <v>0</v>
      </c>
      <c r="Q273" s="214" t="s">
        <v>162</v>
      </c>
      <c r="R273" s="244">
        <f t="shared" si="4"/>
        <v>0</v>
      </c>
    </row>
    <row r="274" spans="1:18" s="206" customFormat="1">
      <c r="A274" s="241" t="s">
        <v>459</v>
      </c>
      <c r="B274" s="242" t="s">
        <v>343</v>
      </c>
      <c r="C274" s="216">
        <v>0</v>
      </c>
      <c r="D274" s="216">
        <v>0</v>
      </c>
      <c r="E274" s="216">
        <v>0</v>
      </c>
      <c r="F274" s="216">
        <v>0</v>
      </c>
      <c r="G274" s="216">
        <v>0</v>
      </c>
      <c r="H274" s="216">
        <v>0</v>
      </c>
      <c r="I274" s="216">
        <v>0</v>
      </c>
      <c r="J274" s="216">
        <v>0</v>
      </c>
      <c r="K274" s="216">
        <v>0</v>
      </c>
      <c r="L274" s="216">
        <v>0</v>
      </c>
      <c r="M274" s="216">
        <v>0</v>
      </c>
      <c r="N274" s="216">
        <v>0</v>
      </c>
      <c r="O274" s="216">
        <v>0</v>
      </c>
      <c r="P274" s="216">
        <v>0</v>
      </c>
      <c r="Q274" s="214" t="s">
        <v>162</v>
      </c>
      <c r="R274" s="244">
        <f t="shared" si="4"/>
        <v>0</v>
      </c>
    </row>
    <row r="275" spans="1:18" s="206" customFormat="1">
      <c r="A275" s="241" t="s">
        <v>460</v>
      </c>
      <c r="B275" s="242" t="s">
        <v>343</v>
      </c>
      <c r="C275" s="216">
        <v>0</v>
      </c>
      <c r="D275" s="216">
        <v>0</v>
      </c>
      <c r="E275" s="216">
        <v>0</v>
      </c>
      <c r="F275" s="216">
        <v>0</v>
      </c>
      <c r="G275" s="216">
        <v>0</v>
      </c>
      <c r="H275" s="216">
        <v>0</v>
      </c>
      <c r="I275" s="216">
        <v>0</v>
      </c>
      <c r="J275" s="216">
        <v>0</v>
      </c>
      <c r="K275" s="216">
        <v>0</v>
      </c>
      <c r="L275" s="216">
        <v>0</v>
      </c>
      <c r="M275" s="216">
        <v>0</v>
      </c>
      <c r="N275" s="216">
        <v>0</v>
      </c>
      <c r="O275" s="216">
        <v>0</v>
      </c>
      <c r="P275" s="216">
        <v>0</v>
      </c>
      <c r="Q275" s="214" t="s">
        <v>162</v>
      </c>
      <c r="R275" s="244">
        <f t="shared" si="4"/>
        <v>0</v>
      </c>
    </row>
    <row r="276" spans="1:18">
      <c r="A276" s="241" t="s">
        <v>461</v>
      </c>
      <c r="B276" s="242" t="s">
        <v>343</v>
      </c>
      <c r="C276" s="217">
        <v>15467000</v>
      </c>
      <c r="D276" s="217">
        <v>15467000</v>
      </c>
      <c r="E276" s="217">
        <v>15467000</v>
      </c>
      <c r="F276" s="217">
        <v>15467000</v>
      </c>
      <c r="G276" s="217">
        <v>15467000</v>
      </c>
      <c r="H276" s="217">
        <v>15467000</v>
      </c>
      <c r="I276" s="217">
        <v>15467000</v>
      </c>
      <c r="J276" s="217">
        <v>15467000</v>
      </c>
      <c r="K276" s="217">
        <v>15467000</v>
      </c>
      <c r="L276" s="217">
        <v>15467000</v>
      </c>
      <c r="M276" s="217">
        <v>15467000</v>
      </c>
      <c r="N276" s="217">
        <v>15467000</v>
      </c>
      <c r="O276" s="217">
        <v>15467000</v>
      </c>
      <c r="P276" s="217">
        <v>15466592</v>
      </c>
      <c r="Q276" s="243" t="s">
        <v>162</v>
      </c>
      <c r="R276" s="244">
        <f t="shared" si="4"/>
        <v>0</v>
      </c>
    </row>
    <row r="277" spans="1:18" s="206" customFormat="1">
      <c r="A277" s="241" t="s">
        <v>462</v>
      </c>
      <c r="B277" s="242" t="s">
        <v>343</v>
      </c>
      <c r="C277" s="216">
        <v>0</v>
      </c>
      <c r="D277" s="216">
        <v>0</v>
      </c>
      <c r="E277" s="216">
        <v>0</v>
      </c>
      <c r="F277" s="216">
        <v>0</v>
      </c>
      <c r="G277" s="216">
        <v>0</v>
      </c>
      <c r="H277" s="216">
        <v>0</v>
      </c>
      <c r="I277" s="216">
        <v>0</v>
      </c>
      <c r="J277" s="216">
        <v>0</v>
      </c>
      <c r="K277" s="216">
        <v>0</v>
      </c>
      <c r="L277" s="216">
        <v>0</v>
      </c>
      <c r="M277" s="216">
        <v>0</v>
      </c>
      <c r="N277" s="216">
        <v>0</v>
      </c>
      <c r="O277" s="216">
        <v>0</v>
      </c>
      <c r="P277" s="216">
        <v>0</v>
      </c>
      <c r="Q277" s="214" t="s">
        <v>162</v>
      </c>
      <c r="R277" s="244">
        <f t="shared" si="4"/>
        <v>0</v>
      </c>
    </row>
    <row r="278" spans="1:18">
      <c r="A278" s="241" t="s">
        <v>463</v>
      </c>
      <c r="B278" s="242" t="s">
        <v>343</v>
      </c>
      <c r="C278" s="217">
        <v>23562000</v>
      </c>
      <c r="D278" s="217">
        <v>23562000</v>
      </c>
      <c r="E278" s="217">
        <v>23562000</v>
      </c>
      <c r="F278" s="217">
        <v>23562000</v>
      </c>
      <c r="G278" s="217">
        <v>23562000</v>
      </c>
      <c r="H278" s="217">
        <v>23562000</v>
      </c>
      <c r="I278" s="217">
        <v>23562000</v>
      </c>
      <c r="J278" s="217">
        <v>23562000</v>
      </c>
      <c r="K278" s="217">
        <v>23562000</v>
      </c>
      <c r="L278" s="217">
        <v>23562000</v>
      </c>
      <c r="M278" s="217">
        <v>23562000</v>
      </c>
      <c r="N278" s="217">
        <v>23562000</v>
      </c>
      <c r="O278" s="217">
        <v>23562000</v>
      </c>
      <c r="P278" s="217">
        <v>23561627</v>
      </c>
      <c r="Q278" s="243" t="s">
        <v>162</v>
      </c>
      <c r="R278" s="244">
        <f t="shared" si="4"/>
        <v>0</v>
      </c>
    </row>
    <row r="279" spans="1:18" s="206" customFormat="1">
      <c r="A279" s="241" t="s">
        <v>464</v>
      </c>
      <c r="B279" s="242" t="s">
        <v>343</v>
      </c>
      <c r="C279" s="216">
        <v>0</v>
      </c>
      <c r="D279" s="216">
        <v>0</v>
      </c>
      <c r="E279" s="216">
        <v>0</v>
      </c>
      <c r="F279" s="216">
        <v>0</v>
      </c>
      <c r="G279" s="216">
        <v>0</v>
      </c>
      <c r="H279" s="216">
        <v>0</v>
      </c>
      <c r="I279" s="216">
        <v>0</v>
      </c>
      <c r="J279" s="216">
        <v>0</v>
      </c>
      <c r="K279" s="216">
        <v>0</v>
      </c>
      <c r="L279" s="216">
        <v>0</v>
      </c>
      <c r="M279" s="216">
        <v>0</v>
      </c>
      <c r="N279" s="216">
        <v>0</v>
      </c>
      <c r="O279" s="216">
        <v>0</v>
      </c>
      <c r="P279" s="216">
        <v>0</v>
      </c>
      <c r="Q279" s="214" t="s">
        <v>162</v>
      </c>
      <c r="R279" s="244">
        <f t="shared" si="4"/>
        <v>0</v>
      </c>
    </row>
    <row r="280" spans="1:18">
      <c r="A280" s="241" t="s">
        <v>465</v>
      </c>
      <c r="B280" s="242" t="s">
        <v>343</v>
      </c>
      <c r="C280" s="217">
        <v>51265000</v>
      </c>
      <c r="D280" s="217">
        <v>51265000</v>
      </c>
      <c r="E280" s="217">
        <v>51265000</v>
      </c>
      <c r="F280" s="217">
        <v>51265000</v>
      </c>
      <c r="G280" s="217">
        <v>51265000</v>
      </c>
      <c r="H280" s="217">
        <v>51265000</v>
      </c>
      <c r="I280" s="217">
        <v>51265000</v>
      </c>
      <c r="J280" s="217">
        <v>51265000</v>
      </c>
      <c r="K280" s="217">
        <v>51265000</v>
      </c>
      <c r="L280" s="217">
        <v>51265000</v>
      </c>
      <c r="M280" s="217">
        <v>51265000</v>
      </c>
      <c r="N280" s="217">
        <v>51265000</v>
      </c>
      <c r="O280" s="217">
        <v>56323000</v>
      </c>
      <c r="P280" s="217">
        <v>51475587</v>
      </c>
      <c r="Q280" s="243" t="s">
        <v>162</v>
      </c>
      <c r="R280" s="244">
        <f t="shared" si="4"/>
        <v>0</v>
      </c>
    </row>
    <row r="281" spans="1:18" s="206" customFormat="1">
      <c r="A281" s="241" t="s">
        <v>466</v>
      </c>
      <c r="B281" s="242" t="s">
        <v>343</v>
      </c>
      <c r="C281" s="216">
        <v>0</v>
      </c>
      <c r="D281" s="216">
        <v>0</v>
      </c>
      <c r="E281" s="216">
        <v>0</v>
      </c>
      <c r="F281" s="216">
        <v>0</v>
      </c>
      <c r="G281" s="216">
        <v>0</v>
      </c>
      <c r="H281" s="216">
        <v>0</v>
      </c>
      <c r="I281" s="216">
        <v>0</v>
      </c>
      <c r="J281" s="216">
        <v>0</v>
      </c>
      <c r="K281" s="216">
        <v>0</v>
      </c>
      <c r="L281" s="216">
        <v>0</v>
      </c>
      <c r="M281" s="216">
        <v>0</v>
      </c>
      <c r="N281" s="216">
        <v>0</v>
      </c>
      <c r="O281" s="216">
        <v>0</v>
      </c>
      <c r="P281" s="216">
        <v>0</v>
      </c>
      <c r="Q281" s="214" t="s">
        <v>162</v>
      </c>
      <c r="R281" s="244">
        <f t="shared" si="4"/>
        <v>0</v>
      </c>
    </row>
    <row r="282" spans="1:18">
      <c r="A282" s="241" t="s">
        <v>467</v>
      </c>
      <c r="B282" s="242" t="s">
        <v>343</v>
      </c>
      <c r="C282" s="217">
        <v>18449000</v>
      </c>
      <c r="D282" s="217">
        <v>18449000</v>
      </c>
      <c r="E282" s="217">
        <v>18449000</v>
      </c>
      <c r="F282" s="217">
        <v>18449000</v>
      </c>
      <c r="G282" s="217">
        <v>18449000</v>
      </c>
      <c r="H282" s="217">
        <v>18449000</v>
      </c>
      <c r="I282" s="217">
        <v>18449000</v>
      </c>
      <c r="J282" s="217">
        <v>18449000</v>
      </c>
      <c r="K282" s="217">
        <v>18449000</v>
      </c>
      <c r="L282" s="217">
        <v>18449000</v>
      </c>
      <c r="M282" s="217">
        <v>18449000</v>
      </c>
      <c r="N282" s="217">
        <v>18449000</v>
      </c>
      <c r="O282" s="217">
        <v>18449000</v>
      </c>
      <c r="P282" s="217">
        <v>18449225</v>
      </c>
      <c r="Q282" s="243" t="s">
        <v>162</v>
      </c>
      <c r="R282" s="244">
        <f t="shared" si="4"/>
        <v>0</v>
      </c>
    </row>
    <row r="283" spans="1:18">
      <c r="A283" s="241" t="s">
        <v>468</v>
      </c>
      <c r="B283" s="242" t="s">
        <v>343</v>
      </c>
      <c r="C283" s="217">
        <v>25888000</v>
      </c>
      <c r="D283" s="217">
        <v>25888000</v>
      </c>
      <c r="E283" s="217">
        <v>25888000</v>
      </c>
      <c r="F283" s="217">
        <v>25888000</v>
      </c>
      <c r="G283" s="217">
        <v>25888000</v>
      </c>
      <c r="H283" s="217">
        <v>25888000</v>
      </c>
      <c r="I283" s="217">
        <v>25888000</v>
      </c>
      <c r="J283" s="217">
        <v>25888000</v>
      </c>
      <c r="K283" s="217">
        <v>25888000</v>
      </c>
      <c r="L283" s="217">
        <v>25888000</v>
      </c>
      <c r="M283" s="217">
        <v>25888000</v>
      </c>
      <c r="N283" s="217">
        <v>25888000</v>
      </c>
      <c r="O283" s="217">
        <v>25888000</v>
      </c>
      <c r="P283" s="217">
        <v>25887774</v>
      </c>
      <c r="Q283" s="243" t="s">
        <v>162</v>
      </c>
      <c r="R283" s="244">
        <f t="shared" si="4"/>
        <v>0</v>
      </c>
    </row>
    <row r="284" spans="1:18" s="206" customFormat="1">
      <c r="A284" s="241" t="s">
        <v>469</v>
      </c>
      <c r="B284" s="242" t="s">
        <v>343</v>
      </c>
      <c r="C284" s="216">
        <v>0</v>
      </c>
      <c r="D284" s="216">
        <v>0</v>
      </c>
      <c r="E284" s="216">
        <v>0</v>
      </c>
      <c r="F284" s="216">
        <v>0</v>
      </c>
      <c r="G284" s="216">
        <v>0</v>
      </c>
      <c r="H284" s="216">
        <v>0</v>
      </c>
      <c r="I284" s="216">
        <v>0</v>
      </c>
      <c r="J284" s="216">
        <v>0</v>
      </c>
      <c r="K284" s="216">
        <v>0</v>
      </c>
      <c r="L284" s="216">
        <v>0</v>
      </c>
      <c r="M284" s="216">
        <v>0</v>
      </c>
      <c r="N284" s="216">
        <v>0</v>
      </c>
      <c r="O284" s="216">
        <v>0</v>
      </c>
      <c r="P284" s="216">
        <v>0</v>
      </c>
      <c r="Q284" s="214" t="s">
        <v>162</v>
      </c>
      <c r="R284" s="244">
        <f t="shared" si="4"/>
        <v>0</v>
      </c>
    </row>
    <row r="285" spans="1:18" s="206" customFormat="1">
      <c r="A285" s="241" t="s">
        <v>470</v>
      </c>
      <c r="B285" s="242" t="s">
        <v>343</v>
      </c>
      <c r="C285" s="216">
        <v>0</v>
      </c>
      <c r="D285" s="216">
        <v>0</v>
      </c>
      <c r="E285" s="216">
        <v>0</v>
      </c>
      <c r="F285" s="216">
        <v>0</v>
      </c>
      <c r="G285" s="216">
        <v>0</v>
      </c>
      <c r="H285" s="216">
        <v>0</v>
      </c>
      <c r="I285" s="216">
        <v>0</v>
      </c>
      <c r="J285" s="216">
        <v>0</v>
      </c>
      <c r="K285" s="216">
        <v>0</v>
      </c>
      <c r="L285" s="216">
        <v>0</v>
      </c>
      <c r="M285" s="216">
        <v>0</v>
      </c>
      <c r="N285" s="216">
        <v>0</v>
      </c>
      <c r="O285" s="216">
        <v>0</v>
      </c>
      <c r="P285" s="216">
        <v>0</v>
      </c>
      <c r="Q285" s="214" t="s">
        <v>162</v>
      </c>
      <c r="R285" s="244">
        <f t="shared" si="4"/>
        <v>0</v>
      </c>
    </row>
    <row r="286" spans="1:18">
      <c r="A286" s="241" t="s">
        <v>471</v>
      </c>
      <c r="B286" s="242" t="s">
        <v>343</v>
      </c>
      <c r="C286" s="217">
        <v>61018000</v>
      </c>
      <c r="D286" s="217">
        <v>61018000</v>
      </c>
      <c r="E286" s="217">
        <v>61018000</v>
      </c>
      <c r="F286" s="217">
        <v>61018000</v>
      </c>
      <c r="G286" s="217">
        <v>61018000</v>
      </c>
      <c r="H286" s="217">
        <v>61018000</v>
      </c>
      <c r="I286" s="217">
        <v>61018000</v>
      </c>
      <c r="J286" s="217">
        <v>61018000</v>
      </c>
      <c r="K286" s="217">
        <v>61018000</v>
      </c>
      <c r="L286" s="217">
        <v>61018000</v>
      </c>
      <c r="M286" s="217">
        <v>61018000</v>
      </c>
      <c r="N286" s="217">
        <v>61019000</v>
      </c>
      <c r="O286" s="217">
        <v>61019000</v>
      </c>
      <c r="P286" s="217">
        <v>61017787</v>
      </c>
      <c r="Q286" s="243" t="s">
        <v>162</v>
      </c>
      <c r="R286" s="244">
        <f t="shared" si="4"/>
        <v>0</v>
      </c>
    </row>
    <row r="287" spans="1:18" s="206" customFormat="1">
      <c r="A287" s="241" t="s">
        <v>472</v>
      </c>
      <c r="B287" s="242" t="s">
        <v>343</v>
      </c>
      <c r="C287" s="216">
        <v>0</v>
      </c>
      <c r="D287" s="216">
        <v>0</v>
      </c>
      <c r="E287" s="216">
        <v>0</v>
      </c>
      <c r="F287" s="216">
        <v>0</v>
      </c>
      <c r="G287" s="216">
        <v>0</v>
      </c>
      <c r="H287" s="216">
        <v>0</v>
      </c>
      <c r="I287" s="216">
        <v>0</v>
      </c>
      <c r="J287" s="216">
        <v>0</v>
      </c>
      <c r="K287" s="216">
        <v>0</v>
      </c>
      <c r="L287" s="216">
        <v>0</v>
      </c>
      <c r="M287" s="216">
        <v>0</v>
      </c>
      <c r="N287" s="216">
        <v>0</v>
      </c>
      <c r="O287" s="216">
        <v>0</v>
      </c>
      <c r="P287" s="216">
        <v>0</v>
      </c>
      <c r="Q287" s="214" t="s">
        <v>162</v>
      </c>
      <c r="R287" s="244">
        <f t="shared" si="4"/>
        <v>0</v>
      </c>
    </row>
    <row r="288" spans="1:18">
      <c r="A288" s="241" t="s">
        <v>473</v>
      </c>
      <c r="B288" s="242" t="s">
        <v>343</v>
      </c>
      <c r="C288" s="217">
        <v>53554000</v>
      </c>
      <c r="D288" s="217">
        <v>53554000</v>
      </c>
      <c r="E288" s="217">
        <v>53554000</v>
      </c>
      <c r="F288" s="217">
        <v>53554000</v>
      </c>
      <c r="G288" s="217">
        <v>53554000</v>
      </c>
      <c r="H288" s="217">
        <v>53554000</v>
      </c>
      <c r="I288" s="217">
        <v>53554000</v>
      </c>
      <c r="J288" s="217">
        <v>53554000</v>
      </c>
      <c r="K288" s="217">
        <v>53554000</v>
      </c>
      <c r="L288" s="217">
        <v>53554000</v>
      </c>
      <c r="M288" s="217">
        <v>53554000</v>
      </c>
      <c r="N288" s="217">
        <v>53554000</v>
      </c>
      <c r="O288" s="217">
        <v>53554000</v>
      </c>
      <c r="P288" s="217">
        <v>53553621</v>
      </c>
      <c r="Q288" s="243" t="s">
        <v>162</v>
      </c>
      <c r="R288" s="244">
        <f t="shared" si="4"/>
        <v>0</v>
      </c>
    </row>
    <row r="289" spans="1:18" s="206" customFormat="1">
      <c r="A289" s="241" t="s">
        <v>474</v>
      </c>
      <c r="B289" s="242" t="s">
        <v>343</v>
      </c>
      <c r="C289" s="216">
        <v>0</v>
      </c>
      <c r="D289" s="216">
        <v>0</v>
      </c>
      <c r="E289" s="216">
        <v>0</v>
      </c>
      <c r="F289" s="216">
        <v>0</v>
      </c>
      <c r="G289" s="216">
        <v>0</v>
      </c>
      <c r="H289" s="216">
        <v>0</v>
      </c>
      <c r="I289" s="216">
        <v>0</v>
      </c>
      <c r="J289" s="216">
        <v>0</v>
      </c>
      <c r="K289" s="216">
        <v>0</v>
      </c>
      <c r="L289" s="216">
        <v>0</v>
      </c>
      <c r="M289" s="216">
        <v>0</v>
      </c>
      <c r="N289" s="216">
        <v>0</v>
      </c>
      <c r="O289" s="216">
        <v>0</v>
      </c>
      <c r="P289" s="216">
        <v>0</v>
      </c>
      <c r="Q289" s="214" t="s">
        <v>162</v>
      </c>
      <c r="R289" s="244">
        <f t="shared" si="4"/>
        <v>0</v>
      </c>
    </row>
    <row r="290" spans="1:18" s="206" customFormat="1">
      <c r="A290" s="241" t="s">
        <v>475</v>
      </c>
      <c r="B290" s="242" t="s">
        <v>343</v>
      </c>
      <c r="C290" s="216">
        <v>0</v>
      </c>
      <c r="D290" s="216">
        <v>0</v>
      </c>
      <c r="E290" s="216">
        <v>0</v>
      </c>
      <c r="F290" s="216">
        <v>0</v>
      </c>
      <c r="G290" s="216">
        <v>0</v>
      </c>
      <c r="H290" s="216">
        <v>0</v>
      </c>
      <c r="I290" s="216">
        <v>0</v>
      </c>
      <c r="J290" s="216">
        <v>0</v>
      </c>
      <c r="K290" s="216">
        <v>0</v>
      </c>
      <c r="L290" s="216">
        <v>0</v>
      </c>
      <c r="M290" s="216">
        <v>0</v>
      </c>
      <c r="N290" s="216">
        <v>0</v>
      </c>
      <c r="O290" s="216">
        <v>0</v>
      </c>
      <c r="P290" s="216">
        <v>0</v>
      </c>
      <c r="Q290" s="214" t="s">
        <v>162</v>
      </c>
      <c r="R290" s="244">
        <f t="shared" si="4"/>
        <v>0</v>
      </c>
    </row>
    <row r="291" spans="1:18" s="206" customFormat="1">
      <c r="A291" s="241" t="s">
        <v>476</v>
      </c>
      <c r="B291" s="242" t="s">
        <v>343</v>
      </c>
      <c r="C291" s="216">
        <v>0</v>
      </c>
      <c r="D291" s="216">
        <v>0</v>
      </c>
      <c r="E291" s="216">
        <v>0</v>
      </c>
      <c r="F291" s="216">
        <v>0</v>
      </c>
      <c r="G291" s="216">
        <v>0</v>
      </c>
      <c r="H291" s="216">
        <v>0</v>
      </c>
      <c r="I291" s="216">
        <v>0</v>
      </c>
      <c r="J291" s="216">
        <v>0</v>
      </c>
      <c r="K291" s="216">
        <v>0</v>
      </c>
      <c r="L291" s="216">
        <v>0</v>
      </c>
      <c r="M291" s="216">
        <v>0</v>
      </c>
      <c r="N291" s="216">
        <v>0</v>
      </c>
      <c r="O291" s="216">
        <v>0</v>
      </c>
      <c r="P291" s="216">
        <v>0</v>
      </c>
      <c r="Q291" s="214" t="s">
        <v>162</v>
      </c>
      <c r="R291" s="244">
        <f t="shared" si="4"/>
        <v>0</v>
      </c>
    </row>
    <row r="292" spans="1:18" s="206" customFormat="1">
      <c r="A292" s="241" t="s">
        <v>477</v>
      </c>
      <c r="B292" s="242" t="s">
        <v>343</v>
      </c>
      <c r="C292" s="216">
        <v>0</v>
      </c>
      <c r="D292" s="216">
        <v>0</v>
      </c>
      <c r="E292" s="216">
        <v>0</v>
      </c>
      <c r="F292" s="216">
        <v>0</v>
      </c>
      <c r="G292" s="216">
        <v>0</v>
      </c>
      <c r="H292" s="216">
        <v>0</v>
      </c>
      <c r="I292" s="216">
        <v>0</v>
      </c>
      <c r="J292" s="216">
        <v>0</v>
      </c>
      <c r="K292" s="216">
        <v>0</v>
      </c>
      <c r="L292" s="216">
        <v>0</v>
      </c>
      <c r="M292" s="216">
        <v>0</v>
      </c>
      <c r="N292" s="216">
        <v>0</v>
      </c>
      <c r="O292" s="216">
        <v>0</v>
      </c>
      <c r="P292" s="216">
        <v>0</v>
      </c>
      <c r="Q292" s="214" t="s">
        <v>162</v>
      </c>
      <c r="R292" s="244">
        <f t="shared" si="4"/>
        <v>0</v>
      </c>
    </row>
    <row r="293" spans="1:18" s="206" customFormat="1">
      <c r="A293" s="241" t="s">
        <v>478</v>
      </c>
      <c r="B293" s="242" t="s">
        <v>343</v>
      </c>
      <c r="C293" s="216">
        <v>0</v>
      </c>
      <c r="D293" s="216">
        <v>0</v>
      </c>
      <c r="E293" s="216">
        <v>0</v>
      </c>
      <c r="F293" s="216">
        <v>0</v>
      </c>
      <c r="G293" s="216">
        <v>0</v>
      </c>
      <c r="H293" s="216">
        <v>0</v>
      </c>
      <c r="I293" s="216">
        <v>0</v>
      </c>
      <c r="J293" s="216">
        <v>0</v>
      </c>
      <c r="K293" s="216">
        <v>0</v>
      </c>
      <c r="L293" s="216">
        <v>0</v>
      </c>
      <c r="M293" s="216">
        <v>0</v>
      </c>
      <c r="N293" s="216">
        <v>0</v>
      </c>
      <c r="O293" s="216">
        <v>0</v>
      </c>
      <c r="P293" s="216">
        <v>0</v>
      </c>
      <c r="Q293" s="214" t="s">
        <v>162</v>
      </c>
      <c r="R293" s="244">
        <f t="shared" si="4"/>
        <v>0</v>
      </c>
    </row>
    <row r="294" spans="1:18">
      <c r="A294" s="241" t="s">
        <v>479</v>
      </c>
      <c r="B294" s="242" t="s">
        <v>343</v>
      </c>
      <c r="C294" s="217">
        <v>7174000</v>
      </c>
      <c r="D294" s="217">
        <v>7174000</v>
      </c>
      <c r="E294" s="217">
        <v>7174000</v>
      </c>
      <c r="F294" s="217">
        <v>7174000</v>
      </c>
      <c r="G294" s="217">
        <v>7174000</v>
      </c>
      <c r="H294" s="217">
        <v>7174000</v>
      </c>
      <c r="I294" s="217">
        <v>7174000</v>
      </c>
      <c r="J294" s="217">
        <v>7247000</v>
      </c>
      <c r="K294" s="217">
        <v>7247000</v>
      </c>
      <c r="L294" s="217">
        <v>7247000</v>
      </c>
      <c r="M294" s="217">
        <v>7247000</v>
      </c>
      <c r="N294" s="217">
        <v>7247000</v>
      </c>
      <c r="O294" s="217">
        <v>7247000</v>
      </c>
      <c r="P294" s="217">
        <v>7207240</v>
      </c>
      <c r="Q294" s="243" t="s">
        <v>162</v>
      </c>
      <c r="R294" s="244">
        <f t="shared" si="4"/>
        <v>0</v>
      </c>
    </row>
    <row r="295" spans="1:18" s="206" customFormat="1">
      <c r="A295" s="241" t="s">
        <v>480</v>
      </c>
      <c r="B295" s="242" t="s">
        <v>343</v>
      </c>
      <c r="C295" s="216">
        <v>0</v>
      </c>
      <c r="D295" s="216">
        <v>0</v>
      </c>
      <c r="E295" s="216">
        <v>0</v>
      </c>
      <c r="F295" s="216">
        <v>0</v>
      </c>
      <c r="G295" s="216">
        <v>0</v>
      </c>
      <c r="H295" s="216">
        <v>0</v>
      </c>
      <c r="I295" s="216">
        <v>0</v>
      </c>
      <c r="J295" s="216">
        <v>0</v>
      </c>
      <c r="K295" s="216">
        <v>0</v>
      </c>
      <c r="L295" s="216">
        <v>0</v>
      </c>
      <c r="M295" s="216">
        <v>0</v>
      </c>
      <c r="N295" s="216">
        <v>0</v>
      </c>
      <c r="O295" s="216">
        <v>0</v>
      </c>
      <c r="P295" s="216">
        <v>0</v>
      </c>
      <c r="Q295" s="214" t="s">
        <v>162</v>
      </c>
      <c r="R295" s="244">
        <f t="shared" si="4"/>
        <v>0</v>
      </c>
    </row>
    <row r="296" spans="1:18">
      <c r="A296" s="241" t="s">
        <v>481</v>
      </c>
      <c r="B296" s="242" t="s">
        <v>343</v>
      </c>
      <c r="C296" s="217">
        <v>762000</v>
      </c>
      <c r="D296" s="217">
        <v>762000</v>
      </c>
      <c r="E296" s="217">
        <v>762000</v>
      </c>
      <c r="F296" s="217">
        <v>762000</v>
      </c>
      <c r="G296" s="217">
        <v>762000</v>
      </c>
      <c r="H296" s="217">
        <v>762000</v>
      </c>
      <c r="I296" s="217">
        <v>762000</v>
      </c>
      <c r="J296" s="217">
        <v>762000</v>
      </c>
      <c r="K296" s="217">
        <v>762000</v>
      </c>
      <c r="L296" s="217">
        <v>762000</v>
      </c>
      <c r="M296" s="217">
        <v>762000</v>
      </c>
      <c r="N296" s="217">
        <v>762000</v>
      </c>
      <c r="O296" s="217">
        <v>762000</v>
      </c>
      <c r="P296" s="217">
        <v>762026</v>
      </c>
      <c r="Q296" s="243" t="s">
        <v>162</v>
      </c>
      <c r="R296" s="244">
        <f t="shared" si="4"/>
        <v>0</v>
      </c>
    </row>
    <row r="297" spans="1:18" s="206" customFormat="1">
      <c r="A297" s="241" t="s">
        <v>482</v>
      </c>
      <c r="B297" s="242" t="s">
        <v>343</v>
      </c>
      <c r="C297" s="216">
        <v>0</v>
      </c>
      <c r="D297" s="216">
        <v>0</v>
      </c>
      <c r="E297" s="216">
        <v>0</v>
      </c>
      <c r="F297" s="216">
        <v>0</v>
      </c>
      <c r="G297" s="216">
        <v>0</v>
      </c>
      <c r="H297" s="216">
        <v>0</v>
      </c>
      <c r="I297" s="216">
        <v>0</v>
      </c>
      <c r="J297" s="216">
        <v>0</v>
      </c>
      <c r="K297" s="216">
        <v>0</v>
      </c>
      <c r="L297" s="216">
        <v>0</v>
      </c>
      <c r="M297" s="216">
        <v>0</v>
      </c>
      <c r="N297" s="216">
        <v>0</v>
      </c>
      <c r="O297" s="216">
        <v>0</v>
      </c>
      <c r="P297" s="216">
        <v>0</v>
      </c>
      <c r="Q297" s="214" t="s">
        <v>162</v>
      </c>
      <c r="R297" s="244">
        <f t="shared" si="4"/>
        <v>0</v>
      </c>
    </row>
    <row r="298" spans="1:18" s="206" customFormat="1">
      <c r="A298" s="241" t="s">
        <v>483</v>
      </c>
      <c r="B298" s="242" t="s">
        <v>343</v>
      </c>
      <c r="C298" s="216">
        <v>0</v>
      </c>
      <c r="D298" s="216">
        <v>0</v>
      </c>
      <c r="E298" s="216">
        <v>0</v>
      </c>
      <c r="F298" s="216">
        <v>0</v>
      </c>
      <c r="G298" s="216">
        <v>0</v>
      </c>
      <c r="H298" s="216">
        <v>0</v>
      </c>
      <c r="I298" s="216">
        <v>0</v>
      </c>
      <c r="J298" s="216">
        <v>0</v>
      </c>
      <c r="K298" s="216">
        <v>0</v>
      </c>
      <c r="L298" s="216">
        <v>0</v>
      </c>
      <c r="M298" s="216">
        <v>0</v>
      </c>
      <c r="N298" s="216">
        <v>0</v>
      </c>
      <c r="O298" s="216">
        <v>0</v>
      </c>
      <c r="P298" s="216">
        <v>0</v>
      </c>
      <c r="Q298" s="214" t="s">
        <v>162</v>
      </c>
      <c r="R298" s="244">
        <f t="shared" si="4"/>
        <v>0</v>
      </c>
    </row>
    <row r="299" spans="1:18" s="206" customFormat="1">
      <c r="A299" s="241" t="s">
        <v>484</v>
      </c>
      <c r="B299" s="242" t="s">
        <v>343</v>
      </c>
      <c r="C299" s="216">
        <v>0</v>
      </c>
      <c r="D299" s="216">
        <v>0</v>
      </c>
      <c r="E299" s="216">
        <v>0</v>
      </c>
      <c r="F299" s="216">
        <v>0</v>
      </c>
      <c r="G299" s="216">
        <v>0</v>
      </c>
      <c r="H299" s="216">
        <v>0</v>
      </c>
      <c r="I299" s="216">
        <v>0</v>
      </c>
      <c r="J299" s="216">
        <v>0</v>
      </c>
      <c r="K299" s="216">
        <v>0</v>
      </c>
      <c r="L299" s="216">
        <v>0</v>
      </c>
      <c r="M299" s="216">
        <v>0</v>
      </c>
      <c r="N299" s="216">
        <v>0</v>
      </c>
      <c r="O299" s="216">
        <v>0</v>
      </c>
      <c r="P299" s="216">
        <v>0</v>
      </c>
      <c r="Q299" s="214" t="s">
        <v>162</v>
      </c>
      <c r="R299" s="244">
        <f t="shared" si="4"/>
        <v>0</v>
      </c>
    </row>
    <row r="300" spans="1:18">
      <c r="A300" s="241" t="s">
        <v>485</v>
      </c>
      <c r="B300" s="242" t="s">
        <v>343</v>
      </c>
      <c r="C300" s="217">
        <v>12648000</v>
      </c>
      <c r="D300" s="217">
        <v>12648000</v>
      </c>
      <c r="E300" s="217">
        <v>12648000</v>
      </c>
      <c r="F300" s="217">
        <v>12648000</v>
      </c>
      <c r="G300" s="217">
        <v>12648000</v>
      </c>
      <c r="H300" s="217">
        <v>12648000</v>
      </c>
      <c r="I300" s="217">
        <v>12648000</v>
      </c>
      <c r="J300" s="217">
        <v>12648000</v>
      </c>
      <c r="K300" s="217">
        <v>12648000</v>
      </c>
      <c r="L300" s="217">
        <v>12648000</v>
      </c>
      <c r="M300" s="217">
        <v>12648000</v>
      </c>
      <c r="N300" s="217">
        <v>12648000</v>
      </c>
      <c r="O300" s="217">
        <v>12648000</v>
      </c>
      <c r="P300" s="217">
        <v>12648296</v>
      </c>
      <c r="Q300" s="243" t="s">
        <v>162</v>
      </c>
      <c r="R300" s="244">
        <f t="shared" si="4"/>
        <v>0</v>
      </c>
    </row>
    <row r="301" spans="1:18" s="206" customFormat="1">
      <c r="A301" s="241" t="s">
        <v>486</v>
      </c>
      <c r="B301" s="242" t="s">
        <v>343</v>
      </c>
      <c r="C301" s="216">
        <v>0</v>
      </c>
      <c r="D301" s="216">
        <v>0</v>
      </c>
      <c r="E301" s="216">
        <v>0</v>
      </c>
      <c r="F301" s="216">
        <v>0</v>
      </c>
      <c r="G301" s="216">
        <v>0</v>
      </c>
      <c r="H301" s="216">
        <v>0</v>
      </c>
      <c r="I301" s="216">
        <v>0</v>
      </c>
      <c r="J301" s="216">
        <v>0</v>
      </c>
      <c r="K301" s="216">
        <v>0</v>
      </c>
      <c r="L301" s="216">
        <v>0</v>
      </c>
      <c r="M301" s="216">
        <v>0</v>
      </c>
      <c r="N301" s="216">
        <v>0</v>
      </c>
      <c r="O301" s="216">
        <v>0</v>
      </c>
      <c r="P301" s="216">
        <v>0</v>
      </c>
      <c r="Q301" s="214" t="s">
        <v>162</v>
      </c>
      <c r="R301" s="244">
        <f t="shared" si="4"/>
        <v>0</v>
      </c>
    </row>
    <row r="302" spans="1:18">
      <c r="A302" s="241" t="s">
        <v>487</v>
      </c>
      <c r="B302" s="242" t="s">
        <v>343</v>
      </c>
      <c r="C302" s="217">
        <v>5838000</v>
      </c>
      <c r="D302" s="217">
        <v>5838000</v>
      </c>
      <c r="E302" s="217">
        <v>5838000</v>
      </c>
      <c r="F302" s="217">
        <v>5838000</v>
      </c>
      <c r="G302" s="217">
        <v>5838000</v>
      </c>
      <c r="H302" s="217">
        <v>5838000</v>
      </c>
      <c r="I302" s="217">
        <v>5838000</v>
      </c>
      <c r="J302" s="217">
        <v>5838000</v>
      </c>
      <c r="K302" s="217">
        <v>5838000</v>
      </c>
      <c r="L302" s="217">
        <v>5838000</v>
      </c>
      <c r="M302" s="217">
        <v>5838000</v>
      </c>
      <c r="N302" s="217">
        <v>5838000</v>
      </c>
      <c r="O302" s="217">
        <v>5838000</v>
      </c>
      <c r="P302" s="217">
        <v>5838129</v>
      </c>
      <c r="Q302" s="243" t="s">
        <v>162</v>
      </c>
      <c r="R302" s="244">
        <f t="shared" si="4"/>
        <v>0</v>
      </c>
    </row>
    <row r="303" spans="1:18" s="206" customFormat="1">
      <c r="A303" s="241" t="s">
        <v>488</v>
      </c>
      <c r="B303" s="242" t="s">
        <v>343</v>
      </c>
      <c r="C303" s="216">
        <v>0</v>
      </c>
      <c r="D303" s="216">
        <v>0</v>
      </c>
      <c r="E303" s="216">
        <v>0</v>
      </c>
      <c r="F303" s="216">
        <v>0</v>
      </c>
      <c r="G303" s="216">
        <v>0</v>
      </c>
      <c r="H303" s="216">
        <v>0</v>
      </c>
      <c r="I303" s="216">
        <v>0</v>
      </c>
      <c r="J303" s="216">
        <v>0</v>
      </c>
      <c r="K303" s="216">
        <v>0</v>
      </c>
      <c r="L303" s="216">
        <v>0</v>
      </c>
      <c r="M303" s="216">
        <v>0</v>
      </c>
      <c r="N303" s="216">
        <v>0</v>
      </c>
      <c r="O303" s="216">
        <v>0</v>
      </c>
      <c r="P303" s="216">
        <v>0</v>
      </c>
      <c r="Q303" s="214" t="s">
        <v>162</v>
      </c>
      <c r="R303" s="244">
        <f t="shared" si="4"/>
        <v>0</v>
      </c>
    </row>
    <row r="304" spans="1:18">
      <c r="A304" s="241" t="s">
        <v>489</v>
      </c>
      <c r="B304" s="242" t="s">
        <v>343</v>
      </c>
      <c r="C304" s="217">
        <v>49093000</v>
      </c>
      <c r="D304" s="217">
        <v>49093000</v>
      </c>
      <c r="E304" s="217">
        <v>49093000</v>
      </c>
      <c r="F304" s="217">
        <v>49093000</v>
      </c>
      <c r="G304" s="217">
        <v>49093000</v>
      </c>
      <c r="H304" s="217">
        <v>49093000</v>
      </c>
      <c r="I304" s="217">
        <v>49093000</v>
      </c>
      <c r="J304" s="217">
        <v>49093000</v>
      </c>
      <c r="K304" s="217">
        <v>49093000</v>
      </c>
      <c r="L304" s="217">
        <v>49093000</v>
      </c>
      <c r="M304" s="217">
        <v>49093000</v>
      </c>
      <c r="N304" s="217">
        <v>49094000</v>
      </c>
      <c r="O304" s="217">
        <v>49094000</v>
      </c>
      <c r="P304" s="217">
        <v>49092924</v>
      </c>
      <c r="Q304" s="243" t="s">
        <v>162</v>
      </c>
      <c r="R304" s="244">
        <f t="shared" si="4"/>
        <v>0</v>
      </c>
    </row>
    <row r="305" spans="1:18" s="206" customFormat="1">
      <c r="A305" s="241" t="s">
        <v>490</v>
      </c>
      <c r="B305" s="242" t="s">
        <v>343</v>
      </c>
      <c r="C305" s="216">
        <v>0</v>
      </c>
      <c r="D305" s="216">
        <v>0</v>
      </c>
      <c r="E305" s="216">
        <v>0</v>
      </c>
      <c r="F305" s="216">
        <v>0</v>
      </c>
      <c r="G305" s="216">
        <v>0</v>
      </c>
      <c r="H305" s="216">
        <v>0</v>
      </c>
      <c r="I305" s="216">
        <v>0</v>
      </c>
      <c r="J305" s="216">
        <v>0</v>
      </c>
      <c r="K305" s="216">
        <v>0</v>
      </c>
      <c r="L305" s="216">
        <v>0</v>
      </c>
      <c r="M305" s="216">
        <v>0</v>
      </c>
      <c r="N305" s="216">
        <v>0</v>
      </c>
      <c r="O305" s="216">
        <v>0</v>
      </c>
      <c r="P305" s="216">
        <v>0</v>
      </c>
      <c r="Q305" s="214" t="s">
        <v>162</v>
      </c>
      <c r="R305" s="244">
        <f t="shared" si="4"/>
        <v>0</v>
      </c>
    </row>
    <row r="306" spans="1:18">
      <c r="A306" s="241" t="s">
        <v>491</v>
      </c>
      <c r="B306" s="242" t="s">
        <v>343</v>
      </c>
      <c r="C306" s="217">
        <v>46882000</v>
      </c>
      <c r="D306" s="217">
        <v>46882000</v>
      </c>
      <c r="E306" s="217">
        <v>46882000</v>
      </c>
      <c r="F306" s="217">
        <v>46882000</v>
      </c>
      <c r="G306" s="217">
        <v>46882000</v>
      </c>
      <c r="H306" s="217">
        <v>46882000</v>
      </c>
      <c r="I306" s="217">
        <v>46882000</v>
      </c>
      <c r="J306" s="217">
        <v>46882000</v>
      </c>
      <c r="K306" s="217">
        <v>46882000</v>
      </c>
      <c r="L306" s="217">
        <v>46882000</v>
      </c>
      <c r="M306" s="217">
        <v>46882000</v>
      </c>
      <c r="N306" s="217">
        <v>46882000</v>
      </c>
      <c r="O306" s="217">
        <v>46882000</v>
      </c>
      <c r="P306" s="217">
        <v>46881506</v>
      </c>
      <c r="Q306" s="243" t="s">
        <v>162</v>
      </c>
      <c r="R306" s="244">
        <f t="shared" si="4"/>
        <v>0</v>
      </c>
    </row>
    <row r="307" spans="1:18" s="206" customFormat="1">
      <c r="A307" s="241" t="s">
        <v>492</v>
      </c>
      <c r="B307" s="242" t="s">
        <v>343</v>
      </c>
      <c r="C307" s="216">
        <v>0</v>
      </c>
      <c r="D307" s="216">
        <v>0</v>
      </c>
      <c r="E307" s="216">
        <v>0</v>
      </c>
      <c r="F307" s="216">
        <v>0</v>
      </c>
      <c r="G307" s="216">
        <v>0</v>
      </c>
      <c r="H307" s="216">
        <v>0</v>
      </c>
      <c r="I307" s="216">
        <v>0</v>
      </c>
      <c r="J307" s="216">
        <v>0</v>
      </c>
      <c r="K307" s="216">
        <v>0</v>
      </c>
      <c r="L307" s="216">
        <v>0</v>
      </c>
      <c r="M307" s="216">
        <v>0</v>
      </c>
      <c r="N307" s="216">
        <v>0</v>
      </c>
      <c r="O307" s="216">
        <v>0</v>
      </c>
      <c r="P307" s="216">
        <v>0</v>
      </c>
      <c r="Q307" s="214" t="s">
        <v>162</v>
      </c>
      <c r="R307" s="244">
        <f t="shared" si="4"/>
        <v>0</v>
      </c>
    </row>
    <row r="308" spans="1:18" s="206" customFormat="1">
      <c r="A308" s="241" t="s">
        <v>493</v>
      </c>
      <c r="B308" s="242" t="s">
        <v>343</v>
      </c>
      <c r="C308" s="216">
        <v>0</v>
      </c>
      <c r="D308" s="216">
        <v>0</v>
      </c>
      <c r="E308" s="216">
        <v>0</v>
      </c>
      <c r="F308" s="216">
        <v>0</v>
      </c>
      <c r="G308" s="216">
        <v>0</v>
      </c>
      <c r="H308" s="216">
        <v>0</v>
      </c>
      <c r="I308" s="216">
        <v>0</v>
      </c>
      <c r="J308" s="216">
        <v>0</v>
      </c>
      <c r="K308" s="216">
        <v>0</v>
      </c>
      <c r="L308" s="216">
        <v>0</v>
      </c>
      <c r="M308" s="216">
        <v>0</v>
      </c>
      <c r="N308" s="216">
        <v>0</v>
      </c>
      <c r="O308" s="216">
        <v>0</v>
      </c>
      <c r="P308" s="216">
        <v>0</v>
      </c>
      <c r="Q308" s="214" t="s">
        <v>162</v>
      </c>
      <c r="R308" s="244">
        <f t="shared" si="4"/>
        <v>0</v>
      </c>
    </row>
    <row r="309" spans="1:18" s="206" customFormat="1">
      <c r="A309" s="241" t="s">
        <v>494</v>
      </c>
      <c r="B309" s="242" t="s">
        <v>343</v>
      </c>
      <c r="C309" s="216">
        <v>0</v>
      </c>
      <c r="D309" s="216">
        <v>0</v>
      </c>
      <c r="E309" s="216">
        <v>0</v>
      </c>
      <c r="F309" s="216">
        <v>0</v>
      </c>
      <c r="G309" s="216">
        <v>0</v>
      </c>
      <c r="H309" s="216">
        <v>0</v>
      </c>
      <c r="I309" s="216">
        <v>0</v>
      </c>
      <c r="J309" s="216">
        <v>0</v>
      </c>
      <c r="K309" s="216">
        <v>0</v>
      </c>
      <c r="L309" s="216">
        <v>0</v>
      </c>
      <c r="M309" s="216">
        <v>0</v>
      </c>
      <c r="N309" s="216">
        <v>0</v>
      </c>
      <c r="O309" s="216">
        <v>0</v>
      </c>
      <c r="P309" s="216">
        <v>0</v>
      </c>
      <c r="Q309" s="214" t="s">
        <v>162</v>
      </c>
      <c r="R309" s="244">
        <f t="shared" si="4"/>
        <v>0</v>
      </c>
    </row>
    <row r="310" spans="1:18">
      <c r="A310" s="241" t="s">
        <v>495</v>
      </c>
      <c r="B310" s="242" t="s">
        <v>343</v>
      </c>
      <c r="C310" s="217">
        <v>6317000</v>
      </c>
      <c r="D310" s="217">
        <v>6317000</v>
      </c>
      <c r="E310" s="217">
        <v>6317000</v>
      </c>
      <c r="F310" s="217">
        <v>6317000</v>
      </c>
      <c r="G310" s="217">
        <v>6317000</v>
      </c>
      <c r="H310" s="217">
        <v>6317000</v>
      </c>
      <c r="I310" s="217">
        <v>6317000</v>
      </c>
      <c r="J310" s="217">
        <v>6317000</v>
      </c>
      <c r="K310" s="217">
        <v>6317000</v>
      </c>
      <c r="L310" s="217">
        <v>5118000</v>
      </c>
      <c r="M310" s="217">
        <v>5118000</v>
      </c>
      <c r="N310" s="217">
        <v>5118000</v>
      </c>
      <c r="O310" s="217">
        <v>5118000</v>
      </c>
      <c r="P310" s="217">
        <v>5967303</v>
      </c>
      <c r="Q310" s="243" t="s">
        <v>162</v>
      </c>
      <c r="R310" s="244">
        <f t="shared" si="4"/>
        <v>0</v>
      </c>
    </row>
    <row r="311" spans="1:18" s="206" customFormat="1">
      <c r="A311" s="241" t="s">
        <v>496</v>
      </c>
      <c r="B311" s="242" t="s">
        <v>343</v>
      </c>
      <c r="C311" s="216">
        <v>0</v>
      </c>
      <c r="D311" s="216">
        <v>0</v>
      </c>
      <c r="E311" s="216">
        <v>0</v>
      </c>
      <c r="F311" s="216">
        <v>0</v>
      </c>
      <c r="G311" s="216">
        <v>0</v>
      </c>
      <c r="H311" s="216">
        <v>0</v>
      </c>
      <c r="I311" s="216">
        <v>0</v>
      </c>
      <c r="J311" s="216">
        <v>0</v>
      </c>
      <c r="K311" s="216">
        <v>0</v>
      </c>
      <c r="L311" s="216">
        <v>0</v>
      </c>
      <c r="M311" s="216">
        <v>0</v>
      </c>
      <c r="N311" s="216">
        <v>0</v>
      </c>
      <c r="O311" s="216">
        <v>0</v>
      </c>
      <c r="P311" s="216">
        <v>0</v>
      </c>
      <c r="Q311" s="214" t="s">
        <v>162</v>
      </c>
      <c r="R311" s="244">
        <f t="shared" si="4"/>
        <v>0</v>
      </c>
    </row>
    <row r="312" spans="1:18">
      <c r="A312" s="241" t="s">
        <v>497</v>
      </c>
      <c r="B312" s="242" t="s">
        <v>343</v>
      </c>
      <c r="C312" s="217">
        <v>30364000</v>
      </c>
      <c r="D312" s="217">
        <v>30364000</v>
      </c>
      <c r="E312" s="217">
        <v>30364000</v>
      </c>
      <c r="F312" s="217">
        <v>30364000</v>
      </c>
      <c r="G312" s="217">
        <v>30364000</v>
      </c>
      <c r="H312" s="217">
        <v>30364000</v>
      </c>
      <c r="I312" s="217">
        <v>30364000</v>
      </c>
      <c r="J312" s="217">
        <v>30364000</v>
      </c>
      <c r="K312" s="217">
        <v>30364000</v>
      </c>
      <c r="L312" s="217">
        <v>30364000</v>
      </c>
      <c r="M312" s="217">
        <v>30364000</v>
      </c>
      <c r="N312" s="217">
        <v>30364000</v>
      </c>
      <c r="O312" s="217">
        <v>30364000</v>
      </c>
      <c r="P312" s="217">
        <v>30363652</v>
      </c>
      <c r="Q312" s="243" t="s">
        <v>162</v>
      </c>
      <c r="R312" s="244">
        <f t="shared" si="4"/>
        <v>0</v>
      </c>
    </row>
    <row r="313" spans="1:18" s="206" customFormat="1">
      <c r="A313" s="241" t="s">
        <v>498</v>
      </c>
      <c r="B313" s="242" t="s">
        <v>343</v>
      </c>
      <c r="C313" s="216">
        <v>0</v>
      </c>
      <c r="D313" s="216">
        <v>0</v>
      </c>
      <c r="E313" s="216">
        <v>0</v>
      </c>
      <c r="F313" s="216">
        <v>0</v>
      </c>
      <c r="G313" s="216">
        <v>0</v>
      </c>
      <c r="H313" s="216">
        <v>0</v>
      </c>
      <c r="I313" s="216">
        <v>0</v>
      </c>
      <c r="J313" s="216">
        <v>0</v>
      </c>
      <c r="K313" s="216">
        <v>0</v>
      </c>
      <c r="L313" s="216">
        <v>0</v>
      </c>
      <c r="M313" s="216">
        <v>0</v>
      </c>
      <c r="N313" s="216">
        <v>0</v>
      </c>
      <c r="O313" s="216">
        <v>0</v>
      </c>
      <c r="P313" s="216">
        <v>0</v>
      </c>
      <c r="Q313" s="214" t="s">
        <v>162</v>
      </c>
      <c r="R313" s="244">
        <f t="shared" si="4"/>
        <v>0</v>
      </c>
    </row>
    <row r="314" spans="1:18" s="206" customFormat="1">
      <c r="A314" s="241" t="s">
        <v>499</v>
      </c>
      <c r="B314" s="242" t="s">
        <v>343</v>
      </c>
      <c r="C314" s="216">
        <v>0</v>
      </c>
      <c r="D314" s="216">
        <v>0</v>
      </c>
      <c r="E314" s="216">
        <v>0</v>
      </c>
      <c r="F314" s="216">
        <v>0</v>
      </c>
      <c r="G314" s="216">
        <v>0</v>
      </c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4" t="s">
        <v>162</v>
      </c>
      <c r="R314" s="244">
        <f t="shared" si="4"/>
        <v>0</v>
      </c>
    </row>
    <row r="315" spans="1:18">
      <c r="A315" s="241" t="s">
        <v>500</v>
      </c>
      <c r="B315" s="242" t="s">
        <v>343</v>
      </c>
      <c r="C315" s="217">
        <v>7878000</v>
      </c>
      <c r="D315" s="217">
        <v>7878000</v>
      </c>
      <c r="E315" s="217">
        <v>7878000</v>
      </c>
      <c r="F315" s="217">
        <v>7878000</v>
      </c>
      <c r="G315" s="217">
        <v>7878000</v>
      </c>
      <c r="H315" s="217">
        <v>7878000</v>
      </c>
      <c r="I315" s="217">
        <v>7878000</v>
      </c>
      <c r="J315" s="217">
        <v>7878000</v>
      </c>
      <c r="K315" s="217">
        <v>7878000</v>
      </c>
      <c r="L315" s="217">
        <v>7878000</v>
      </c>
      <c r="M315" s="217">
        <v>7878000</v>
      </c>
      <c r="N315" s="217">
        <v>7878000</v>
      </c>
      <c r="O315" s="217">
        <v>7878000</v>
      </c>
      <c r="P315" s="217">
        <v>7877977</v>
      </c>
      <c r="Q315" s="243" t="s">
        <v>162</v>
      </c>
      <c r="R315" s="244">
        <f t="shared" si="4"/>
        <v>0</v>
      </c>
    </row>
    <row r="316" spans="1:18">
      <c r="A316" s="241" t="s">
        <v>501</v>
      </c>
      <c r="B316" s="242" t="s">
        <v>343</v>
      </c>
      <c r="C316" s="217">
        <v>422000</v>
      </c>
      <c r="D316" s="217">
        <v>422000</v>
      </c>
      <c r="E316" s="217">
        <v>422000</v>
      </c>
      <c r="F316" s="217">
        <v>422000</v>
      </c>
      <c r="G316" s="217">
        <v>422000</v>
      </c>
      <c r="H316" s="217">
        <v>422000</v>
      </c>
      <c r="I316" s="217">
        <v>422000</v>
      </c>
      <c r="J316" s="217">
        <v>422000</v>
      </c>
      <c r="K316" s="217">
        <v>422000</v>
      </c>
      <c r="L316" s="217">
        <v>422000</v>
      </c>
      <c r="M316" s="217">
        <v>422000</v>
      </c>
      <c r="N316" s="217">
        <v>422000</v>
      </c>
      <c r="O316" s="217">
        <v>422000</v>
      </c>
      <c r="P316" s="217">
        <v>422423</v>
      </c>
      <c r="Q316" s="243" t="s">
        <v>162</v>
      </c>
      <c r="R316" s="244">
        <f t="shared" si="4"/>
        <v>0</v>
      </c>
    </row>
    <row r="317" spans="1:18" s="206" customFormat="1">
      <c r="A317" s="241" t="s">
        <v>502</v>
      </c>
      <c r="B317" s="242" t="s">
        <v>343</v>
      </c>
      <c r="C317" s="216">
        <v>0</v>
      </c>
      <c r="D317" s="216">
        <v>0</v>
      </c>
      <c r="E317" s="216">
        <v>0</v>
      </c>
      <c r="F317" s="216">
        <v>0</v>
      </c>
      <c r="G317" s="216">
        <v>0</v>
      </c>
      <c r="H317" s="216">
        <v>0</v>
      </c>
      <c r="I317" s="216">
        <v>0</v>
      </c>
      <c r="J317" s="216">
        <v>0</v>
      </c>
      <c r="K317" s="216">
        <v>0</v>
      </c>
      <c r="L317" s="216">
        <v>0</v>
      </c>
      <c r="M317" s="216">
        <v>0</v>
      </c>
      <c r="N317" s="216">
        <v>0</v>
      </c>
      <c r="O317" s="216">
        <v>0</v>
      </c>
      <c r="P317" s="216">
        <v>0</v>
      </c>
      <c r="Q317" s="214" t="s">
        <v>162</v>
      </c>
      <c r="R317" s="244">
        <f t="shared" si="4"/>
        <v>0</v>
      </c>
    </row>
    <row r="318" spans="1:18" s="206" customFormat="1">
      <c r="A318" s="241" t="s">
        <v>503</v>
      </c>
      <c r="B318" s="242" t="s">
        <v>343</v>
      </c>
      <c r="C318" s="216">
        <v>0</v>
      </c>
      <c r="D318" s="216">
        <v>0</v>
      </c>
      <c r="E318" s="216">
        <v>0</v>
      </c>
      <c r="F318" s="216">
        <v>0</v>
      </c>
      <c r="G318" s="216">
        <v>0</v>
      </c>
      <c r="H318" s="216">
        <v>0</v>
      </c>
      <c r="I318" s="216">
        <v>0</v>
      </c>
      <c r="J318" s="216">
        <v>0</v>
      </c>
      <c r="K318" s="216">
        <v>0</v>
      </c>
      <c r="L318" s="216">
        <v>0</v>
      </c>
      <c r="M318" s="216">
        <v>0</v>
      </c>
      <c r="N318" s="216">
        <v>0</v>
      </c>
      <c r="O318" s="216">
        <v>0</v>
      </c>
      <c r="P318" s="216">
        <v>0</v>
      </c>
      <c r="Q318" s="214" t="s">
        <v>162</v>
      </c>
      <c r="R318" s="244">
        <f t="shared" si="4"/>
        <v>0</v>
      </c>
    </row>
    <row r="319" spans="1:18">
      <c r="A319" s="241" t="s">
        <v>504</v>
      </c>
      <c r="B319" s="242" t="s">
        <v>343</v>
      </c>
      <c r="C319" s="217">
        <v>33000</v>
      </c>
      <c r="D319" s="217">
        <v>33000</v>
      </c>
      <c r="E319" s="217">
        <v>33000</v>
      </c>
      <c r="F319" s="217">
        <v>33000</v>
      </c>
      <c r="G319" s="217">
        <v>33000</v>
      </c>
      <c r="H319" s="217">
        <v>33000</v>
      </c>
      <c r="I319" s="217">
        <v>33000</v>
      </c>
      <c r="J319" s="217">
        <v>33000</v>
      </c>
      <c r="K319" s="217">
        <v>33000</v>
      </c>
      <c r="L319" s="217">
        <v>33000</v>
      </c>
      <c r="M319" s="217">
        <v>33000</v>
      </c>
      <c r="N319" s="217">
        <v>33000</v>
      </c>
      <c r="O319" s="217">
        <v>33000</v>
      </c>
      <c r="P319" s="217">
        <v>32899</v>
      </c>
      <c r="Q319" s="243" t="s">
        <v>162</v>
      </c>
      <c r="R319" s="244">
        <f t="shared" si="4"/>
        <v>0</v>
      </c>
    </row>
    <row r="320" spans="1:18">
      <c r="A320" s="241" t="s">
        <v>505</v>
      </c>
      <c r="B320" s="242" t="s">
        <v>343</v>
      </c>
      <c r="C320" s="217">
        <v>0</v>
      </c>
      <c r="D320" s="217">
        <v>17000</v>
      </c>
      <c r="E320" s="217">
        <v>17000</v>
      </c>
      <c r="F320" s="217">
        <v>17000</v>
      </c>
      <c r="G320" s="217">
        <v>17000</v>
      </c>
      <c r="H320" s="217">
        <v>17000</v>
      </c>
      <c r="I320" s="217">
        <v>17000</v>
      </c>
      <c r="J320" s="217">
        <v>17000</v>
      </c>
      <c r="K320" s="217">
        <v>17000</v>
      </c>
      <c r="L320" s="217">
        <v>17000</v>
      </c>
      <c r="M320" s="217">
        <v>17000</v>
      </c>
      <c r="N320" s="217">
        <v>17000</v>
      </c>
      <c r="O320" s="217">
        <v>17000</v>
      </c>
      <c r="P320" s="217">
        <v>16064</v>
      </c>
      <c r="Q320" s="243" t="s">
        <v>162</v>
      </c>
      <c r="R320" s="244">
        <f t="shared" si="4"/>
        <v>0</v>
      </c>
    </row>
    <row r="321" spans="1:18">
      <c r="A321" s="241" t="s">
        <v>506</v>
      </c>
      <c r="B321" s="242" t="s">
        <v>343</v>
      </c>
      <c r="C321" s="217">
        <v>19000</v>
      </c>
      <c r="D321" s="217">
        <v>19000</v>
      </c>
      <c r="E321" s="217">
        <v>19000</v>
      </c>
      <c r="F321" s="217">
        <v>19000</v>
      </c>
      <c r="G321" s="217">
        <v>19000</v>
      </c>
      <c r="H321" s="217">
        <v>19000</v>
      </c>
      <c r="I321" s="217">
        <v>19000</v>
      </c>
      <c r="J321" s="217">
        <v>19000</v>
      </c>
      <c r="K321" s="217">
        <v>19000</v>
      </c>
      <c r="L321" s="217">
        <v>19000</v>
      </c>
      <c r="M321" s="217">
        <v>19000</v>
      </c>
      <c r="N321" s="217">
        <v>19000</v>
      </c>
      <c r="O321" s="217">
        <v>19000</v>
      </c>
      <c r="P321" s="217">
        <v>18825</v>
      </c>
      <c r="Q321" s="243" t="s">
        <v>162</v>
      </c>
      <c r="R321" s="244">
        <f t="shared" si="4"/>
        <v>0</v>
      </c>
    </row>
    <row r="322" spans="1:18">
      <c r="A322" s="241" t="s">
        <v>507</v>
      </c>
      <c r="B322" s="242" t="s">
        <v>343</v>
      </c>
      <c r="C322" s="217">
        <v>2001000</v>
      </c>
      <c r="D322" s="217">
        <v>2001000</v>
      </c>
      <c r="E322" s="217">
        <v>2001000</v>
      </c>
      <c r="F322" s="217">
        <v>2001000</v>
      </c>
      <c r="G322" s="217">
        <v>2001000</v>
      </c>
      <c r="H322" s="217">
        <v>2001000</v>
      </c>
      <c r="I322" s="217">
        <v>2001000</v>
      </c>
      <c r="J322" s="217">
        <v>2001000</v>
      </c>
      <c r="K322" s="217">
        <v>2001000</v>
      </c>
      <c r="L322" s="217">
        <v>2001000</v>
      </c>
      <c r="M322" s="217">
        <v>2001000</v>
      </c>
      <c r="N322" s="217">
        <v>2001000</v>
      </c>
      <c r="O322" s="217">
        <v>2001000</v>
      </c>
      <c r="P322" s="217">
        <v>2001428</v>
      </c>
      <c r="Q322" s="243" t="s">
        <v>162</v>
      </c>
      <c r="R322" s="244">
        <f t="shared" si="4"/>
        <v>0</v>
      </c>
    </row>
    <row r="323" spans="1:18">
      <c r="A323" s="241" t="s">
        <v>508</v>
      </c>
      <c r="B323" s="242" t="s">
        <v>343</v>
      </c>
      <c r="C323" s="217">
        <v>521000</v>
      </c>
      <c r="D323" s="217">
        <v>522000</v>
      </c>
      <c r="E323" s="217">
        <v>522000</v>
      </c>
      <c r="F323" s="217">
        <v>522000</v>
      </c>
      <c r="G323" s="217">
        <v>522000</v>
      </c>
      <c r="H323" s="217">
        <v>522000</v>
      </c>
      <c r="I323" s="217">
        <v>522000</v>
      </c>
      <c r="J323" s="217">
        <v>522000</v>
      </c>
      <c r="K323" s="217">
        <v>522000</v>
      </c>
      <c r="L323" s="217">
        <v>522000</v>
      </c>
      <c r="M323" s="217">
        <v>522000</v>
      </c>
      <c r="N323" s="217">
        <v>522000</v>
      </c>
      <c r="O323" s="217">
        <v>522000</v>
      </c>
      <c r="P323" s="217">
        <v>521595</v>
      </c>
      <c r="Q323" s="243" t="s">
        <v>162</v>
      </c>
      <c r="R323" s="244">
        <f t="shared" si="4"/>
        <v>0</v>
      </c>
    </row>
    <row r="324" spans="1:18" s="206" customFormat="1">
      <c r="A324" s="241" t="s">
        <v>509</v>
      </c>
      <c r="B324" s="242" t="s">
        <v>343</v>
      </c>
      <c r="C324" s="216">
        <v>0</v>
      </c>
      <c r="D324" s="216">
        <v>0</v>
      </c>
      <c r="E324" s="216">
        <v>0</v>
      </c>
      <c r="F324" s="216">
        <v>0</v>
      </c>
      <c r="G324" s="216">
        <v>0</v>
      </c>
      <c r="H324" s="216">
        <v>0</v>
      </c>
      <c r="I324" s="216">
        <v>0</v>
      </c>
      <c r="J324" s="216">
        <v>0</v>
      </c>
      <c r="K324" s="216">
        <v>0</v>
      </c>
      <c r="L324" s="216">
        <v>0</v>
      </c>
      <c r="M324" s="216">
        <v>0</v>
      </c>
      <c r="N324" s="216">
        <v>0</v>
      </c>
      <c r="O324" s="216">
        <v>0</v>
      </c>
      <c r="P324" s="216">
        <v>0</v>
      </c>
      <c r="Q324" s="214" t="s">
        <v>162</v>
      </c>
      <c r="R324" s="244">
        <f t="shared" si="4"/>
        <v>0</v>
      </c>
    </row>
    <row r="325" spans="1:18" s="206" customFormat="1">
      <c r="A325" s="241" t="s">
        <v>510</v>
      </c>
      <c r="B325" s="242" t="s">
        <v>343</v>
      </c>
      <c r="C325" s="216">
        <v>0</v>
      </c>
      <c r="D325" s="216">
        <v>0</v>
      </c>
      <c r="E325" s="216">
        <v>0</v>
      </c>
      <c r="F325" s="216">
        <v>0</v>
      </c>
      <c r="G325" s="216">
        <v>0</v>
      </c>
      <c r="H325" s="216">
        <v>0</v>
      </c>
      <c r="I325" s="216">
        <v>0</v>
      </c>
      <c r="J325" s="216">
        <v>0</v>
      </c>
      <c r="K325" s="216">
        <v>0</v>
      </c>
      <c r="L325" s="216">
        <v>0</v>
      </c>
      <c r="M325" s="216">
        <v>0</v>
      </c>
      <c r="N325" s="216">
        <v>0</v>
      </c>
      <c r="O325" s="216">
        <v>0</v>
      </c>
      <c r="P325" s="216">
        <v>0</v>
      </c>
      <c r="Q325" s="214" t="s">
        <v>162</v>
      </c>
      <c r="R325" s="244">
        <f t="shared" ref="R325:R388" si="5">(ROUND((C325+O325+SUM(D325:N325)*2)/24,-3)-(ROUND(P325,-3)))</f>
        <v>0</v>
      </c>
    </row>
    <row r="326" spans="1:18">
      <c r="A326" s="241" t="s">
        <v>511</v>
      </c>
      <c r="B326" s="242" t="s">
        <v>343</v>
      </c>
      <c r="C326" s="217">
        <v>4314000</v>
      </c>
      <c r="D326" s="217">
        <v>4389000</v>
      </c>
      <c r="E326" s="217">
        <v>4390000</v>
      </c>
      <c r="F326" s="217">
        <v>4390000</v>
      </c>
      <c r="G326" s="217">
        <v>4390000</v>
      </c>
      <c r="H326" s="217">
        <v>4390000</v>
      </c>
      <c r="I326" s="217">
        <v>4390000</v>
      </c>
      <c r="J326" s="217">
        <v>4390000</v>
      </c>
      <c r="K326" s="217">
        <v>4390000</v>
      </c>
      <c r="L326" s="217">
        <v>4390000</v>
      </c>
      <c r="M326" s="217">
        <v>4390000</v>
      </c>
      <c r="N326" s="217">
        <v>4390000</v>
      </c>
      <c r="O326" s="217">
        <v>4510000</v>
      </c>
      <c r="P326" s="217">
        <v>4392170</v>
      </c>
      <c r="Q326" s="243" t="s">
        <v>162</v>
      </c>
      <c r="R326" s="244">
        <f t="shared" si="5"/>
        <v>0</v>
      </c>
    </row>
    <row r="327" spans="1:18" s="206" customFormat="1">
      <c r="A327" s="241" t="s">
        <v>512</v>
      </c>
      <c r="B327" s="242" t="s">
        <v>343</v>
      </c>
      <c r="C327" s="216">
        <v>0</v>
      </c>
      <c r="D327" s="216">
        <v>0</v>
      </c>
      <c r="E327" s="216">
        <v>0</v>
      </c>
      <c r="F327" s="216">
        <v>0</v>
      </c>
      <c r="G327" s="216">
        <v>0</v>
      </c>
      <c r="H327" s="216">
        <v>0</v>
      </c>
      <c r="I327" s="216">
        <v>0</v>
      </c>
      <c r="J327" s="216">
        <v>0</v>
      </c>
      <c r="K327" s="216">
        <v>0</v>
      </c>
      <c r="L327" s="216">
        <v>0</v>
      </c>
      <c r="M327" s="216">
        <v>0</v>
      </c>
      <c r="N327" s="216">
        <v>0</v>
      </c>
      <c r="O327" s="216">
        <v>0</v>
      </c>
      <c r="P327" s="216">
        <v>0</v>
      </c>
      <c r="Q327" s="214" t="s">
        <v>162</v>
      </c>
      <c r="R327" s="244">
        <f t="shared" si="5"/>
        <v>0</v>
      </c>
    </row>
    <row r="328" spans="1:18">
      <c r="A328" s="241" t="s">
        <v>513</v>
      </c>
      <c r="B328" s="242" t="s">
        <v>343</v>
      </c>
      <c r="C328" s="217">
        <v>27000</v>
      </c>
      <c r="D328" s="217">
        <v>10000</v>
      </c>
      <c r="E328" s="217">
        <v>10000</v>
      </c>
      <c r="F328" s="217">
        <v>10000</v>
      </c>
      <c r="G328" s="217">
        <v>10000</v>
      </c>
      <c r="H328" s="217">
        <v>10000</v>
      </c>
      <c r="I328" s="217">
        <v>10000</v>
      </c>
      <c r="J328" s="217">
        <v>10000</v>
      </c>
      <c r="K328" s="217">
        <v>10000</v>
      </c>
      <c r="L328" s="217">
        <v>10000</v>
      </c>
      <c r="M328" s="217">
        <v>10000</v>
      </c>
      <c r="N328" s="217">
        <v>10000</v>
      </c>
      <c r="O328" s="217">
        <v>10000</v>
      </c>
      <c r="P328" s="217">
        <v>10543</v>
      </c>
      <c r="Q328" s="243" t="s">
        <v>162</v>
      </c>
      <c r="R328" s="244">
        <f t="shared" si="5"/>
        <v>0</v>
      </c>
    </row>
    <row r="329" spans="1:18">
      <c r="A329" s="241" t="s">
        <v>514</v>
      </c>
      <c r="B329" s="242" t="s">
        <v>515</v>
      </c>
      <c r="C329" s="217">
        <v>4376000</v>
      </c>
      <c r="D329" s="217">
        <v>4997000</v>
      </c>
      <c r="E329" s="217">
        <v>4997000</v>
      </c>
      <c r="F329" s="217">
        <v>5026000</v>
      </c>
      <c r="G329" s="217">
        <v>5026000</v>
      </c>
      <c r="H329" s="217">
        <v>5026000</v>
      </c>
      <c r="I329" s="217">
        <v>5026000</v>
      </c>
      <c r="J329" s="217">
        <v>5026000</v>
      </c>
      <c r="K329" s="217">
        <v>5026000</v>
      </c>
      <c r="L329" s="217">
        <v>5026000</v>
      </c>
      <c r="M329" s="217">
        <v>5026000</v>
      </c>
      <c r="N329" s="217">
        <v>5026000</v>
      </c>
      <c r="O329" s="217">
        <v>5026000</v>
      </c>
      <c r="P329" s="217">
        <v>4993664</v>
      </c>
      <c r="Q329" s="243" t="s">
        <v>162</v>
      </c>
      <c r="R329" s="244">
        <f t="shared" si="5"/>
        <v>0</v>
      </c>
    </row>
    <row r="330" spans="1:18" s="206" customFormat="1">
      <c r="A330" s="241" t="s">
        <v>516</v>
      </c>
      <c r="B330" s="242" t="s">
        <v>515</v>
      </c>
      <c r="C330" s="216">
        <v>0</v>
      </c>
      <c r="D330" s="216">
        <v>0</v>
      </c>
      <c r="E330" s="216">
        <v>0</v>
      </c>
      <c r="F330" s="216">
        <v>0</v>
      </c>
      <c r="G330" s="216">
        <v>0</v>
      </c>
      <c r="H330" s="216">
        <v>0</v>
      </c>
      <c r="I330" s="216">
        <v>0</v>
      </c>
      <c r="J330" s="216">
        <v>0</v>
      </c>
      <c r="K330" s="216">
        <v>0</v>
      </c>
      <c r="L330" s="216">
        <v>0</v>
      </c>
      <c r="M330" s="216">
        <v>0</v>
      </c>
      <c r="N330" s="216">
        <v>0</v>
      </c>
      <c r="O330" s="216">
        <v>0</v>
      </c>
      <c r="P330" s="216">
        <v>0</v>
      </c>
      <c r="Q330" s="214" t="s">
        <v>162</v>
      </c>
      <c r="R330" s="244">
        <f t="shared" si="5"/>
        <v>0</v>
      </c>
    </row>
    <row r="331" spans="1:18">
      <c r="A331" s="241" t="s">
        <v>517</v>
      </c>
      <c r="B331" s="242" t="s">
        <v>515</v>
      </c>
      <c r="C331" s="217">
        <v>54363000</v>
      </c>
      <c r="D331" s="217">
        <v>54363000</v>
      </c>
      <c r="E331" s="217">
        <v>53576000</v>
      </c>
      <c r="F331" s="217">
        <v>53576000</v>
      </c>
      <c r="G331" s="217">
        <v>53576000</v>
      </c>
      <c r="H331" s="217">
        <v>53576000</v>
      </c>
      <c r="I331" s="217">
        <v>53576000</v>
      </c>
      <c r="J331" s="217">
        <v>53576000</v>
      </c>
      <c r="K331" s="217">
        <v>53576000</v>
      </c>
      <c r="L331" s="217">
        <v>53576000</v>
      </c>
      <c r="M331" s="217">
        <v>53576000</v>
      </c>
      <c r="N331" s="217">
        <v>53576000</v>
      </c>
      <c r="O331" s="217">
        <v>53576000</v>
      </c>
      <c r="P331" s="217">
        <v>53674342</v>
      </c>
      <c r="Q331" s="243" t="s">
        <v>162</v>
      </c>
      <c r="R331" s="244">
        <f t="shared" si="5"/>
        <v>0</v>
      </c>
    </row>
    <row r="332" spans="1:18">
      <c r="A332" s="241" t="s">
        <v>518</v>
      </c>
      <c r="B332" s="242" t="s">
        <v>515</v>
      </c>
      <c r="C332" s="217">
        <v>334000</v>
      </c>
      <c r="D332" s="217">
        <v>334000</v>
      </c>
      <c r="E332" s="217">
        <v>334000</v>
      </c>
      <c r="F332" s="217">
        <v>334000</v>
      </c>
      <c r="G332" s="217">
        <v>334000</v>
      </c>
      <c r="H332" s="217">
        <v>334000</v>
      </c>
      <c r="I332" s="217">
        <v>334000</v>
      </c>
      <c r="J332" s="217">
        <v>334000</v>
      </c>
      <c r="K332" s="217">
        <v>334000</v>
      </c>
      <c r="L332" s="217">
        <v>334000</v>
      </c>
      <c r="M332" s="217">
        <v>334000</v>
      </c>
      <c r="N332" s="217">
        <v>334000</v>
      </c>
      <c r="O332" s="217">
        <v>334000</v>
      </c>
      <c r="P332" s="217">
        <v>333520</v>
      </c>
      <c r="Q332" s="243" t="s">
        <v>162</v>
      </c>
      <c r="R332" s="244">
        <f t="shared" si="5"/>
        <v>0</v>
      </c>
    </row>
    <row r="333" spans="1:18" s="206" customFormat="1">
      <c r="A333" s="241" t="s">
        <v>519</v>
      </c>
      <c r="B333" s="242" t="s">
        <v>515</v>
      </c>
      <c r="C333" s="216">
        <v>0</v>
      </c>
      <c r="D333" s="216">
        <v>0</v>
      </c>
      <c r="E333" s="216">
        <v>0</v>
      </c>
      <c r="F333" s="216">
        <v>0</v>
      </c>
      <c r="G333" s="216">
        <v>0</v>
      </c>
      <c r="H333" s="216">
        <v>0</v>
      </c>
      <c r="I333" s="216">
        <v>0</v>
      </c>
      <c r="J333" s="216">
        <v>0</v>
      </c>
      <c r="K333" s="216">
        <v>0</v>
      </c>
      <c r="L333" s="216">
        <v>0</v>
      </c>
      <c r="M333" s="216">
        <v>0</v>
      </c>
      <c r="N333" s="216">
        <v>0</v>
      </c>
      <c r="O333" s="216">
        <v>0</v>
      </c>
      <c r="P333" s="216">
        <v>0</v>
      </c>
      <c r="Q333" s="214" t="s">
        <v>162</v>
      </c>
      <c r="R333" s="244">
        <f t="shared" si="5"/>
        <v>0</v>
      </c>
    </row>
    <row r="334" spans="1:18" s="206" customFormat="1">
      <c r="A334" s="241" t="s">
        <v>520</v>
      </c>
      <c r="B334" s="242" t="s">
        <v>515</v>
      </c>
      <c r="C334" s="216">
        <v>0</v>
      </c>
      <c r="D334" s="216">
        <v>0</v>
      </c>
      <c r="E334" s="216">
        <v>0</v>
      </c>
      <c r="F334" s="216">
        <v>0</v>
      </c>
      <c r="G334" s="216">
        <v>0</v>
      </c>
      <c r="H334" s="216">
        <v>0</v>
      </c>
      <c r="I334" s="216">
        <v>0</v>
      </c>
      <c r="J334" s="216">
        <v>0</v>
      </c>
      <c r="K334" s="216">
        <v>0</v>
      </c>
      <c r="L334" s="216">
        <v>0</v>
      </c>
      <c r="M334" s="216">
        <v>0</v>
      </c>
      <c r="N334" s="216">
        <v>0</v>
      </c>
      <c r="O334" s="216">
        <v>0</v>
      </c>
      <c r="P334" s="216">
        <v>0</v>
      </c>
      <c r="Q334" s="214" t="s">
        <v>162</v>
      </c>
      <c r="R334" s="244">
        <f t="shared" si="5"/>
        <v>0</v>
      </c>
    </row>
    <row r="335" spans="1:18">
      <c r="A335" s="241" t="s">
        <v>521</v>
      </c>
      <c r="B335" s="242" t="s">
        <v>515</v>
      </c>
      <c r="C335" s="217">
        <v>124000</v>
      </c>
      <c r="D335" s="217">
        <v>124000</v>
      </c>
      <c r="E335" s="217">
        <v>124000</v>
      </c>
      <c r="F335" s="217">
        <v>124000</v>
      </c>
      <c r="G335" s="217">
        <v>124000</v>
      </c>
      <c r="H335" s="217">
        <v>124000</v>
      </c>
      <c r="I335" s="217">
        <v>124000</v>
      </c>
      <c r="J335" s="217">
        <v>124000</v>
      </c>
      <c r="K335" s="217">
        <v>124000</v>
      </c>
      <c r="L335" s="217">
        <v>124000</v>
      </c>
      <c r="M335" s="217">
        <v>124000</v>
      </c>
      <c r="N335" s="217">
        <v>124000</v>
      </c>
      <c r="O335" s="217">
        <v>124000</v>
      </c>
      <c r="P335" s="217">
        <v>124261</v>
      </c>
      <c r="Q335" s="243" t="s">
        <v>162</v>
      </c>
      <c r="R335" s="244">
        <f t="shared" si="5"/>
        <v>0</v>
      </c>
    </row>
    <row r="336" spans="1:18" s="206" customFormat="1">
      <c r="A336" s="241" t="s">
        <v>522</v>
      </c>
      <c r="B336" s="242" t="s">
        <v>515</v>
      </c>
      <c r="C336" s="216">
        <v>0</v>
      </c>
      <c r="D336" s="216">
        <v>0</v>
      </c>
      <c r="E336" s="216">
        <v>0</v>
      </c>
      <c r="F336" s="216">
        <v>0</v>
      </c>
      <c r="G336" s="216">
        <v>0</v>
      </c>
      <c r="H336" s="216">
        <v>0</v>
      </c>
      <c r="I336" s="216">
        <v>0</v>
      </c>
      <c r="J336" s="216">
        <v>0</v>
      </c>
      <c r="K336" s="216">
        <v>0</v>
      </c>
      <c r="L336" s="216">
        <v>0</v>
      </c>
      <c r="M336" s="216">
        <v>0</v>
      </c>
      <c r="N336" s="216">
        <v>0</v>
      </c>
      <c r="O336" s="216">
        <v>0</v>
      </c>
      <c r="P336" s="216">
        <v>0</v>
      </c>
      <c r="Q336" s="214" t="s">
        <v>162</v>
      </c>
      <c r="R336" s="244">
        <f t="shared" si="5"/>
        <v>0</v>
      </c>
    </row>
    <row r="337" spans="1:18">
      <c r="A337" s="241" t="s">
        <v>523</v>
      </c>
      <c r="B337" s="242" t="s">
        <v>515</v>
      </c>
      <c r="C337" s="217">
        <v>325000</v>
      </c>
      <c r="D337" s="217">
        <v>325000</v>
      </c>
      <c r="E337" s="217">
        <v>333000</v>
      </c>
      <c r="F337" s="217">
        <v>333000</v>
      </c>
      <c r="G337" s="217">
        <v>333000</v>
      </c>
      <c r="H337" s="217">
        <v>333000</v>
      </c>
      <c r="I337" s="217">
        <v>333000</v>
      </c>
      <c r="J337" s="217">
        <v>333000</v>
      </c>
      <c r="K337" s="217">
        <v>333000</v>
      </c>
      <c r="L337" s="217">
        <v>333000</v>
      </c>
      <c r="M337" s="217">
        <v>333000</v>
      </c>
      <c r="N337" s="217">
        <v>333000</v>
      </c>
      <c r="O337" s="217">
        <v>333000</v>
      </c>
      <c r="P337" s="217">
        <v>332132</v>
      </c>
      <c r="Q337" s="243" t="s">
        <v>162</v>
      </c>
      <c r="R337" s="244">
        <f t="shared" si="5"/>
        <v>0</v>
      </c>
    </row>
    <row r="338" spans="1:18" s="206" customFormat="1">
      <c r="A338" s="241" t="s">
        <v>524</v>
      </c>
      <c r="B338" s="242" t="s">
        <v>515</v>
      </c>
      <c r="C338" s="216">
        <v>0</v>
      </c>
      <c r="D338" s="216">
        <v>0</v>
      </c>
      <c r="E338" s="216">
        <v>0</v>
      </c>
      <c r="F338" s="216">
        <v>0</v>
      </c>
      <c r="G338" s="216">
        <v>0</v>
      </c>
      <c r="H338" s="216">
        <v>0</v>
      </c>
      <c r="I338" s="216">
        <v>0</v>
      </c>
      <c r="J338" s="216">
        <v>0</v>
      </c>
      <c r="K338" s="216">
        <v>0</v>
      </c>
      <c r="L338" s="216">
        <v>0</v>
      </c>
      <c r="M338" s="216">
        <v>0</v>
      </c>
      <c r="N338" s="216">
        <v>0</v>
      </c>
      <c r="O338" s="216">
        <v>0</v>
      </c>
      <c r="P338" s="216">
        <v>0</v>
      </c>
      <c r="Q338" s="214" t="s">
        <v>162</v>
      </c>
      <c r="R338" s="244">
        <f t="shared" si="5"/>
        <v>0</v>
      </c>
    </row>
    <row r="339" spans="1:18">
      <c r="A339" s="241" t="s">
        <v>525</v>
      </c>
      <c r="B339" s="242" t="s">
        <v>515</v>
      </c>
      <c r="C339" s="217">
        <v>321000</v>
      </c>
      <c r="D339" s="217">
        <v>321000</v>
      </c>
      <c r="E339" s="217">
        <v>354000</v>
      </c>
      <c r="F339" s="217">
        <v>354000</v>
      </c>
      <c r="G339" s="217">
        <v>354000</v>
      </c>
      <c r="H339" s="217">
        <v>354000</v>
      </c>
      <c r="I339" s="217">
        <v>354000</v>
      </c>
      <c r="J339" s="217">
        <v>354000</v>
      </c>
      <c r="K339" s="217">
        <v>354000</v>
      </c>
      <c r="L339" s="217">
        <v>354000</v>
      </c>
      <c r="M339" s="217">
        <v>354000</v>
      </c>
      <c r="N339" s="217">
        <v>359000</v>
      </c>
      <c r="O339" s="217">
        <v>364000</v>
      </c>
      <c r="P339" s="217">
        <v>350769</v>
      </c>
      <c r="Q339" s="243" t="s">
        <v>162</v>
      </c>
      <c r="R339" s="244">
        <f t="shared" si="5"/>
        <v>0</v>
      </c>
    </row>
    <row r="340" spans="1:18">
      <c r="A340" s="241" t="s">
        <v>526</v>
      </c>
      <c r="B340" s="242" t="s">
        <v>515</v>
      </c>
      <c r="C340" s="217">
        <v>61000</v>
      </c>
      <c r="D340" s="217">
        <v>61000</v>
      </c>
      <c r="E340" s="217">
        <v>61000</v>
      </c>
      <c r="F340" s="217">
        <v>61000</v>
      </c>
      <c r="G340" s="217">
        <v>61000</v>
      </c>
      <c r="H340" s="217">
        <v>61000</v>
      </c>
      <c r="I340" s="217">
        <v>61000</v>
      </c>
      <c r="J340" s="217">
        <v>61000</v>
      </c>
      <c r="K340" s="217">
        <v>61000</v>
      </c>
      <c r="L340" s="217">
        <v>61000</v>
      </c>
      <c r="M340" s="217">
        <v>61000</v>
      </c>
      <c r="N340" s="217">
        <v>61000</v>
      </c>
      <c r="O340" s="217">
        <v>61000</v>
      </c>
      <c r="P340" s="217">
        <v>60542</v>
      </c>
      <c r="Q340" s="243" t="s">
        <v>162</v>
      </c>
      <c r="R340" s="244">
        <f t="shared" si="5"/>
        <v>0</v>
      </c>
    </row>
    <row r="341" spans="1:18" s="206" customFormat="1">
      <c r="A341" s="241" t="s">
        <v>527</v>
      </c>
      <c r="B341" s="242" t="s">
        <v>515</v>
      </c>
      <c r="C341" s="216">
        <v>0</v>
      </c>
      <c r="D341" s="216">
        <v>0</v>
      </c>
      <c r="E341" s="216">
        <v>0</v>
      </c>
      <c r="F341" s="216">
        <v>0</v>
      </c>
      <c r="G341" s="216">
        <v>0</v>
      </c>
      <c r="H341" s="216">
        <v>0</v>
      </c>
      <c r="I341" s="216">
        <v>0</v>
      </c>
      <c r="J341" s="216">
        <v>0</v>
      </c>
      <c r="K341" s="216">
        <v>0</v>
      </c>
      <c r="L341" s="216">
        <v>0</v>
      </c>
      <c r="M341" s="216">
        <v>0</v>
      </c>
      <c r="N341" s="216">
        <v>0</v>
      </c>
      <c r="O341" s="216">
        <v>0</v>
      </c>
      <c r="P341" s="216">
        <v>0</v>
      </c>
      <c r="Q341" s="214" t="s">
        <v>162</v>
      </c>
      <c r="R341" s="244">
        <f t="shared" si="5"/>
        <v>0</v>
      </c>
    </row>
    <row r="342" spans="1:18" s="206" customFormat="1">
      <c r="A342" s="241" t="s">
        <v>528</v>
      </c>
      <c r="B342" s="242" t="s">
        <v>515</v>
      </c>
      <c r="C342" s="216">
        <v>0</v>
      </c>
      <c r="D342" s="216">
        <v>0</v>
      </c>
      <c r="E342" s="216">
        <v>0</v>
      </c>
      <c r="F342" s="216">
        <v>0</v>
      </c>
      <c r="G342" s="216">
        <v>0</v>
      </c>
      <c r="H342" s="216">
        <v>0</v>
      </c>
      <c r="I342" s="216">
        <v>0</v>
      </c>
      <c r="J342" s="216">
        <v>0</v>
      </c>
      <c r="K342" s="216">
        <v>0</v>
      </c>
      <c r="L342" s="216">
        <v>0</v>
      </c>
      <c r="M342" s="216">
        <v>0</v>
      </c>
      <c r="N342" s="216">
        <v>0</v>
      </c>
      <c r="O342" s="216">
        <v>0</v>
      </c>
      <c r="P342" s="216">
        <v>0</v>
      </c>
      <c r="Q342" s="214" t="s">
        <v>162</v>
      </c>
      <c r="R342" s="244">
        <f t="shared" si="5"/>
        <v>0</v>
      </c>
    </row>
    <row r="343" spans="1:18">
      <c r="A343" s="241" t="s">
        <v>529</v>
      </c>
      <c r="B343" s="242" t="s">
        <v>515</v>
      </c>
      <c r="C343" s="217">
        <v>10000</v>
      </c>
      <c r="D343" s="217">
        <v>10000</v>
      </c>
      <c r="E343" s="217">
        <v>10000</v>
      </c>
      <c r="F343" s="217">
        <v>10000</v>
      </c>
      <c r="G343" s="217">
        <v>10000</v>
      </c>
      <c r="H343" s="217">
        <v>10000</v>
      </c>
      <c r="I343" s="217">
        <v>10000</v>
      </c>
      <c r="J343" s="217">
        <v>10000</v>
      </c>
      <c r="K343" s="217">
        <v>10000</v>
      </c>
      <c r="L343" s="217">
        <v>10000</v>
      </c>
      <c r="M343" s="217">
        <v>10000</v>
      </c>
      <c r="N343" s="217">
        <v>10000</v>
      </c>
      <c r="O343" s="217">
        <v>10000</v>
      </c>
      <c r="P343" s="217">
        <v>10249</v>
      </c>
      <c r="Q343" s="243" t="s">
        <v>162</v>
      </c>
      <c r="R343" s="244">
        <f t="shared" si="5"/>
        <v>0</v>
      </c>
    </row>
    <row r="344" spans="1:18">
      <c r="A344" s="241" t="s">
        <v>530</v>
      </c>
      <c r="B344" s="242" t="s">
        <v>515</v>
      </c>
      <c r="C344" s="217">
        <v>267000</v>
      </c>
      <c r="D344" s="217">
        <v>267000</v>
      </c>
      <c r="E344" s="217">
        <v>267000</v>
      </c>
      <c r="F344" s="217">
        <v>267000</v>
      </c>
      <c r="G344" s="217">
        <v>267000</v>
      </c>
      <c r="H344" s="217">
        <v>267000</v>
      </c>
      <c r="I344" s="217">
        <v>267000</v>
      </c>
      <c r="J344" s="217">
        <v>267000</v>
      </c>
      <c r="K344" s="217">
        <v>267000</v>
      </c>
      <c r="L344" s="217">
        <v>289000</v>
      </c>
      <c r="M344" s="217">
        <v>289000</v>
      </c>
      <c r="N344" s="217">
        <v>312000</v>
      </c>
      <c r="O344" s="217">
        <v>322000</v>
      </c>
      <c r="P344" s="217">
        <v>276991</v>
      </c>
      <c r="Q344" s="243" t="s">
        <v>162</v>
      </c>
      <c r="R344" s="244">
        <f t="shared" si="5"/>
        <v>0</v>
      </c>
    </row>
    <row r="345" spans="1:18" s="206" customFormat="1">
      <c r="A345" s="241" t="s">
        <v>531</v>
      </c>
      <c r="B345" s="242" t="s">
        <v>515</v>
      </c>
      <c r="C345" s="216">
        <v>0</v>
      </c>
      <c r="D345" s="216">
        <v>0</v>
      </c>
      <c r="E345" s="216">
        <v>0</v>
      </c>
      <c r="F345" s="216">
        <v>0</v>
      </c>
      <c r="G345" s="216">
        <v>0</v>
      </c>
      <c r="H345" s="216">
        <v>0</v>
      </c>
      <c r="I345" s="216">
        <v>0</v>
      </c>
      <c r="J345" s="216">
        <v>0</v>
      </c>
      <c r="K345" s="216">
        <v>0</v>
      </c>
      <c r="L345" s="216">
        <v>0</v>
      </c>
      <c r="M345" s="216">
        <v>0</v>
      </c>
      <c r="N345" s="216">
        <v>0</v>
      </c>
      <c r="O345" s="216">
        <v>0</v>
      </c>
      <c r="P345" s="216">
        <v>0</v>
      </c>
      <c r="Q345" s="214" t="s">
        <v>162</v>
      </c>
      <c r="R345" s="244">
        <f t="shared" si="5"/>
        <v>0</v>
      </c>
    </row>
    <row r="346" spans="1:18" s="206" customFormat="1">
      <c r="A346" s="241" t="s">
        <v>532</v>
      </c>
      <c r="B346" s="242" t="s">
        <v>515</v>
      </c>
      <c r="C346" s="216">
        <v>0</v>
      </c>
      <c r="D346" s="216">
        <v>0</v>
      </c>
      <c r="E346" s="216">
        <v>0</v>
      </c>
      <c r="F346" s="216">
        <v>0</v>
      </c>
      <c r="G346" s="216">
        <v>0</v>
      </c>
      <c r="H346" s="216">
        <v>0</v>
      </c>
      <c r="I346" s="216">
        <v>0</v>
      </c>
      <c r="J346" s="216">
        <v>0</v>
      </c>
      <c r="K346" s="216">
        <v>0</v>
      </c>
      <c r="L346" s="216">
        <v>0</v>
      </c>
      <c r="M346" s="216">
        <v>0</v>
      </c>
      <c r="N346" s="216">
        <v>0</v>
      </c>
      <c r="O346" s="216">
        <v>0</v>
      </c>
      <c r="P346" s="216">
        <v>0</v>
      </c>
      <c r="Q346" s="214" t="s">
        <v>162</v>
      </c>
      <c r="R346" s="244">
        <f t="shared" si="5"/>
        <v>0</v>
      </c>
    </row>
    <row r="347" spans="1:18">
      <c r="A347" s="241" t="s">
        <v>533</v>
      </c>
      <c r="B347" s="242" t="s">
        <v>515</v>
      </c>
      <c r="C347" s="217">
        <v>473000</v>
      </c>
      <c r="D347" s="217">
        <v>473000</v>
      </c>
      <c r="E347" s="217">
        <v>507000</v>
      </c>
      <c r="F347" s="217">
        <v>507000</v>
      </c>
      <c r="G347" s="217">
        <v>507000</v>
      </c>
      <c r="H347" s="217">
        <v>507000</v>
      </c>
      <c r="I347" s="217">
        <v>507000</v>
      </c>
      <c r="J347" s="217">
        <v>507000</v>
      </c>
      <c r="K347" s="217">
        <v>507000</v>
      </c>
      <c r="L347" s="217">
        <v>507000</v>
      </c>
      <c r="M347" s="217">
        <v>507000</v>
      </c>
      <c r="N347" s="217">
        <v>520000</v>
      </c>
      <c r="O347" s="217">
        <v>548000</v>
      </c>
      <c r="P347" s="217">
        <v>505303</v>
      </c>
      <c r="Q347" s="243" t="s">
        <v>162</v>
      </c>
      <c r="R347" s="244">
        <f t="shared" si="5"/>
        <v>1000</v>
      </c>
    </row>
    <row r="348" spans="1:18" s="206" customFormat="1">
      <c r="A348" s="241" t="s">
        <v>534</v>
      </c>
      <c r="B348" s="242" t="s">
        <v>515</v>
      </c>
      <c r="C348" s="216">
        <v>0</v>
      </c>
      <c r="D348" s="216">
        <v>0</v>
      </c>
      <c r="E348" s="216">
        <v>0</v>
      </c>
      <c r="F348" s="216">
        <v>0</v>
      </c>
      <c r="G348" s="216">
        <v>0</v>
      </c>
      <c r="H348" s="216">
        <v>0</v>
      </c>
      <c r="I348" s="216">
        <v>0</v>
      </c>
      <c r="J348" s="216">
        <v>0</v>
      </c>
      <c r="K348" s="216">
        <v>0</v>
      </c>
      <c r="L348" s="216">
        <v>0</v>
      </c>
      <c r="M348" s="216">
        <v>0</v>
      </c>
      <c r="N348" s="216">
        <v>0</v>
      </c>
      <c r="O348" s="216">
        <v>0</v>
      </c>
      <c r="P348" s="216">
        <v>0</v>
      </c>
      <c r="Q348" s="214" t="s">
        <v>162</v>
      </c>
      <c r="R348" s="244">
        <f t="shared" si="5"/>
        <v>0</v>
      </c>
    </row>
    <row r="349" spans="1:18">
      <c r="A349" s="241" t="s">
        <v>535</v>
      </c>
      <c r="B349" s="242" t="s">
        <v>515</v>
      </c>
      <c r="C349" s="217">
        <v>331000</v>
      </c>
      <c r="D349" s="217">
        <v>331000</v>
      </c>
      <c r="E349" s="217">
        <v>350000</v>
      </c>
      <c r="F349" s="217">
        <v>350000</v>
      </c>
      <c r="G349" s="217">
        <v>350000</v>
      </c>
      <c r="H349" s="217">
        <v>350000</v>
      </c>
      <c r="I349" s="217">
        <v>350000</v>
      </c>
      <c r="J349" s="217">
        <v>350000</v>
      </c>
      <c r="K349" s="217">
        <v>350000</v>
      </c>
      <c r="L349" s="217">
        <v>350000</v>
      </c>
      <c r="M349" s="217">
        <v>350000</v>
      </c>
      <c r="N349" s="217">
        <v>375000</v>
      </c>
      <c r="O349" s="217">
        <v>381000</v>
      </c>
      <c r="P349" s="217">
        <v>350930</v>
      </c>
      <c r="Q349" s="243" t="s">
        <v>162</v>
      </c>
      <c r="R349" s="244">
        <f t="shared" si="5"/>
        <v>0</v>
      </c>
    </row>
    <row r="350" spans="1:18" s="206" customFormat="1">
      <c r="A350" s="241" t="s">
        <v>536</v>
      </c>
      <c r="B350" s="242" t="s">
        <v>515</v>
      </c>
      <c r="C350" s="216">
        <v>0</v>
      </c>
      <c r="D350" s="216">
        <v>0</v>
      </c>
      <c r="E350" s="216">
        <v>0</v>
      </c>
      <c r="F350" s="216">
        <v>0</v>
      </c>
      <c r="G350" s="216">
        <v>0</v>
      </c>
      <c r="H350" s="216">
        <v>0</v>
      </c>
      <c r="I350" s="216">
        <v>0</v>
      </c>
      <c r="J350" s="216">
        <v>0</v>
      </c>
      <c r="K350" s="216">
        <v>0</v>
      </c>
      <c r="L350" s="216">
        <v>0</v>
      </c>
      <c r="M350" s="216">
        <v>0</v>
      </c>
      <c r="N350" s="216">
        <v>0</v>
      </c>
      <c r="O350" s="216">
        <v>0</v>
      </c>
      <c r="P350" s="216">
        <v>0</v>
      </c>
      <c r="Q350" s="214" t="s">
        <v>162</v>
      </c>
      <c r="R350" s="244">
        <f t="shared" si="5"/>
        <v>0</v>
      </c>
    </row>
    <row r="351" spans="1:18">
      <c r="A351" s="241" t="s">
        <v>537</v>
      </c>
      <c r="B351" s="242" t="s">
        <v>515</v>
      </c>
      <c r="C351" s="217">
        <v>449000</v>
      </c>
      <c r="D351" s="217">
        <v>449000</v>
      </c>
      <c r="E351" s="217">
        <v>615000</v>
      </c>
      <c r="F351" s="217">
        <v>615000</v>
      </c>
      <c r="G351" s="217">
        <v>615000</v>
      </c>
      <c r="H351" s="217">
        <v>615000</v>
      </c>
      <c r="I351" s="217">
        <v>615000</v>
      </c>
      <c r="J351" s="217">
        <v>615000</v>
      </c>
      <c r="K351" s="217">
        <v>615000</v>
      </c>
      <c r="L351" s="217">
        <v>615000</v>
      </c>
      <c r="M351" s="217">
        <v>615000</v>
      </c>
      <c r="N351" s="217">
        <v>648000</v>
      </c>
      <c r="O351" s="217">
        <v>649000</v>
      </c>
      <c r="P351" s="217">
        <v>598241</v>
      </c>
      <c r="Q351" s="243" t="s">
        <v>162</v>
      </c>
      <c r="R351" s="244">
        <f t="shared" si="5"/>
        <v>0</v>
      </c>
    </row>
    <row r="352" spans="1:18" s="206" customFormat="1">
      <c r="A352" s="241" t="s">
        <v>538</v>
      </c>
      <c r="B352" s="242" t="s">
        <v>515</v>
      </c>
      <c r="C352" s="216">
        <v>0</v>
      </c>
      <c r="D352" s="216">
        <v>0</v>
      </c>
      <c r="E352" s="216">
        <v>0</v>
      </c>
      <c r="F352" s="216">
        <v>0</v>
      </c>
      <c r="G352" s="216">
        <v>0</v>
      </c>
      <c r="H352" s="216">
        <v>0</v>
      </c>
      <c r="I352" s="216">
        <v>0</v>
      </c>
      <c r="J352" s="216">
        <v>0</v>
      </c>
      <c r="K352" s="216">
        <v>0</v>
      </c>
      <c r="L352" s="216">
        <v>0</v>
      </c>
      <c r="M352" s="216">
        <v>0</v>
      </c>
      <c r="N352" s="216">
        <v>0</v>
      </c>
      <c r="O352" s="216">
        <v>0</v>
      </c>
      <c r="P352" s="216">
        <v>0</v>
      </c>
      <c r="Q352" s="214" t="s">
        <v>162</v>
      </c>
      <c r="R352" s="244">
        <f t="shared" si="5"/>
        <v>0</v>
      </c>
    </row>
    <row r="353" spans="1:18">
      <c r="A353" s="241" t="s">
        <v>539</v>
      </c>
      <c r="B353" s="242" t="s">
        <v>515</v>
      </c>
      <c r="C353" s="217">
        <v>537000</v>
      </c>
      <c r="D353" s="217">
        <v>537000</v>
      </c>
      <c r="E353" s="217">
        <v>538000</v>
      </c>
      <c r="F353" s="217">
        <v>538000</v>
      </c>
      <c r="G353" s="217">
        <v>538000</v>
      </c>
      <c r="H353" s="217">
        <v>538000</v>
      </c>
      <c r="I353" s="217">
        <v>538000</v>
      </c>
      <c r="J353" s="217">
        <v>538000</v>
      </c>
      <c r="K353" s="217">
        <v>538000</v>
      </c>
      <c r="L353" s="217">
        <v>554000</v>
      </c>
      <c r="M353" s="217">
        <v>554000</v>
      </c>
      <c r="N353" s="217">
        <v>572000</v>
      </c>
      <c r="O353" s="217">
        <v>579000</v>
      </c>
      <c r="P353" s="217">
        <v>545167</v>
      </c>
      <c r="Q353" s="243" t="s">
        <v>162</v>
      </c>
      <c r="R353" s="244">
        <f t="shared" si="5"/>
        <v>0</v>
      </c>
    </row>
    <row r="354" spans="1:18" s="206" customFormat="1">
      <c r="A354" s="241" t="s">
        <v>540</v>
      </c>
      <c r="B354" s="242" t="s">
        <v>515</v>
      </c>
      <c r="C354" s="216">
        <v>0</v>
      </c>
      <c r="D354" s="216">
        <v>0</v>
      </c>
      <c r="E354" s="216">
        <v>0</v>
      </c>
      <c r="F354" s="216">
        <v>0</v>
      </c>
      <c r="G354" s="216">
        <v>0</v>
      </c>
      <c r="H354" s="216">
        <v>0</v>
      </c>
      <c r="I354" s="216">
        <v>0</v>
      </c>
      <c r="J354" s="216">
        <v>0</v>
      </c>
      <c r="K354" s="216">
        <v>0</v>
      </c>
      <c r="L354" s="216">
        <v>0</v>
      </c>
      <c r="M354" s="216">
        <v>0</v>
      </c>
      <c r="N354" s="216">
        <v>0</v>
      </c>
      <c r="O354" s="216">
        <v>0</v>
      </c>
      <c r="P354" s="216">
        <v>0</v>
      </c>
      <c r="Q354" s="214" t="s">
        <v>162</v>
      </c>
      <c r="R354" s="244">
        <f t="shared" si="5"/>
        <v>0</v>
      </c>
    </row>
    <row r="355" spans="1:18">
      <c r="A355" s="241" t="s">
        <v>541</v>
      </c>
      <c r="B355" s="242" t="s">
        <v>515</v>
      </c>
      <c r="C355" s="217">
        <v>0</v>
      </c>
      <c r="D355" s="217">
        <v>0</v>
      </c>
      <c r="E355" s="217">
        <v>0</v>
      </c>
      <c r="F355" s="217">
        <v>22000</v>
      </c>
      <c r="G355" s="217">
        <v>22000</v>
      </c>
      <c r="H355" s="217">
        <v>22000</v>
      </c>
      <c r="I355" s="217">
        <v>22000</v>
      </c>
      <c r="J355" s="217">
        <v>22000</v>
      </c>
      <c r="K355" s="217">
        <v>22000</v>
      </c>
      <c r="L355" s="217">
        <v>22000</v>
      </c>
      <c r="M355" s="217">
        <v>22000</v>
      </c>
      <c r="N355" s="217">
        <v>211000</v>
      </c>
      <c r="O355" s="217">
        <v>49000</v>
      </c>
      <c r="P355" s="217">
        <v>34103</v>
      </c>
      <c r="Q355" s="243" t="s">
        <v>162</v>
      </c>
      <c r="R355" s="244">
        <f t="shared" si="5"/>
        <v>0</v>
      </c>
    </row>
    <row r="356" spans="1:18" s="206" customFormat="1">
      <c r="A356" s="241" t="s">
        <v>542</v>
      </c>
      <c r="B356" s="242" t="s">
        <v>515</v>
      </c>
      <c r="C356" s="216">
        <v>0</v>
      </c>
      <c r="D356" s="216">
        <v>0</v>
      </c>
      <c r="E356" s="216">
        <v>0</v>
      </c>
      <c r="F356" s="216">
        <v>0</v>
      </c>
      <c r="G356" s="216">
        <v>0</v>
      </c>
      <c r="H356" s="216">
        <v>0</v>
      </c>
      <c r="I356" s="216">
        <v>0</v>
      </c>
      <c r="J356" s="216">
        <v>0</v>
      </c>
      <c r="K356" s="216">
        <v>0</v>
      </c>
      <c r="L356" s="216">
        <v>0</v>
      </c>
      <c r="M356" s="216">
        <v>0</v>
      </c>
      <c r="N356" s="216">
        <v>0</v>
      </c>
      <c r="O356" s="216">
        <v>0</v>
      </c>
      <c r="P356" s="216">
        <v>0</v>
      </c>
      <c r="Q356" s="214" t="s">
        <v>162</v>
      </c>
      <c r="R356" s="244">
        <f t="shared" si="5"/>
        <v>0</v>
      </c>
    </row>
    <row r="357" spans="1:18">
      <c r="A357" s="241" t="s">
        <v>543</v>
      </c>
      <c r="B357" s="242" t="s">
        <v>515</v>
      </c>
      <c r="C357" s="217">
        <v>413000</v>
      </c>
      <c r="D357" s="217">
        <v>413000</v>
      </c>
      <c r="E357" s="217">
        <v>461000</v>
      </c>
      <c r="F357" s="217">
        <v>461000</v>
      </c>
      <c r="G357" s="217">
        <v>461000</v>
      </c>
      <c r="H357" s="217">
        <v>461000</v>
      </c>
      <c r="I357" s="217">
        <v>461000</v>
      </c>
      <c r="J357" s="217">
        <v>461000</v>
      </c>
      <c r="K357" s="217">
        <v>461000</v>
      </c>
      <c r="L357" s="217">
        <v>461000</v>
      </c>
      <c r="M357" s="217">
        <v>461000</v>
      </c>
      <c r="N357" s="217">
        <v>501000</v>
      </c>
      <c r="O357" s="217">
        <v>501000</v>
      </c>
      <c r="P357" s="217">
        <v>459611</v>
      </c>
      <c r="Q357" s="243" t="s">
        <v>162</v>
      </c>
      <c r="R357" s="244">
        <f t="shared" si="5"/>
        <v>0</v>
      </c>
    </row>
    <row r="358" spans="1:18" s="206" customFormat="1">
      <c r="A358" s="241" t="s">
        <v>544</v>
      </c>
      <c r="B358" s="242" t="s">
        <v>515</v>
      </c>
      <c r="C358" s="216">
        <v>0</v>
      </c>
      <c r="D358" s="216">
        <v>0</v>
      </c>
      <c r="E358" s="216">
        <v>0</v>
      </c>
      <c r="F358" s="216">
        <v>0</v>
      </c>
      <c r="G358" s="216">
        <v>0</v>
      </c>
      <c r="H358" s="216">
        <v>0</v>
      </c>
      <c r="I358" s="216">
        <v>0</v>
      </c>
      <c r="J358" s="216">
        <v>0</v>
      </c>
      <c r="K358" s="216">
        <v>0</v>
      </c>
      <c r="L358" s="216">
        <v>0</v>
      </c>
      <c r="M358" s="216">
        <v>0</v>
      </c>
      <c r="N358" s="216">
        <v>0</v>
      </c>
      <c r="O358" s="216">
        <v>0</v>
      </c>
      <c r="P358" s="216">
        <v>0</v>
      </c>
      <c r="Q358" s="214" t="s">
        <v>162</v>
      </c>
      <c r="R358" s="244">
        <f t="shared" si="5"/>
        <v>0</v>
      </c>
    </row>
    <row r="359" spans="1:18" s="206" customFormat="1">
      <c r="A359" s="241" t="s">
        <v>545</v>
      </c>
      <c r="B359" s="242" t="s">
        <v>515</v>
      </c>
      <c r="C359" s="216">
        <v>0</v>
      </c>
      <c r="D359" s="216">
        <v>0</v>
      </c>
      <c r="E359" s="216">
        <v>0</v>
      </c>
      <c r="F359" s="216">
        <v>0</v>
      </c>
      <c r="G359" s="216">
        <v>0</v>
      </c>
      <c r="H359" s="216">
        <v>0</v>
      </c>
      <c r="I359" s="216">
        <v>0</v>
      </c>
      <c r="J359" s="216">
        <v>0</v>
      </c>
      <c r="K359" s="216">
        <v>0</v>
      </c>
      <c r="L359" s="216">
        <v>0</v>
      </c>
      <c r="M359" s="216">
        <v>0</v>
      </c>
      <c r="N359" s="216">
        <v>0</v>
      </c>
      <c r="O359" s="216">
        <v>0</v>
      </c>
      <c r="P359" s="216">
        <v>0</v>
      </c>
      <c r="Q359" s="214" t="s">
        <v>162</v>
      </c>
      <c r="R359" s="244">
        <f t="shared" si="5"/>
        <v>0</v>
      </c>
    </row>
    <row r="360" spans="1:18" s="206" customFormat="1">
      <c r="A360" s="241" t="s">
        <v>546</v>
      </c>
      <c r="B360" s="242" t="s">
        <v>515</v>
      </c>
      <c r="C360" s="216">
        <v>0</v>
      </c>
      <c r="D360" s="216">
        <v>0</v>
      </c>
      <c r="E360" s="216">
        <v>0</v>
      </c>
      <c r="F360" s="216">
        <v>0</v>
      </c>
      <c r="G360" s="216">
        <v>0</v>
      </c>
      <c r="H360" s="216">
        <v>0</v>
      </c>
      <c r="I360" s="216">
        <v>0</v>
      </c>
      <c r="J360" s="216">
        <v>0</v>
      </c>
      <c r="K360" s="216">
        <v>0</v>
      </c>
      <c r="L360" s="216">
        <v>0</v>
      </c>
      <c r="M360" s="216">
        <v>0</v>
      </c>
      <c r="N360" s="216">
        <v>0</v>
      </c>
      <c r="O360" s="216">
        <v>0</v>
      </c>
      <c r="P360" s="216">
        <v>0</v>
      </c>
      <c r="Q360" s="214" t="s">
        <v>162</v>
      </c>
      <c r="R360" s="244">
        <f t="shared" si="5"/>
        <v>0</v>
      </c>
    </row>
    <row r="361" spans="1:18">
      <c r="A361" s="241" t="s">
        <v>547</v>
      </c>
      <c r="B361" s="242" t="s">
        <v>515</v>
      </c>
      <c r="C361" s="217">
        <v>29000</v>
      </c>
      <c r="D361" s="217">
        <v>29000</v>
      </c>
      <c r="E361" s="217">
        <v>29000</v>
      </c>
      <c r="F361" s="217">
        <v>29000</v>
      </c>
      <c r="G361" s="217">
        <v>29000</v>
      </c>
      <c r="H361" s="217">
        <v>29000</v>
      </c>
      <c r="I361" s="217">
        <v>29000</v>
      </c>
      <c r="J361" s="217">
        <v>29000</v>
      </c>
      <c r="K361" s="217">
        <v>29000</v>
      </c>
      <c r="L361" s="217">
        <v>29000</v>
      </c>
      <c r="M361" s="217">
        <v>29000</v>
      </c>
      <c r="N361" s="217">
        <v>29000</v>
      </c>
      <c r="O361" s="217">
        <v>29000</v>
      </c>
      <c r="P361" s="217">
        <v>28654</v>
      </c>
      <c r="Q361" s="243" t="s">
        <v>162</v>
      </c>
      <c r="R361" s="244">
        <f t="shared" si="5"/>
        <v>0</v>
      </c>
    </row>
    <row r="362" spans="1:18">
      <c r="A362" s="241" t="s">
        <v>548</v>
      </c>
      <c r="B362" s="242" t="s">
        <v>515</v>
      </c>
      <c r="C362" s="217">
        <v>677000</v>
      </c>
      <c r="D362" s="217">
        <v>677000</v>
      </c>
      <c r="E362" s="217">
        <v>677000</v>
      </c>
      <c r="F362" s="217">
        <v>677000</v>
      </c>
      <c r="G362" s="217">
        <v>677000</v>
      </c>
      <c r="H362" s="217">
        <v>677000</v>
      </c>
      <c r="I362" s="217">
        <v>677000</v>
      </c>
      <c r="J362" s="217">
        <v>677000</v>
      </c>
      <c r="K362" s="217">
        <v>677000</v>
      </c>
      <c r="L362" s="217">
        <v>677000</v>
      </c>
      <c r="M362" s="217">
        <v>677000</v>
      </c>
      <c r="N362" s="217">
        <v>677000</v>
      </c>
      <c r="O362" s="217">
        <v>677000</v>
      </c>
      <c r="P362" s="217">
        <v>677429</v>
      </c>
      <c r="Q362" s="243" t="s">
        <v>162</v>
      </c>
      <c r="R362" s="244">
        <f t="shared" si="5"/>
        <v>0</v>
      </c>
    </row>
    <row r="363" spans="1:18" s="206" customFormat="1">
      <c r="A363" s="241" t="s">
        <v>549</v>
      </c>
      <c r="B363" s="242" t="s">
        <v>515</v>
      </c>
      <c r="C363" s="216">
        <v>0</v>
      </c>
      <c r="D363" s="216">
        <v>0</v>
      </c>
      <c r="E363" s="216">
        <v>0</v>
      </c>
      <c r="F363" s="216">
        <v>0</v>
      </c>
      <c r="G363" s="216">
        <v>0</v>
      </c>
      <c r="H363" s="216">
        <v>0</v>
      </c>
      <c r="I363" s="216">
        <v>0</v>
      </c>
      <c r="J363" s="216">
        <v>0</v>
      </c>
      <c r="K363" s="216">
        <v>0</v>
      </c>
      <c r="L363" s="216">
        <v>0</v>
      </c>
      <c r="M363" s="216">
        <v>0</v>
      </c>
      <c r="N363" s="216">
        <v>0</v>
      </c>
      <c r="O363" s="216">
        <v>0</v>
      </c>
      <c r="P363" s="216">
        <v>0</v>
      </c>
      <c r="Q363" s="214" t="s">
        <v>162</v>
      </c>
      <c r="R363" s="244">
        <f t="shared" si="5"/>
        <v>0</v>
      </c>
    </row>
    <row r="364" spans="1:18">
      <c r="A364" s="241" t="s">
        <v>550</v>
      </c>
      <c r="B364" s="242" t="s">
        <v>515</v>
      </c>
      <c r="C364" s="217">
        <v>2820000</v>
      </c>
      <c r="D364" s="217">
        <v>2820000</v>
      </c>
      <c r="E364" s="217">
        <v>2820000</v>
      </c>
      <c r="F364" s="217">
        <v>2820000</v>
      </c>
      <c r="G364" s="217">
        <v>2820000</v>
      </c>
      <c r="H364" s="217">
        <v>2820000</v>
      </c>
      <c r="I364" s="217">
        <v>2820000</v>
      </c>
      <c r="J364" s="217">
        <v>2820000</v>
      </c>
      <c r="K364" s="217">
        <v>2820000</v>
      </c>
      <c r="L364" s="217">
        <v>2820000</v>
      </c>
      <c r="M364" s="217">
        <v>2820000</v>
      </c>
      <c r="N364" s="217">
        <v>2820000</v>
      </c>
      <c r="O364" s="217">
        <v>2820000</v>
      </c>
      <c r="P364" s="217">
        <v>2820159</v>
      </c>
      <c r="Q364" s="243" t="s">
        <v>162</v>
      </c>
      <c r="R364" s="244">
        <f t="shared" si="5"/>
        <v>0</v>
      </c>
    </row>
    <row r="365" spans="1:18" s="206" customFormat="1">
      <c r="A365" s="241" t="s">
        <v>551</v>
      </c>
      <c r="B365" s="242" t="s">
        <v>515</v>
      </c>
      <c r="C365" s="216">
        <v>0</v>
      </c>
      <c r="D365" s="216">
        <v>0</v>
      </c>
      <c r="E365" s="216">
        <v>0</v>
      </c>
      <c r="F365" s="216">
        <v>0</v>
      </c>
      <c r="G365" s="216">
        <v>0</v>
      </c>
      <c r="H365" s="216">
        <v>0</v>
      </c>
      <c r="I365" s="216">
        <v>0</v>
      </c>
      <c r="J365" s="216">
        <v>0</v>
      </c>
      <c r="K365" s="216">
        <v>0</v>
      </c>
      <c r="L365" s="216">
        <v>0</v>
      </c>
      <c r="M365" s="216">
        <v>0</v>
      </c>
      <c r="N365" s="216">
        <v>0</v>
      </c>
      <c r="O365" s="216">
        <v>0</v>
      </c>
      <c r="P365" s="216">
        <v>0</v>
      </c>
      <c r="Q365" s="214" t="s">
        <v>162</v>
      </c>
      <c r="R365" s="244">
        <f t="shared" si="5"/>
        <v>0</v>
      </c>
    </row>
    <row r="366" spans="1:18">
      <c r="A366" s="241" t="s">
        <v>552</v>
      </c>
      <c r="B366" s="242" t="s">
        <v>515</v>
      </c>
      <c r="C366" s="217">
        <v>479000</v>
      </c>
      <c r="D366" s="217">
        <v>479000</v>
      </c>
      <c r="E366" s="217">
        <v>479000</v>
      </c>
      <c r="F366" s="217">
        <v>479000</v>
      </c>
      <c r="G366" s="217">
        <v>479000</v>
      </c>
      <c r="H366" s="217">
        <v>479000</v>
      </c>
      <c r="I366" s="217">
        <v>479000</v>
      </c>
      <c r="J366" s="217">
        <v>479000</v>
      </c>
      <c r="K366" s="217">
        <v>479000</v>
      </c>
      <c r="L366" s="217">
        <v>479000</v>
      </c>
      <c r="M366" s="217">
        <v>479000</v>
      </c>
      <c r="N366" s="217">
        <v>479000</v>
      </c>
      <c r="O366" s="217">
        <v>479000</v>
      </c>
      <c r="P366" s="217">
        <v>479165</v>
      </c>
      <c r="Q366" s="243" t="s">
        <v>162</v>
      </c>
      <c r="R366" s="244">
        <f t="shared" si="5"/>
        <v>0</v>
      </c>
    </row>
    <row r="367" spans="1:18">
      <c r="A367" s="241" t="s">
        <v>553</v>
      </c>
      <c r="B367" s="242" t="s">
        <v>515</v>
      </c>
      <c r="C367" s="217">
        <v>46000</v>
      </c>
      <c r="D367" s="217">
        <v>46000</v>
      </c>
      <c r="E367" s="217">
        <v>46000</v>
      </c>
      <c r="F367" s="217">
        <v>46000</v>
      </c>
      <c r="G367" s="217">
        <v>46000</v>
      </c>
      <c r="H367" s="217">
        <v>46000</v>
      </c>
      <c r="I367" s="217">
        <v>46000</v>
      </c>
      <c r="J367" s="217">
        <v>46000</v>
      </c>
      <c r="K367" s="217">
        <v>46000</v>
      </c>
      <c r="L367" s="217">
        <v>46000</v>
      </c>
      <c r="M367" s="217">
        <v>46000</v>
      </c>
      <c r="N367" s="217">
        <v>46000</v>
      </c>
      <c r="O367" s="217">
        <v>46000</v>
      </c>
      <c r="P367" s="217">
        <v>46462</v>
      </c>
      <c r="Q367" s="243" t="s">
        <v>162</v>
      </c>
      <c r="R367" s="244">
        <f t="shared" si="5"/>
        <v>0</v>
      </c>
    </row>
    <row r="368" spans="1:18" s="206" customFormat="1">
      <c r="A368" s="241" t="s">
        <v>554</v>
      </c>
      <c r="B368" s="242" t="s">
        <v>515</v>
      </c>
      <c r="C368" s="216">
        <v>0</v>
      </c>
      <c r="D368" s="216">
        <v>0</v>
      </c>
      <c r="E368" s="216">
        <v>0</v>
      </c>
      <c r="F368" s="216">
        <v>0</v>
      </c>
      <c r="G368" s="216">
        <v>0</v>
      </c>
      <c r="H368" s="216">
        <v>0</v>
      </c>
      <c r="I368" s="216">
        <v>0</v>
      </c>
      <c r="J368" s="216">
        <v>0</v>
      </c>
      <c r="K368" s="216">
        <v>0</v>
      </c>
      <c r="L368" s="216">
        <v>0</v>
      </c>
      <c r="M368" s="216">
        <v>0</v>
      </c>
      <c r="N368" s="216">
        <v>0</v>
      </c>
      <c r="O368" s="216">
        <v>0</v>
      </c>
      <c r="P368" s="216">
        <v>0</v>
      </c>
      <c r="Q368" s="214" t="s">
        <v>162</v>
      </c>
      <c r="R368" s="244">
        <f t="shared" si="5"/>
        <v>0</v>
      </c>
    </row>
    <row r="369" spans="1:18" s="206" customFormat="1">
      <c r="A369" s="241" t="s">
        <v>555</v>
      </c>
      <c r="B369" s="242" t="s">
        <v>515</v>
      </c>
      <c r="C369" s="216">
        <v>0</v>
      </c>
      <c r="D369" s="216">
        <v>0</v>
      </c>
      <c r="E369" s="216">
        <v>0</v>
      </c>
      <c r="F369" s="216">
        <v>0</v>
      </c>
      <c r="G369" s="216">
        <v>0</v>
      </c>
      <c r="H369" s="216">
        <v>0</v>
      </c>
      <c r="I369" s="216">
        <v>0</v>
      </c>
      <c r="J369" s="216">
        <v>0</v>
      </c>
      <c r="K369" s="216">
        <v>0</v>
      </c>
      <c r="L369" s="216">
        <v>0</v>
      </c>
      <c r="M369" s="216">
        <v>0</v>
      </c>
      <c r="N369" s="216">
        <v>0</v>
      </c>
      <c r="O369" s="216">
        <v>0</v>
      </c>
      <c r="P369" s="216">
        <v>0</v>
      </c>
      <c r="Q369" s="214" t="s">
        <v>162</v>
      </c>
      <c r="R369" s="244">
        <f t="shared" si="5"/>
        <v>0</v>
      </c>
    </row>
    <row r="370" spans="1:18" s="206" customFormat="1">
      <c r="A370" s="241" t="s">
        <v>556</v>
      </c>
      <c r="B370" s="242" t="s">
        <v>515</v>
      </c>
      <c r="C370" s="216">
        <v>0</v>
      </c>
      <c r="D370" s="216">
        <v>0</v>
      </c>
      <c r="E370" s="216">
        <v>0</v>
      </c>
      <c r="F370" s="216">
        <v>0</v>
      </c>
      <c r="G370" s="216">
        <v>0</v>
      </c>
      <c r="H370" s="216">
        <v>0</v>
      </c>
      <c r="I370" s="216">
        <v>0</v>
      </c>
      <c r="J370" s="216">
        <v>0</v>
      </c>
      <c r="K370" s="216">
        <v>0</v>
      </c>
      <c r="L370" s="216">
        <v>0</v>
      </c>
      <c r="M370" s="216">
        <v>0</v>
      </c>
      <c r="N370" s="216">
        <v>0</v>
      </c>
      <c r="O370" s="216">
        <v>0</v>
      </c>
      <c r="P370" s="216">
        <v>0</v>
      </c>
      <c r="Q370" s="214" t="s">
        <v>162</v>
      </c>
      <c r="R370" s="244">
        <f t="shared" si="5"/>
        <v>0</v>
      </c>
    </row>
    <row r="371" spans="1:18">
      <c r="A371" s="241" t="s">
        <v>557</v>
      </c>
      <c r="B371" s="242" t="s">
        <v>515</v>
      </c>
      <c r="C371" s="217">
        <v>2152000</v>
      </c>
      <c r="D371" s="217">
        <v>2152000</v>
      </c>
      <c r="E371" s="217">
        <v>2152000</v>
      </c>
      <c r="F371" s="217">
        <v>2152000</v>
      </c>
      <c r="G371" s="217">
        <v>2152000</v>
      </c>
      <c r="H371" s="217">
        <v>2152000</v>
      </c>
      <c r="I371" s="217">
        <v>2152000</v>
      </c>
      <c r="J371" s="217">
        <v>2152000</v>
      </c>
      <c r="K371" s="217">
        <v>2152000</v>
      </c>
      <c r="L371" s="217">
        <v>2152000</v>
      </c>
      <c r="M371" s="217">
        <v>2152000</v>
      </c>
      <c r="N371" s="217">
        <v>2191000</v>
      </c>
      <c r="O371" s="217">
        <v>2191000</v>
      </c>
      <c r="P371" s="217">
        <v>2156868</v>
      </c>
      <c r="Q371" s="243" t="s">
        <v>162</v>
      </c>
      <c r="R371" s="244">
        <f t="shared" si="5"/>
        <v>0</v>
      </c>
    </row>
    <row r="372" spans="1:18" s="206" customFormat="1">
      <c r="A372" s="241" t="s">
        <v>558</v>
      </c>
      <c r="B372" s="242" t="s">
        <v>515</v>
      </c>
      <c r="C372" s="216">
        <v>0</v>
      </c>
      <c r="D372" s="216">
        <v>0</v>
      </c>
      <c r="E372" s="216">
        <v>0</v>
      </c>
      <c r="F372" s="216">
        <v>0</v>
      </c>
      <c r="G372" s="216">
        <v>0</v>
      </c>
      <c r="H372" s="216">
        <v>0</v>
      </c>
      <c r="I372" s="216">
        <v>0</v>
      </c>
      <c r="J372" s="216">
        <v>0</v>
      </c>
      <c r="K372" s="216">
        <v>0</v>
      </c>
      <c r="L372" s="216">
        <v>0</v>
      </c>
      <c r="M372" s="216">
        <v>0</v>
      </c>
      <c r="N372" s="216">
        <v>0</v>
      </c>
      <c r="O372" s="216">
        <v>0</v>
      </c>
      <c r="P372" s="216">
        <v>0</v>
      </c>
      <c r="Q372" s="214" t="s">
        <v>162</v>
      </c>
      <c r="R372" s="244">
        <f t="shared" si="5"/>
        <v>0</v>
      </c>
    </row>
    <row r="373" spans="1:18" s="206" customFormat="1">
      <c r="A373" s="241" t="s">
        <v>559</v>
      </c>
      <c r="B373" s="242" t="s">
        <v>515</v>
      </c>
      <c r="C373" s="216">
        <v>0</v>
      </c>
      <c r="D373" s="216">
        <v>0</v>
      </c>
      <c r="E373" s="216">
        <v>0</v>
      </c>
      <c r="F373" s="216">
        <v>0</v>
      </c>
      <c r="G373" s="216">
        <v>0</v>
      </c>
      <c r="H373" s="216">
        <v>0</v>
      </c>
      <c r="I373" s="216">
        <v>0</v>
      </c>
      <c r="J373" s="216">
        <v>0</v>
      </c>
      <c r="K373" s="216">
        <v>0</v>
      </c>
      <c r="L373" s="216">
        <v>0</v>
      </c>
      <c r="M373" s="216">
        <v>0</v>
      </c>
      <c r="N373" s="216">
        <v>0</v>
      </c>
      <c r="O373" s="216">
        <v>0</v>
      </c>
      <c r="P373" s="216">
        <v>0</v>
      </c>
      <c r="Q373" s="214" t="s">
        <v>162</v>
      </c>
      <c r="R373" s="244">
        <f t="shared" si="5"/>
        <v>0</v>
      </c>
    </row>
    <row r="374" spans="1:18" s="206" customFormat="1">
      <c r="A374" s="241" t="s">
        <v>560</v>
      </c>
      <c r="B374" s="242" t="s">
        <v>515</v>
      </c>
      <c r="C374" s="216">
        <v>0</v>
      </c>
      <c r="D374" s="216">
        <v>0</v>
      </c>
      <c r="E374" s="216">
        <v>0</v>
      </c>
      <c r="F374" s="216">
        <v>0</v>
      </c>
      <c r="G374" s="216">
        <v>0</v>
      </c>
      <c r="H374" s="216">
        <v>0</v>
      </c>
      <c r="I374" s="216">
        <v>0</v>
      </c>
      <c r="J374" s="216">
        <v>0</v>
      </c>
      <c r="K374" s="216">
        <v>0</v>
      </c>
      <c r="L374" s="216">
        <v>0</v>
      </c>
      <c r="M374" s="216">
        <v>0</v>
      </c>
      <c r="N374" s="216">
        <v>0</v>
      </c>
      <c r="O374" s="216">
        <v>0</v>
      </c>
      <c r="P374" s="216">
        <v>0</v>
      </c>
      <c r="Q374" s="214" t="s">
        <v>162</v>
      </c>
      <c r="R374" s="244">
        <f t="shared" si="5"/>
        <v>0</v>
      </c>
    </row>
    <row r="375" spans="1:18">
      <c r="A375" s="241" t="s">
        <v>561</v>
      </c>
      <c r="B375" s="242" t="s">
        <v>515</v>
      </c>
      <c r="C375" s="217">
        <v>637000</v>
      </c>
      <c r="D375" s="217">
        <v>637000</v>
      </c>
      <c r="E375" s="217">
        <v>637000</v>
      </c>
      <c r="F375" s="217">
        <v>637000</v>
      </c>
      <c r="G375" s="217">
        <v>637000</v>
      </c>
      <c r="H375" s="217">
        <v>637000</v>
      </c>
      <c r="I375" s="217">
        <v>637000</v>
      </c>
      <c r="J375" s="217">
        <v>637000</v>
      </c>
      <c r="K375" s="217">
        <v>637000</v>
      </c>
      <c r="L375" s="217">
        <v>637000</v>
      </c>
      <c r="M375" s="217">
        <v>637000</v>
      </c>
      <c r="N375" s="217">
        <v>637000</v>
      </c>
      <c r="O375" s="217">
        <v>637000</v>
      </c>
      <c r="P375" s="217">
        <v>636604</v>
      </c>
      <c r="Q375" s="243" t="s">
        <v>162</v>
      </c>
      <c r="R375" s="244">
        <f t="shared" si="5"/>
        <v>0</v>
      </c>
    </row>
    <row r="376" spans="1:18">
      <c r="A376" s="241" t="s">
        <v>562</v>
      </c>
      <c r="B376" s="242" t="s">
        <v>515</v>
      </c>
      <c r="C376" s="217">
        <v>81000</v>
      </c>
      <c r="D376" s="217">
        <v>81000</v>
      </c>
      <c r="E376" s="217">
        <v>81000</v>
      </c>
      <c r="F376" s="217">
        <v>81000</v>
      </c>
      <c r="G376" s="217">
        <v>81000</v>
      </c>
      <c r="H376" s="217">
        <v>81000</v>
      </c>
      <c r="I376" s="217">
        <v>81000</v>
      </c>
      <c r="J376" s="217">
        <v>159000</v>
      </c>
      <c r="K376" s="217">
        <v>159000</v>
      </c>
      <c r="L376" s="217">
        <v>247000</v>
      </c>
      <c r="M376" s="217">
        <v>247000</v>
      </c>
      <c r="N376" s="217">
        <v>247000</v>
      </c>
      <c r="O376" s="217">
        <v>332000</v>
      </c>
      <c r="P376" s="217">
        <v>145863</v>
      </c>
      <c r="Q376" s="243" t="s">
        <v>162</v>
      </c>
      <c r="R376" s="244">
        <f t="shared" si="5"/>
        <v>0</v>
      </c>
    </row>
    <row r="377" spans="1:18" s="206" customFormat="1">
      <c r="A377" s="241" t="s">
        <v>563</v>
      </c>
      <c r="B377" s="242" t="s">
        <v>515</v>
      </c>
      <c r="C377" s="216">
        <v>0</v>
      </c>
      <c r="D377" s="216">
        <v>0</v>
      </c>
      <c r="E377" s="216">
        <v>0</v>
      </c>
      <c r="F377" s="216">
        <v>0</v>
      </c>
      <c r="G377" s="216">
        <v>0</v>
      </c>
      <c r="H377" s="216">
        <v>0</v>
      </c>
      <c r="I377" s="216">
        <v>0</v>
      </c>
      <c r="J377" s="216">
        <v>0</v>
      </c>
      <c r="K377" s="216">
        <v>0</v>
      </c>
      <c r="L377" s="216">
        <v>0</v>
      </c>
      <c r="M377" s="216">
        <v>0</v>
      </c>
      <c r="N377" s="216">
        <v>0</v>
      </c>
      <c r="O377" s="216">
        <v>0</v>
      </c>
      <c r="P377" s="216">
        <v>0</v>
      </c>
      <c r="Q377" s="214" t="s">
        <v>162</v>
      </c>
      <c r="R377" s="244">
        <f t="shared" si="5"/>
        <v>0</v>
      </c>
    </row>
    <row r="378" spans="1:18">
      <c r="A378" s="241" t="s">
        <v>564</v>
      </c>
      <c r="B378" s="242" t="s">
        <v>515</v>
      </c>
      <c r="C378" s="217">
        <v>2134000</v>
      </c>
      <c r="D378" s="217">
        <v>2134000</v>
      </c>
      <c r="E378" s="217">
        <v>2134000</v>
      </c>
      <c r="F378" s="217">
        <v>2134000</v>
      </c>
      <c r="G378" s="217">
        <v>2134000</v>
      </c>
      <c r="H378" s="217">
        <v>2134000</v>
      </c>
      <c r="I378" s="217">
        <v>2134000</v>
      </c>
      <c r="J378" s="217">
        <v>2134000</v>
      </c>
      <c r="K378" s="217">
        <v>2134000</v>
      </c>
      <c r="L378" s="217">
        <v>2134000</v>
      </c>
      <c r="M378" s="217">
        <v>2134000</v>
      </c>
      <c r="N378" s="217">
        <v>2134000</v>
      </c>
      <c r="O378" s="217">
        <v>2134000</v>
      </c>
      <c r="P378" s="217">
        <v>2134388</v>
      </c>
      <c r="Q378" s="243" t="s">
        <v>162</v>
      </c>
      <c r="R378" s="244">
        <f t="shared" si="5"/>
        <v>0</v>
      </c>
    </row>
    <row r="379" spans="1:18" s="206" customFormat="1">
      <c r="A379" s="241" t="s">
        <v>565</v>
      </c>
      <c r="B379" s="242" t="s">
        <v>515</v>
      </c>
      <c r="C379" s="216">
        <v>0</v>
      </c>
      <c r="D379" s="216">
        <v>0</v>
      </c>
      <c r="E379" s="216">
        <v>0</v>
      </c>
      <c r="F379" s="216">
        <v>0</v>
      </c>
      <c r="G379" s="216">
        <v>0</v>
      </c>
      <c r="H379" s="216">
        <v>0</v>
      </c>
      <c r="I379" s="216">
        <v>0</v>
      </c>
      <c r="J379" s="216">
        <v>0</v>
      </c>
      <c r="K379" s="216">
        <v>0</v>
      </c>
      <c r="L379" s="216">
        <v>0</v>
      </c>
      <c r="M379" s="216">
        <v>0</v>
      </c>
      <c r="N379" s="216">
        <v>0</v>
      </c>
      <c r="O379" s="216">
        <v>0</v>
      </c>
      <c r="P379" s="216">
        <v>0</v>
      </c>
      <c r="Q379" s="214" t="s">
        <v>162</v>
      </c>
      <c r="R379" s="244">
        <f t="shared" si="5"/>
        <v>0</v>
      </c>
    </row>
    <row r="380" spans="1:18" s="206" customFormat="1">
      <c r="A380" s="241" t="s">
        <v>566</v>
      </c>
      <c r="B380" s="242" t="s">
        <v>515</v>
      </c>
      <c r="C380" s="216">
        <v>0</v>
      </c>
      <c r="D380" s="216">
        <v>0</v>
      </c>
      <c r="E380" s="216">
        <v>0</v>
      </c>
      <c r="F380" s="216">
        <v>0</v>
      </c>
      <c r="G380" s="216">
        <v>0</v>
      </c>
      <c r="H380" s="216">
        <v>0</v>
      </c>
      <c r="I380" s="216">
        <v>0</v>
      </c>
      <c r="J380" s="216">
        <v>0</v>
      </c>
      <c r="K380" s="216">
        <v>0</v>
      </c>
      <c r="L380" s="216">
        <v>0</v>
      </c>
      <c r="M380" s="216">
        <v>0</v>
      </c>
      <c r="N380" s="216">
        <v>0</v>
      </c>
      <c r="O380" s="216">
        <v>0</v>
      </c>
      <c r="P380" s="216">
        <v>0</v>
      </c>
      <c r="Q380" s="214" t="s">
        <v>162</v>
      </c>
      <c r="R380" s="244">
        <f t="shared" si="5"/>
        <v>0</v>
      </c>
    </row>
    <row r="381" spans="1:18">
      <c r="A381" s="241" t="s">
        <v>567</v>
      </c>
      <c r="B381" s="242" t="s">
        <v>515</v>
      </c>
      <c r="C381" s="217">
        <v>167000</v>
      </c>
      <c r="D381" s="217">
        <v>167000</v>
      </c>
      <c r="E381" s="217">
        <v>167000</v>
      </c>
      <c r="F381" s="217">
        <v>167000</v>
      </c>
      <c r="G381" s="217">
        <v>167000</v>
      </c>
      <c r="H381" s="217">
        <v>167000</v>
      </c>
      <c r="I381" s="217">
        <v>167000</v>
      </c>
      <c r="J381" s="217">
        <v>167000</v>
      </c>
      <c r="K381" s="217">
        <v>167000</v>
      </c>
      <c r="L381" s="217">
        <v>167000</v>
      </c>
      <c r="M381" s="217">
        <v>167000</v>
      </c>
      <c r="N381" s="217">
        <v>167000</v>
      </c>
      <c r="O381" s="217">
        <v>167000</v>
      </c>
      <c r="P381" s="217">
        <v>167227</v>
      </c>
      <c r="Q381" s="243" t="s">
        <v>162</v>
      </c>
      <c r="R381" s="244">
        <f t="shared" si="5"/>
        <v>0</v>
      </c>
    </row>
    <row r="382" spans="1:18">
      <c r="A382" s="241" t="s">
        <v>568</v>
      </c>
      <c r="B382" s="242" t="s">
        <v>515</v>
      </c>
      <c r="C382" s="217">
        <v>186000</v>
      </c>
      <c r="D382" s="217">
        <v>186000</v>
      </c>
      <c r="E382" s="217">
        <v>186000</v>
      </c>
      <c r="F382" s="217">
        <v>186000</v>
      </c>
      <c r="G382" s="217">
        <v>186000</v>
      </c>
      <c r="H382" s="217">
        <v>186000</v>
      </c>
      <c r="I382" s="217">
        <v>186000</v>
      </c>
      <c r="J382" s="217">
        <v>186000</v>
      </c>
      <c r="K382" s="217">
        <v>186000</v>
      </c>
      <c r="L382" s="217">
        <v>186000</v>
      </c>
      <c r="M382" s="217">
        <v>186000</v>
      </c>
      <c r="N382" s="217">
        <v>186000</v>
      </c>
      <c r="O382" s="217">
        <v>186000</v>
      </c>
      <c r="P382" s="217">
        <v>186111</v>
      </c>
      <c r="Q382" s="243" t="s">
        <v>162</v>
      </c>
      <c r="R382" s="244">
        <f t="shared" si="5"/>
        <v>0</v>
      </c>
    </row>
    <row r="383" spans="1:18" s="206" customFormat="1">
      <c r="A383" s="241" t="s">
        <v>569</v>
      </c>
      <c r="B383" s="242" t="s">
        <v>515</v>
      </c>
      <c r="C383" s="216">
        <v>0</v>
      </c>
      <c r="D383" s="216">
        <v>0</v>
      </c>
      <c r="E383" s="216">
        <v>0</v>
      </c>
      <c r="F383" s="216">
        <v>0</v>
      </c>
      <c r="G383" s="216">
        <v>0</v>
      </c>
      <c r="H383" s="216">
        <v>0</v>
      </c>
      <c r="I383" s="216">
        <v>0</v>
      </c>
      <c r="J383" s="216">
        <v>0</v>
      </c>
      <c r="K383" s="216">
        <v>0</v>
      </c>
      <c r="L383" s="216">
        <v>0</v>
      </c>
      <c r="M383" s="216">
        <v>0</v>
      </c>
      <c r="N383" s="216">
        <v>0</v>
      </c>
      <c r="O383" s="216">
        <v>0</v>
      </c>
      <c r="P383" s="216">
        <v>0</v>
      </c>
      <c r="Q383" s="214" t="s">
        <v>162</v>
      </c>
      <c r="R383" s="244">
        <f t="shared" si="5"/>
        <v>0</v>
      </c>
    </row>
    <row r="384" spans="1:18">
      <c r="A384" s="241" t="s">
        <v>570</v>
      </c>
      <c r="B384" s="242" t="s">
        <v>515</v>
      </c>
      <c r="C384" s="217">
        <v>156000</v>
      </c>
      <c r="D384" s="217">
        <v>156000</v>
      </c>
      <c r="E384" s="217">
        <v>156000</v>
      </c>
      <c r="F384" s="217">
        <v>156000</v>
      </c>
      <c r="G384" s="217">
        <v>156000</v>
      </c>
      <c r="H384" s="217">
        <v>156000</v>
      </c>
      <c r="I384" s="217">
        <v>156000</v>
      </c>
      <c r="J384" s="217">
        <v>156000</v>
      </c>
      <c r="K384" s="217">
        <v>156000</v>
      </c>
      <c r="L384" s="217">
        <v>156000</v>
      </c>
      <c r="M384" s="217">
        <v>156000</v>
      </c>
      <c r="N384" s="217">
        <v>156000</v>
      </c>
      <c r="O384" s="217">
        <v>156000</v>
      </c>
      <c r="P384" s="217">
        <v>156088</v>
      </c>
      <c r="Q384" s="243" t="s">
        <v>162</v>
      </c>
      <c r="R384" s="244">
        <f t="shared" si="5"/>
        <v>0</v>
      </c>
    </row>
    <row r="385" spans="1:18" s="206" customFormat="1">
      <c r="A385" s="241" t="s">
        <v>571</v>
      </c>
      <c r="B385" s="242" t="s">
        <v>515</v>
      </c>
      <c r="C385" s="216">
        <v>0</v>
      </c>
      <c r="D385" s="216">
        <v>0</v>
      </c>
      <c r="E385" s="216">
        <v>0</v>
      </c>
      <c r="F385" s="216">
        <v>0</v>
      </c>
      <c r="G385" s="216">
        <v>0</v>
      </c>
      <c r="H385" s="216">
        <v>0</v>
      </c>
      <c r="I385" s="216">
        <v>0</v>
      </c>
      <c r="J385" s="216">
        <v>0</v>
      </c>
      <c r="K385" s="216">
        <v>0</v>
      </c>
      <c r="L385" s="216">
        <v>0</v>
      </c>
      <c r="M385" s="216">
        <v>0</v>
      </c>
      <c r="N385" s="216">
        <v>0</v>
      </c>
      <c r="O385" s="216">
        <v>0</v>
      </c>
      <c r="P385" s="216">
        <v>0</v>
      </c>
      <c r="Q385" s="214" t="s">
        <v>162</v>
      </c>
      <c r="R385" s="244">
        <f t="shared" si="5"/>
        <v>0</v>
      </c>
    </row>
    <row r="386" spans="1:18">
      <c r="A386" s="241" t="s">
        <v>572</v>
      </c>
      <c r="B386" s="242" t="s">
        <v>515</v>
      </c>
      <c r="C386" s="217">
        <v>666000</v>
      </c>
      <c r="D386" s="217">
        <v>666000</v>
      </c>
      <c r="E386" s="217">
        <v>666000</v>
      </c>
      <c r="F386" s="217">
        <v>666000</v>
      </c>
      <c r="G386" s="217">
        <v>666000</v>
      </c>
      <c r="H386" s="217">
        <v>666000</v>
      </c>
      <c r="I386" s="217">
        <v>666000</v>
      </c>
      <c r="J386" s="217">
        <v>666000</v>
      </c>
      <c r="K386" s="217">
        <v>666000</v>
      </c>
      <c r="L386" s="217">
        <v>666000</v>
      </c>
      <c r="M386" s="217">
        <v>666000</v>
      </c>
      <c r="N386" s="217">
        <v>666000</v>
      </c>
      <c r="O386" s="217">
        <v>666000</v>
      </c>
      <c r="P386" s="217">
        <v>665876</v>
      </c>
      <c r="Q386" s="243" t="s">
        <v>162</v>
      </c>
      <c r="R386" s="244">
        <f t="shared" si="5"/>
        <v>0</v>
      </c>
    </row>
    <row r="387" spans="1:18" s="206" customFormat="1">
      <c r="A387" s="241" t="s">
        <v>573</v>
      </c>
      <c r="B387" s="242" t="s">
        <v>515</v>
      </c>
      <c r="C387" s="216">
        <v>0</v>
      </c>
      <c r="D387" s="216">
        <v>0</v>
      </c>
      <c r="E387" s="216">
        <v>0</v>
      </c>
      <c r="F387" s="216">
        <v>0</v>
      </c>
      <c r="G387" s="216">
        <v>0</v>
      </c>
      <c r="H387" s="216">
        <v>0</v>
      </c>
      <c r="I387" s="216">
        <v>0</v>
      </c>
      <c r="J387" s="216">
        <v>0</v>
      </c>
      <c r="K387" s="216">
        <v>0</v>
      </c>
      <c r="L387" s="216">
        <v>0</v>
      </c>
      <c r="M387" s="216">
        <v>0</v>
      </c>
      <c r="N387" s="216">
        <v>0</v>
      </c>
      <c r="O387" s="216">
        <v>0</v>
      </c>
      <c r="P387" s="216">
        <v>0</v>
      </c>
      <c r="Q387" s="214" t="s">
        <v>162</v>
      </c>
      <c r="R387" s="244">
        <f t="shared" si="5"/>
        <v>0</v>
      </c>
    </row>
    <row r="388" spans="1:18">
      <c r="A388" s="241" t="s">
        <v>574</v>
      </c>
      <c r="B388" s="242" t="s">
        <v>515</v>
      </c>
      <c r="C388" s="217">
        <v>793000</v>
      </c>
      <c r="D388" s="217">
        <v>793000</v>
      </c>
      <c r="E388" s="217">
        <v>793000</v>
      </c>
      <c r="F388" s="217">
        <v>793000</v>
      </c>
      <c r="G388" s="217">
        <v>793000</v>
      </c>
      <c r="H388" s="217">
        <v>793000</v>
      </c>
      <c r="I388" s="217">
        <v>793000</v>
      </c>
      <c r="J388" s="217">
        <v>793000</v>
      </c>
      <c r="K388" s="217">
        <v>793000</v>
      </c>
      <c r="L388" s="217">
        <v>793000</v>
      </c>
      <c r="M388" s="217">
        <v>793000</v>
      </c>
      <c r="N388" s="217">
        <v>793000</v>
      </c>
      <c r="O388" s="217">
        <v>793000</v>
      </c>
      <c r="P388" s="217">
        <v>792721</v>
      </c>
      <c r="Q388" s="243" t="s">
        <v>162</v>
      </c>
      <c r="R388" s="244">
        <f t="shared" si="5"/>
        <v>0</v>
      </c>
    </row>
    <row r="389" spans="1:18" s="206" customFormat="1">
      <c r="A389" s="241" t="s">
        <v>575</v>
      </c>
      <c r="B389" s="242" t="s">
        <v>515</v>
      </c>
      <c r="C389" s="216">
        <v>0</v>
      </c>
      <c r="D389" s="216">
        <v>0</v>
      </c>
      <c r="E389" s="216">
        <v>0</v>
      </c>
      <c r="F389" s="216">
        <v>0</v>
      </c>
      <c r="G389" s="216">
        <v>0</v>
      </c>
      <c r="H389" s="216">
        <v>0</v>
      </c>
      <c r="I389" s="216">
        <v>0</v>
      </c>
      <c r="J389" s="216">
        <v>0</v>
      </c>
      <c r="K389" s="216">
        <v>0</v>
      </c>
      <c r="L389" s="216">
        <v>0</v>
      </c>
      <c r="M389" s="216">
        <v>0</v>
      </c>
      <c r="N389" s="216">
        <v>0</v>
      </c>
      <c r="O389" s="216">
        <v>0</v>
      </c>
      <c r="P389" s="216">
        <v>0</v>
      </c>
      <c r="Q389" s="214" t="s">
        <v>162</v>
      </c>
      <c r="R389" s="244">
        <f t="shared" ref="R389:R452" si="6">(ROUND((C389+O389+SUM(D389:N389)*2)/24,-3)-(ROUND(P389,-3)))</f>
        <v>0</v>
      </c>
    </row>
    <row r="390" spans="1:18" s="206" customFormat="1">
      <c r="A390" s="241" t="s">
        <v>576</v>
      </c>
      <c r="B390" s="242" t="s">
        <v>515</v>
      </c>
      <c r="C390" s="216">
        <v>0</v>
      </c>
      <c r="D390" s="216">
        <v>0</v>
      </c>
      <c r="E390" s="216">
        <v>0</v>
      </c>
      <c r="F390" s="216">
        <v>0</v>
      </c>
      <c r="G390" s="216">
        <v>0</v>
      </c>
      <c r="H390" s="216">
        <v>0</v>
      </c>
      <c r="I390" s="216">
        <v>0</v>
      </c>
      <c r="J390" s="216">
        <v>0</v>
      </c>
      <c r="K390" s="216">
        <v>0</v>
      </c>
      <c r="L390" s="216">
        <v>0</v>
      </c>
      <c r="M390" s="216">
        <v>0</v>
      </c>
      <c r="N390" s="216">
        <v>0</v>
      </c>
      <c r="O390" s="216">
        <v>0</v>
      </c>
      <c r="P390" s="216">
        <v>0</v>
      </c>
      <c r="Q390" s="214" t="s">
        <v>162</v>
      </c>
      <c r="R390" s="244">
        <f t="shared" si="6"/>
        <v>0</v>
      </c>
    </row>
    <row r="391" spans="1:18" s="206" customFormat="1">
      <c r="A391" s="241" t="s">
        <v>577</v>
      </c>
      <c r="B391" s="242" t="s">
        <v>515</v>
      </c>
      <c r="C391" s="216">
        <v>0</v>
      </c>
      <c r="D391" s="216">
        <v>0</v>
      </c>
      <c r="E391" s="216">
        <v>0</v>
      </c>
      <c r="F391" s="216">
        <v>0</v>
      </c>
      <c r="G391" s="216">
        <v>0</v>
      </c>
      <c r="H391" s="216">
        <v>0</v>
      </c>
      <c r="I391" s="216">
        <v>0</v>
      </c>
      <c r="J391" s="216">
        <v>0</v>
      </c>
      <c r="K391" s="216">
        <v>0</v>
      </c>
      <c r="L391" s="216">
        <v>0</v>
      </c>
      <c r="M391" s="216">
        <v>0</v>
      </c>
      <c r="N391" s="216">
        <v>0</v>
      </c>
      <c r="O391" s="216">
        <v>0</v>
      </c>
      <c r="P391" s="216">
        <v>0</v>
      </c>
      <c r="Q391" s="214" t="s">
        <v>162</v>
      </c>
      <c r="R391" s="244">
        <f t="shared" si="6"/>
        <v>0</v>
      </c>
    </row>
    <row r="392" spans="1:18">
      <c r="A392" s="241" t="s">
        <v>578</v>
      </c>
      <c r="B392" s="242" t="s">
        <v>515</v>
      </c>
      <c r="C392" s="217">
        <v>1081000</v>
      </c>
      <c r="D392" s="217">
        <v>1081000</v>
      </c>
      <c r="E392" s="217">
        <v>1081000</v>
      </c>
      <c r="F392" s="217">
        <v>1081000</v>
      </c>
      <c r="G392" s="217">
        <v>1081000</v>
      </c>
      <c r="H392" s="217">
        <v>1081000</v>
      </c>
      <c r="I392" s="217">
        <v>1081000</v>
      </c>
      <c r="J392" s="217">
        <v>1081000</v>
      </c>
      <c r="K392" s="217">
        <v>1081000</v>
      </c>
      <c r="L392" s="217">
        <v>1081000</v>
      </c>
      <c r="M392" s="217">
        <v>1081000</v>
      </c>
      <c r="N392" s="217">
        <v>1081000</v>
      </c>
      <c r="O392" s="217">
        <v>1081000</v>
      </c>
      <c r="P392" s="217">
        <v>1081259</v>
      </c>
      <c r="Q392" s="243" t="s">
        <v>162</v>
      </c>
      <c r="R392" s="244">
        <f t="shared" si="6"/>
        <v>0</v>
      </c>
    </row>
    <row r="393" spans="1:18" s="206" customFormat="1">
      <c r="A393" s="241" t="s">
        <v>579</v>
      </c>
      <c r="B393" s="242" t="s">
        <v>515</v>
      </c>
      <c r="C393" s="216">
        <v>0</v>
      </c>
      <c r="D393" s="216">
        <v>0</v>
      </c>
      <c r="E393" s="216">
        <v>0</v>
      </c>
      <c r="F393" s="216">
        <v>0</v>
      </c>
      <c r="G393" s="216">
        <v>0</v>
      </c>
      <c r="H393" s="216">
        <v>0</v>
      </c>
      <c r="I393" s="216">
        <v>0</v>
      </c>
      <c r="J393" s="216">
        <v>0</v>
      </c>
      <c r="K393" s="216">
        <v>0</v>
      </c>
      <c r="L393" s="216">
        <v>0</v>
      </c>
      <c r="M393" s="216">
        <v>0</v>
      </c>
      <c r="N393" s="216">
        <v>0</v>
      </c>
      <c r="O393" s="216">
        <v>0</v>
      </c>
      <c r="P393" s="216">
        <v>0</v>
      </c>
      <c r="Q393" s="214" t="s">
        <v>162</v>
      </c>
      <c r="R393" s="244">
        <f t="shared" si="6"/>
        <v>0</v>
      </c>
    </row>
    <row r="394" spans="1:18">
      <c r="A394" s="241" t="s">
        <v>580</v>
      </c>
      <c r="B394" s="242" t="s">
        <v>515</v>
      </c>
      <c r="C394" s="217">
        <v>26651000</v>
      </c>
      <c r="D394" s="217">
        <v>26664000</v>
      </c>
      <c r="E394" s="217">
        <v>26654000</v>
      </c>
      <c r="F394" s="217">
        <v>26643000</v>
      </c>
      <c r="G394" s="217">
        <v>26658000</v>
      </c>
      <c r="H394" s="217">
        <v>26638000</v>
      </c>
      <c r="I394" s="217">
        <v>26636000</v>
      </c>
      <c r="J394" s="217">
        <v>26660000</v>
      </c>
      <c r="K394" s="217">
        <v>26636000</v>
      </c>
      <c r="L394" s="217">
        <v>26636000</v>
      </c>
      <c r="M394" s="217">
        <v>26636000</v>
      </c>
      <c r="N394" s="217">
        <v>26632000</v>
      </c>
      <c r="O394" s="217">
        <v>26633000</v>
      </c>
      <c r="P394" s="217">
        <v>26644643</v>
      </c>
      <c r="Q394" s="243" t="s">
        <v>162</v>
      </c>
      <c r="R394" s="244">
        <f t="shared" si="6"/>
        <v>0</v>
      </c>
    </row>
    <row r="395" spans="1:18">
      <c r="A395" s="241" t="s">
        <v>581</v>
      </c>
      <c r="B395" s="242" t="s">
        <v>515</v>
      </c>
      <c r="C395" s="217">
        <v>9214000</v>
      </c>
      <c r="D395" s="217">
        <v>9214000</v>
      </c>
      <c r="E395" s="217">
        <v>9214000</v>
      </c>
      <c r="F395" s="217">
        <v>9214000</v>
      </c>
      <c r="G395" s="217">
        <v>9214000</v>
      </c>
      <c r="H395" s="217">
        <v>9214000</v>
      </c>
      <c r="I395" s="217">
        <v>9214000</v>
      </c>
      <c r="J395" s="217">
        <v>9214000</v>
      </c>
      <c r="K395" s="217">
        <v>9214000</v>
      </c>
      <c r="L395" s="217">
        <v>9214000</v>
      </c>
      <c r="M395" s="217">
        <v>9214000</v>
      </c>
      <c r="N395" s="217">
        <v>9214000</v>
      </c>
      <c r="O395" s="217">
        <v>9214000</v>
      </c>
      <c r="P395" s="217">
        <v>9214314</v>
      </c>
      <c r="Q395" s="243" t="s">
        <v>162</v>
      </c>
      <c r="R395" s="244">
        <f t="shared" si="6"/>
        <v>0</v>
      </c>
    </row>
    <row r="396" spans="1:18" s="206" customFormat="1">
      <c r="A396" s="241" t="s">
        <v>582</v>
      </c>
      <c r="B396" s="242" t="s">
        <v>515</v>
      </c>
      <c r="C396" s="216">
        <v>0</v>
      </c>
      <c r="D396" s="216">
        <v>0</v>
      </c>
      <c r="E396" s="216">
        <v>0</v>
      </c>
      <c r="F396" s="216">
        <v>0</v>
      </c>
      <c r="G396" s="216">
        <v>0</v>
      </c>
      <c r="H396" s="216">
        <v>0</v>
      </c>
      <c r="I396" s="216">
        <v>0</v>
      </c>
      <c r="J396" s="216">
        <v>0</v>
      </c>
      <c r="K396" s="216">
        <v>0</v>
      </c>
      <c r="L396" s="216">
        <v>0</v>
      </c>
      <c r="M396" s="216">
        <v>0</v>
      </c>
      <c r="N396" s="216">
        <v>0</v>
      </c>
      <c r="O396" s="216">
        <v>0</v>
      </c>
      <c r="P396" s="216">
        <v>0</v>
      </c>
      <c r="Q396" s="214" t="s">
        <v>162</v>
      </c>
      <c r="R396" s="244">
        <f t="shared" si="6"/>
        <v>0</v>
      </c>
    </row>
    <row r="397" spans="1:18">
      <c r="A397" s="241" t="s">
        <v>583</v>
      </c>
      <c r="B397" s="242" t="s">
        <v>515</v>
      </c>
      <c r="C397" s="217">
        <v>68475000</v>
      </c>
      <c r="D397" s="217">
        <v>68475000</v>
      </c>
      <c r="E397" s="217">
        <v>68475000</v>
      </c>
      <c r="F397" s="217">
        <v>68475000</v>
      </c>
      <c r="G397" s="217">
        <v>68475000</v>
      </c>
      <c r="H397" s="217">
        <v>68473000</v>
      </c>
      <c r="I397" s="217">
        <v>68472000</v>
      </c>
      <c r="J397" s="217">
        <v>68472000</v>
      </c>
      <c r="K397" s="217">
        <v>68485000</v>
      </c>
      <c r="L397" s="217">
        <v>68469000</v>
      </c>
      <c r="M397" s="217">
        <v>68469000</v>
      </c>
      <c r="N397" s="217">
        <v>68772000</v>
      </c>
      <c r="O397" s="217">
        <v>68774000</v>
      </c>
      <c r="P397" s="217">
        <v>68511497</v>
      </c>
      <c r="Q397" s="243" t="s">
        <v>162</v>
      </c>
      <c r="R397" s="244">
        <f t="shared" si="6"/>
        <v>0</v>
      </c>
    </row>
    <row r="398" spans="1:18">
      <c r="A398" s="241" t="s">
        <v>584</v>
      </c>
      <c r="B398" s="242" t="s">
        <v>515</v>
      </c>
      <c r="C398" s="217">
        <v>13605000</v>
      </c>
      <c r="D398" s="217">
        <v>13851000</v>
      </c>
      <c r="E398" s="217">
        <v>13851000</v>
      </c>
      <c r="F398" s="217">
        <v>13788000</v>
      </c>
      <c r="G398" s="217">
        <v>13794000</v>
      </c>
      <c r="H398" s="217">
        <v>13724000</v>
      </c>
      <c r="I398" s="217">
        <v>13722000</v>
      </c>
      <c r="J398" s="217">
        <v>13724000</v>
      </c>
      <c r="K398" s="217">
        <v>13720000</v>
      </c>
      <c r="L398" s="217">
        <v>13723000</v>
      </c>
      <c r="M398" s="217">
        <v>13723000</v>
      </c>
      <c r="N398" s="217">
        <v>13721000</v>
      </c>
      <c r="O398" s="217">
        <v>13716000</v>
      </c>
      <c r="P398" s="217">
        <v>13750201</v>
      </c>
      <c r="Q398" s="243" t="s">
        <v>162</v>
      </c>
      <c r="R398" s="244">
        <f t="shared" si="6"/>
        <v>0</v>
      </c>
    </row>
    <row r="399" spans="1:18" s="206" customFormat="1">
      <c r="A399" s="241" t="s">
        <v>585</v>
      </c>
      <c r="B399" s="242" t="s">
        <v>515</v>
      </c>
      <c r="C399" s="216">
        <v>0</v>
      </c>
      <c r="D399" s="216">
        <v>0</v>
      </c>
      <c r="E399" s="216">
        <v>0</v>
      </c>
      <c r="F399" s="216">
        <v>0</v>
      </c>
      <c r="G399" s="216">
        <v>0</v>
      </c>
      <c r="H399" s="216">
        <v>0</v>
      </c>
      <c r="I399" s="216">
        <v>0</v>
      </c>
      <c r="J399" s="216">
        <v>0</v>
      </c>
      <c r="K399" s="216">
        <v>0</v>
      </c>
      <c r="L399" s="216">
        <v>0</v>
      </c>
      <c r="M399" s="216">
        <v>0</v>
      </c>
      <c r="N399" s="216">
        <v>0</v>
      </c>
      <c r="O399" s="216">
        <v>0</v>
      </c>
      <c r="P399" s="216">
        <v>0</v>
      </c>
      <c r="Q399" s="214" t="s">
        <v>162</v>
      </c>
      <c r="R399" s="244">
        <f t="shared" si="6"/>
        <v>0</v>
      </c>
    </row>
    <row r="400" spans="1:18" s="206" customFormat="1">
      <c r="A400" s="241" t="s">
        <v>586</v>
      </c>
      <c r="B400" s="242" t="s">
        <v>515</v>
      </c>
      <c r="C400" s="216">
        <v>0</v>
      </c>
      <c r="D400" s="216">
        <v>0</v>
      </c>
      <c r="E400" s="216">
        <v>0</v>
      </c>
      <c r="F400" s="216">
        <v>0</v>
      </c>
      <c r="G400" s="216">
        <v>0</v>
      </c>
      <c r="H400" s="216">
        <v>0</v>
      </c>
      <c r="I400" s="216">
        <v>0</v>
      </c>
      <c r="J400" s="216">
        <v>0</v>
      </c>
      <c r="K400" s="216">
        <v>0</v>
      </c>
      <c r="L400" s="216">
        <v>0</v>
      </c>
      <c r="M400" s="216">
        <v>0</v>
      </c>
      <c r="N400" s="216">
        <v>0</v>
      </c>
      <c r="O400" s="216">
        <v>0</v>
      </c>
      <c r="P400" s="216">
        <v>0</v>
      </c>
      <c r="Q400" s="214" t="s">
        <v>162</v>
      </c>
      <c r="R400" s="244">
        <f t="shared" si="6"/>
        <v>0</v>
      </c>
    </row>
    <row r="401" spans="1:18">
      <c r="A401" s="241" t="s">
        <v>587</v>
      </c>
      <c r="B401" s="242" t="s">
        <v>515</v>
      </c>
      <c r="C401" s="217">
        <v>202000</v>
      </c>
      <c r="D401" s="217">
        <v>202000</v>
      </c>
      <c r="E401" s="217">
        <v>202000</v>
      </c>
      <c r="F401" s="217">
        <v>202000</v>
      </c>
      <c r="G401" s="217">
        <v>202000</v>
      </c>
      <c r="H401" s="217">
        <v>202000</v>
      </c>
      <c r="I401" s="217">
        <v>202000</v>
      </c>
      <c r="J401" s="217">
        <v>202000</v>
      </c>
      <c r="K401" s="217">
        <v>202000</v>
      </c>
      <c r="L401" s="217">
        <v>202000</v>
      </c>
      <c r="M401" s="217">
        <v>202000</v>
      </c>
      <c r="N401" s="217">
        <v>202000</v>
      </c>
      <c r="O401" s="217">
        <v>202000</v>
      </c>
      <c r="P401" s="217">
        <v>201938</v>
      </c>
      <c r="Q401" s="243" t="s">
        <v>162</v>
      </c>
      <c r="R401" s="244">
        <f t="shared" si="6"/>
        <v>0</v>
      </c>
    </row>
    <row r="402" spans="1:18" s="206" customFormat="1">
      <c r="A402" s="241" t="s">
        <v>588</v>
      </c>
      <c r="B402" s="242" t="s">
        <v>515</v>
      </c>
      <c r="C402" s="216">
        <v>0</v>
      </c>
      <c r="D402" s="216">
        <v>0</v>
      </c>
      <c r="E402" s="216">
        <v>0</v>
      </c>
      <c r="F402" s="216">
        <v>0</v>
      </c>
      <c r="G402" s="216">
        <v>0</v>
      </c>
      <c r="H402" s="216">
        <v>0</v>
      </c>
      <c r="I402" s="216">
        <v>0</v>
      </c>
      <c r="J402" s="216">
        <v>0</v>
      </c>
      <c r="K402" s="216">
        <v>0</v>
      </c>
      <c r="L402" s="216">
        <v>0</v>
      </c>
      <c r="M402" s="216">
        <v>0</v>
      </c>
      <c r="N402" s="216">
        <v>0</v>
      </c>
      <c r="O402" s="216">
        <v>0</v>
      </c>
      <c r="P402" s="216">
        <v>0</v>
      </c>
      <c r="Q402" s="214" t="s">
        <v>162</v>
      </c>
      <c r="R402" s="244">
        <f t="shared" si="6"/>
        <v>0</v>
      </c>
    </row>
    <row r="403" spans="1:18" s="206" customFormat="1">
      <c r="A403" s="241" t="s">
        <v>589</v>
      </c>
      <c r="B403" s="242" t="s">
        <v>515</v>
      </c>
      <c r="C403" s="216">
        <v>0</v>
      </c>
      <c r="D403" s="216">
        <v>0</v>
      </c>
      <c r="E403" s="216">
        <v>0</v>
      </c>
      <c r="F403" s="216">
        <v>0</v>
      </c>
      <c r="G403" s="216">
        <v>0</v>
      </c>
      <c r="H403" s="216">
        <v>0</v>
      </c>
      <c r="I403" s="216">
        <v>0</v>
      </c>
      <c r="J403" s="216">
        <v>0</v>
      </c>
      <c r="K403" s="216">
        <v>0</v>
      </c>
      <c r="L403" s="216">
        <v>0</v>
      </c>
      <c r="M403" s="216">
        <v>0</v>
      </c>
      <c r="N403" s="216">
        <v>0</v>
      </c>
      <c r="O403" s="216">
        <v>0</v>
      </c>
      <c r="P403" s="216">
        <v>0</v>
      </c>
      <c r="Q403" s="214" t="s">
        <v>162</v>
      </c>
      <c r="R403" s="244">
        <f t="shared" si="6"/>
        <v>0</v>
      </c>
    </row>
    <row r="404" spans="1:18">
      <c r="A404" s="241" t="s">
        <v>590</v>
      </c>
      <c r="B404" s="242" t="s">
        <v>515</v>
      </c>
      <c r="C404" s="217">
        <v>4082000</v>
      </c>
      <c r="D404" s="217">
        <v>4082000</v>
      </c>
      <c r="E404" s="217">
        <v>4082000</v>
      </c>
      <c r="F404" s="217">
        <v>4082000</v>
      </c>
      <c r="G404" s="217">
        <v>4082000</v>
      </c>
      <c r="H404" s="217">
        <v>4082000</v>
      </c>
      <c r="I404" s="217">
        <v>4082000</v>
      </c>
      <c r="J404" s="217">
        <v>4082000</v>
      </c>
      <c r="K404" s="217">
        <v>4082000</v>
      </c>
      <c r="L404" s="217">
        <v>4082000</v>
      </c>
      <c r="M404" s="217">
        <v>4082000</v>
      </c>
      <c r="N404" s="217">
        <v>4082000</v>
      </c>
      <c r="O404" s="217">
        <v>4082000</v>
      </c>
      <c r="P404" s="217">
        <v>4082462</v>
      </c>
      <c r="Q404" s="243" t="s">
        <v>162</v>
      </c>
      <c r="R404" s="244">
        <f t="shared" si="6"/>
        <v>0</v>
      </c>
    </row>
    <row r="405" spans="1:18">
      <c r="A405" s="241" t="s">
        <v>591</v>
      </c>
      <c r="B405" s="242" t="s">
        <v>515</v>
      </c>
      <c r="C405" s="217">
        <v>293000</v>
      </c>
      <c r="D405" s="217">
        <v>293000</v>
      </c>
      <c r="E405" s="217">
        <v>293000</v>
      </c>
      <c r="F405" s="217">
        <v>293000</v>
      </c>
      <c r="G405" s="217">
        <v>293000</v>
      </c>
      <c r="H405" s="217">
        <v>293000</v>
      </c>
      <c r="I405" s="217">
        <v>293000</v>
      </c>
      <c r="J405" s="217">
        <v>293000</v>
      </c>
      <c r="K405" s="217">
        <v>293000</v>
      </c>
      <c r="L405" s="217">
        <v>293000</v>
      </c>
      <c r="M405" s="217">
        <v>362000</v>
      </c>
      <c r="N405" s="217">
        <v>362000</v>
      </c>
      <c r="O405" s="217">
        <v>362000</v>
      </c>
      <c r="P405" s="217">
        <v>307690</v>
      </c>
      <c r="Q405" s="243" t="s">
        <v>162</v>
      </c>
      <c r="R405" s="244">
        <f t="shared" si="6"/>
        <v>-1000</v>
      </c>
    </row>
    <row r="406" spans="1:18" s="206" customFormat="1">
      <c r="A406" s="241" t="s">
        <v>592</v>
      </c>
      <c r="B406" s="242" t="s">
        <v>515</v>
      </c>
      <c r="C406" s="216">
        <v>0</v>
      </c>
      <c r="D406" s="216">
        <v>0</v>
      </c>
      <c r="E406" s="216">
        <v>0</v>
      </c>
      <c r="F406" s="216">
        <v>0</v>
      </c>
      <c r="G406" s="216">
        <v>0</v>
      </c>
      <c r="H406" s="216">
        <v>0</v>
      </c>
      <c r="I406" s="216">
        <v>0</v>
      </c>
      <c r="J406" s="216">
        <v>0</v>
      </c>
      <c r="K406" s="216">
        <v>0</v>
      </c>
      <c r="L406" s="216">
        <v>0</v>
      </c>
      <c r="M406" s="216">
        <v>0</v>
      </c>
      <c r="N406" s="216">
        <v>0</v>
      </c>
      <c r="O406" s="216">
        <v>0</v>
      </c>
      <c r="P406" s="216">
        <v>0</v>
      </c>
      <c r="Q406" s="214" t="s">
        <v>162</v>
      </c>
      <c r="R406" s="244">
        <f t="shared" si="6"/>
        <v>0</v>
      </c>
    </row>
    <row r="407" spans="1:18">
      <c r="A407" s="241" t="s">
        <v>593</v>
      </c>
      <c r="B407" s="242" t="s">
        <v>515</v>
      </c>
      <c r="C407" s="217">
        <v>2824000</v>
      </c>
      <c r="D407" s="217">
        <v>2824000</v>
      </c>
      <c r="E407" s="217">
        <v>2824000</v>
      </c>
      <c r="F407" s="217">
        <v>2824000</v>
      </c>
      <c r="G407" s="217">
        <v>2824000</v>
      </c>
      <c r="H407" s="217">
        <v>2824000</v>
      </c>
      <c r="I407" s="217">
        <v>2824000</v>
      </c>
      <c r="J407" s="217">
        <v>2824000</v>
      </c>
      <c r="K407" s="217">
        <v>2824000</v>
      </c>
      <c r="L407" s="217">
        <v>2824000</v>
      </c>
      <c r="M407" s="217">
        <v>2824000</v>
      </c>
      <c r="N407" s="217">
        <v>2824000</v>
      </c>
      <c r="O407" s="217">
        <v>2824000</v>
      </c>
      <c r="P407" s="217">
        <v>2823972</v>
      </c>
      <c r="Q407" s="243" t="s">
        <v>162</v>
      </c>
      <c r="R407" s="244">
        <f t="shared" si="6"/>
        <v>0</v>
      </c>
    </row>
    <row r="408" spans="1:18">
      <c r="A408" s="241" t="s">
        <v>594</v>
      </c>
      <c r="B408" s="242" t="s">
        <v>515</v>
      </c>
      <c r="C408" s="217">
        <v>0</v>
      </c>
      <c r="D408" s="217">
        <v>0</v>
      </c>
      <c r="E408" s="217">
        <v>0</v>
      </c>
      <c r="F408" s="217">
        <v>0</v>
      </c>
      <c r="G408" s="217">
        <v>0</v>
      </c>
      <c r="H408" s="217">
        <v>198000</v>
      </c>
      <c r="I408" s="217">
        <v>198000</v>
      </c>
      <c r="J408" s="217">
        <v>293000</v>
      </c>
      <c r="K408" s="217">
        <v>293000</v>
      </c>
      <c r="L408" s="217">
        <v>293000</v>
      </c>
      <c r="M408" s="217">
        <v>293000</v>
      </c>
      <c r="N408" s="217">
        <v>293000</v>
      </c>
      <c r="O408" s="217">
        <v>293000</v>
      </c>
      <c r="P408" s="217">
        <v>167316</v>
      </c>
      <c r="Q408" s="243" t="s">
        <v>162</v>
      </c>
      <c r="R408" s="244">
        <f t="shared" si="6"/>
        <v>0</v>
      </c>
    </row>
    <row r="409" spans="1:18">
      <c r="A409" s="241" t="s">
        <v>595</v>
      </c>
      <c r="B409" s="242" t="s">
        <v>515</v>
      </c>
      <c r="C409" s="217">
        <v>9468000</v>
      </c>
      <c r="D409" s="217">
        <v>9468000</v>
      </c>
      <c r="E409" s="217">
        <v>9468000</v>
      </c>
      <c r="F409" s="217">
        <v>9468000</v>
      </c>
      <c r="G409" s="217">
        <v>9468000</v>
      </c>
      <c r="H409" s="217">
        <v>9468000</v>
      </c>
      <c r="I409" s="217">
        <v>9468000</v>
      </c>
      <c r="J409" s="217">
        <v>9468000</v>
      </c>
      <c r="K409" s="217">
        <v>9468000</v>
      </c>
      <c r="L409" s="217">
        <v>9468000</v>
      </c>
      <c r="M409" s="217">
        <v>9468000</v>
      </c>
      <c r="N409" s="217">
        <v>9468000</v>
      </c>
      <c r="O409" s="217">
        <v>9468000</v>
      </c>
      <c r="P409" s="217">
        <v>9468135</v>
      </c>
      <c r="Q409" s="243" t="s">
        <v>162</v>
      </c>
      <c r="R409" s="244">
        <f t="shared" si="6"/>
        <v>0</v>
      </c>
    </row>
    <row r="410" spans="1:18" s="206" customFormat="1">
      <c r="A410" s="241" t="s">
        <v>596</v>
      </c>
      <c r="B410" s="242" t="s">
        <v>515</v>
      </c>
      <c r="C410" s="216">
        <v>0</v>
      </c>
      <c r="D410" s="216">
        <v>0</v>
      </c>
      <c r="E410" s="216">
        <v>0</v>
      </c>
      <c r="F410" s="216">
        <v>0</v>
      </c>
      <c r="G410" s="216">
        <v>0</v>
      </c>
      <c r="H410" s="216">
        <v>0</v>
      </c>
      <c r="I410" s="216">
        <v>0</v>
      </c>
      <c r="J410" s="216">
        <v>0</v>
      </c>
      <c r="K410" s="216">
        <v>0</v>
      </c>
      <c r="L410" s="216">
        <v>0</v>
      </c>
      <c r="M410" s="216">
        <v>0</v>
      </c>
      <c r="N410" s="216">
        <v>0</v>
      </c>
      <c r="O410" s="216">
        <v>0</v>
      </c>
      <c r="P410" s="216">
        <v>0</v>
      </c>
      <c r="Q410" s="214" t="s">
        <v>162</v>
      </c>
      <c r="R410" s="244">
        <f t="shared" si="6"/>
        <v>0</v>
      </c>
    </row>
    <row r="411" spans="1:18" s="206" customFormat="1">
      <c r="A411" s="241" t="s">
        <v>597</v>
      </c>
      <c r="B411" s="242" t="s">
        <v>515</v>
      </c>
      <c r="C411" s="216">
        <v>0</v>
      </c>
      <c r="D411" s="216">
        <v>0</v>
      </c>
      <c r="E411" s="216">
        <v>0</v>
      </c>
      <c r="F411" s="216">
        <v>0</v>
      </c>
      <c r="G411" s="216">
        <v>0</v>
      </c>
      <c r="H411" s="216">
        <v>0</v>
      </c>
      <c r="I411" s="216">
        <v>0</v>
      </c>
      <c r="J411" s="216">
        <v>0</v>
      </c>
      <c r="K411" s="216">
        <v>0</v>
      </c>
      <c r="L411" s="216">
        <v>0</v>
      </c>
      <c r="M411" s="216">
        <v>0</v>
      </c>
      <c r="N411" s="216">
        <v>0</v>
      </c>
      <c r="O411" s="216">
        <v>0</v>
      </c>
      <c r="P411" s="216">
        <v>0</v>
      </c>
      <c r="Q411" s="214" t="s">
        <v>162</v>
      </c>
      <c r="R411" s="244">
        <f t="shared" si="6"/>
        <v>0</v>
      </c>
    </row>
    <row r="412" spans="1:18" s="206" customFormat="1">
      <c r="A412" s="241" t="s">
        <v>598</v>
      </c>
      <c r="B412" s="242" t="s">
        <v>515</v>
      </c>
      <c r="C412" s="216">
        <v>0</v>
      </c>
      <c r="D412" s="216">
        <v>0</v>
      </c>
      <c r="E412" s="216">
        <v>0</v>
      </c>
      <c r="F412" s="216">
        <v>0</v>
      </c>
      <c r="G412" s="216">
        <v>0</v>
      </c>
      <c r="H412" s="216">
        <v>0</v>
      </c>
      <c r="I412" s="216">
        <v>0</v>
      </c>
      <c r="J412" s="216">
        <v>0</v>
      </c>
      <c r="K412" s="216">
        <v>0</v>
      </c>
      <c r="L412" s="216">
        <v>0</v>
      </c>
      <c r="M412" s="216">
        <v>0</v>
      </c>
      <c r="N412" s="216">
        <v>0</v>
      </c>
      <c r="O412" s="216">
        <v>0</v>
      </c>
      <c r="P412" s="216">
        <v>0</v>
      </c>
      <c r="Q412" s="214" t="s">
        <v>162</v>
      </c>
      <c r="R412" s="244">
        <f t="shared" si="6"/>
        <v>0</v>
      </c>
    </row>
    <row r="413" spans="1:18" s="206" customFormat="1">
      <c r="A413" s="241" t="s">
        <v>599</v>
      </c>
      <c r="B413" s="242" t="s">
        <v>515</v>
      </c>
      <c r="C413" s="216">
        <v>0</v>
      </c>
      <c r="D413" s="216">
        <v>0</v>
      </c>
      <c r="E413" s="216">
        <v>0</v>
      </c>
      <c r="F413" s="216">
        <v>0</v>
      </c>
      <c r="G413" s="216">
        <v>0</v>
      </c>
      <c r="H413" s="216">
        <v>0</v>
      </c>
      <c r="I413" s="216">
        <v>0</v>
      </c>
      <c r="J413" s="216">
        <v>0</v>
      </c>
      <c r="K413" s="216">
        <v>0</v>
      </c>
      <c r="L413" s="216">
        <v>0</v>
      </c>
      <c r="M413" s="216">
        <v>0</v>
      </c>
      <c r="N413" s="216">
        <v>0</v>
      </c>
      <c r="O413" s="216">
        <v>0</v>
      </c>
      <c r="P413" s="216">
        <v>0</v>
      </c>
      <c r="Q413" s="214" t="s">
        <v>162</v>
      </c>
      <c r="R413" s="244">
        <f t="shared" si="6"/>
        <v>0</v>
      </c>
    </row>
    <row r="414" spans="1:18">
      <c r="A414" s="241" t="s">
        <v>600</v>
      </c>
      <c r="B414" s="242" t="s">
        <v>515</v>
      </c>
      <c r="C414" s="217">
        <v>5128000</v>
      </c>
      <c r="D414" s="217">
        <v>5128000</v>
      </c>
      <c r="E414" s="217">
        <v>5128000</v>
      </c>
      <c r="F414" s="217">
        <v>5128000</v>
      </c>
      <c r="G414" s="217">
        <v>5128000</v>
      </c>
      <c r="H414" s="217">
        <v>5128000</v>
      </c>
      <c r="I414" s="217">
        <v>5128000</v>
      </c>
      <c r="J414" s="217">
        <v>5128000</v>
      </c>
      <c r="K414" s="217">
        <v>5128000</v>
      </c>
      <c r="L414" s="217">
        <v>5128000</v>
      </c>
      <c r="M414" s="217">
        <v>5128000</v>
      </c>
      <c r="N414" s="217">
        <v>5128000</v>
      </c>
      <c r="O414" s="217">
        <v>5304000</v>
      </c>
      <c r="P414" s="217">
        <v>5135406</v>
      </c>
      <c r="Q414" s="243" t="s">
        <v>162</v>
      </c>
      <c r="R414" s="244">
        <f t="shared" si="6"/>
        <v>0</v>
      </c>
    </row>
    <row r="415" spans="1:18">
      <c r="A415" s="241" t="s">
        <v>601</v>
      </c>
      <c r="B415" s="242" t="s">
        <v>515</v>
      </c>
      <c r="C415" s="217">
        <v>2060000</v>
      </c>
      <c r="D415" s="217">
        <v>2060000</v>
      </c>
      <c r="E415" s="217">
        <v>2060000</v>
      </c>
      <c r="F415" s="217">
        <v>2060000</v>
      </c>
      <c r="G415" s="217">
        <v>2060000</v>
      </c>
      <c r="H415" s="217">
        <v>2060000</v>
      </c>
      <c r="I415" s="217">
        <v>2060000</v>
      </c>
      <c r="J415" s="217">
        <v>2060000</v>
      </c>
      <c r="K415" s="217">
        <v>2060000</v>
      </c>
      <c r="L415" s="217">
        <v>2060000</v>
      </c>
      <c r="M415" s="217">
        <v>2060000</v>
      </c>
      <c r="N415" s="217">
        <v>2060000</v>
      </c>
      <c r="O415" s="217">
        <v>2060000</v>
      </c>
      <c r="P415" s="217">
        <v>2059820</v>
      </c>
      <c r="Q415" s="243" t="s">
        <v>162</v>
      </c>
      <c r="R415" s="244">
        <f t="shared" si="6"/>
        <v>0</v>
      </c>
    </row>
    <row r="416" spans="1:18" s="206" customFormat="1">
      <c r="A416" s="241" t="s">
        <v>602</v>
      </c>
      <c r="B416" s="242" t="s">
        <v>515</v>
      </c>
      <c r="C416" s="216">
        <v>0</v>
      </c>
      <c r="D416" s="216">
        <v>0</v>
      </c>
      <c r="E416" s="216">
        <v>0</v>
      </c>
      <c r="F416" s="216">
        <v>0</v>
      </c>
      <c r="G416" s="216">
        <v>0</v>
      </c>
      <c r="H416" s="216">
        <v>0</v>
      </c>
      <c r="I416" s="216">
        <v>0</v>
      </c>
      <c r="J416" s="216">
        <v>0</v>
      </c>
      <c r="K416" s="216">
        <v>0</v>
      </c>
      <c r="L416" s="216">
        <v>0</v>
      </c>
      <c r="M416" s="216">
        <v>0</v>
      </c>
      <c r="N416" s="216">
        <v>0</v>
      </c>
      <c r="O416" s="216">
        <v>0</v>
      </c>
      <c r="P416" s="216">
        <v>0</v>
      </c>
      <c r="Q416" s="214" t="s">
        <v>162</v>
      </c>
      <c r="R416" s="244">
        <f t="shared" si="6"/>
        <v>0</v>
      </c>
    </row>
    <row r="417" spans="1:18">
      <c r="A417" s="241" t="s">
        <v>603</v>
      </c>
      <c r="B417" s="242" t="s">
        <v>515</v>
      </c>
      <c r="C417" s="217">
        <v>2852000</v>
      </c>
      <c r="D417" s="217">
        <v>2852000</v>
      </c>
      <c r="E417" s="217">
        <v>2852000</v>
      </c>
      <c r="F417" s="217">
        <v>2852000</v>
      </c>
      <c r="G417" s="217">
        <v>2852000</v>
      </c>
      <c r="H417" s="217">
        <v>2852000</v>
      </c>
      <c r="I417" s="217">
        <v>2852000</v>
      </c>
      <c r="J417" s="217">
        <v>2852000</v>
      </c>
      <c r="K417" s="217">
        <v>2852000</v>
      </c>
      <c r="L417" s="217">
        <v>2852000</v>
      </c>
      <c r="M417" s="217">
        <v>2852000</v>
      </c>
      <c r="N417" s="217">
        <v>2852000</v>
      </c>
      <c r="O417" s="217">
        <v>2852000</v>
      </c>
      <c r="P417" s="217">
        <v>2851683</v>
      </c>
      <c r="Q417" s="243" t="s">
        <v>162</v>
      </c>
      <c r="R417" s="244">
        <f t="shared" si="6"/>
        <v>0</v>
      </c>
    </row>
    <row r="418" spans="1:18" s="206" customFormat="1">
      <c r="A418" s="241" t="s">
        <v>604</v>
      </c>
      <c r="B418" s="242" t="s">
        <v>515</v>
      </c>
      <c r="C418" s="216">
        <v>0</v>
      </c>
      <c r="D418" s="216">
        <v>0</v>
      </c>
      <c r="E418" s="216">
        <v>0</v>
      </c>
      <c r="F418" s="216">
        <v>0</v>
      </c>
      <c r="G418" s="216">
        <v>0</v>
      </c>
      <c r="H418" s="216">
        <v>0</v>
      </c>
      <c r="I418" s="216">
        <v>0</v>
      </c>
      <c r="J418" s="216">
        <v>0</v>
      </c>
      <c r="K418" s="216">
        <v>0</v>
      </c>
      <c r="L418" s="216">
        <v>0</v>
      </c>
      <c r="M418" s="216">
        <v>0</v>
      </c>
      <c r="N418" s="216">
        <v>0</v>
      </c>
      <c r="O418" s="216">
        <v>0</v>
      </c>
      <c r="P418" s="216">
        <v>0</v>
      </c>
      <c r="Q418" s="214" t="s">
        <v>162</v>
      </c>
      <c r="R418" s="244">
        <f t="shared" si="6"/>
        <v>0</v>
      </c>
    </row>
    <row r="419" spans="1:18">
      <c r="A419" s="241" t="s">
        <v>605</v>
      </c>
      <c r="B419" s="242" t="s">
        <v>515</v>
      </c>
      <c r="C419" s="217">
        <v>297000</v>
      </c>
      <c r="D419" s="217">
        <v>297000</v>
      </c>
      <c r="E419" s="217">
        <v>297000</v>
      </c>
      <c r="F419" s="217">
        <v>297000</v>
      </c>
      <c r="G419" s="217">
        <v>297000</v>
      </c>
      <c r="H419" s="217">
        <v>297000</v>
      </c>
      <c r="I419" s="217">
        <v>297000</v>
      </c>
      <c r="J419" s="217">
        <v>297000</v>
      </c>
      <c r="K419" s="217">
        <v>297000</v>
      </c>
      <c r="L419" s="217">
        <v>297000</v>
      </c>
      <c r="M419" s="217">
        <v>297000</v>
      </c>
      <c r="N419" s="217">
        <v>297000</v>
      </c>
      <c r="O419" s="217">
        <v>297000</v>
      </c>
      <c r="P419" s="217">
        <v>296767</v>
      </c>
      <c r="Q419" s="243" t="s">
        <v>162</v>
      </c>
      <c r="R419" s="244">
        <f t="shared" si="6"/>
        <v>0</v>
      </c>
    </row>
    <row r="420" spans="1:18" s="206" customFormat="1">
      <c r="A420" s="241" t="s">
        <v>606</v>
      </c>
      <c r="B420" s="242" t="s">
        <v>515</v>
      </c>
      <c r="C420" s="216">
        <v>0</v>
      </c>
      <c r="D420" s="216">
        <v>0</v>
      </c>
      <c r="E420" s="216">
        <v>0</v>
      </c>
      <c r="F420" s="216">
        <v>0</v>
      </c>
      <c r="G420" s="216">
        <v>0</v>
      </c>
      <c r="H420" s="216">
        <v>0</v>
      </c>
      <c r="I420" s="216">
        <v>0</v>
      </c>
      <c r="J420" s="216">
        <v>0</v>
      </c>
      <c r="K420" s="216">
        <v>0</v>
      </c>
      <c r="L420" s="216">
        <v>0</v>
      </c>
      <c r="M420" s="216">
        <v>0</v>
      </c>
      <c r="N420" s="216">
        <v>0</v>
      </c>
      <c r="O420" s="216">
        <v>0</v>
      </c>
      <c r="P420" s="216">
        <v>0</v>
      </c>
      <c r="Q420" s="214" t="s">
        <v>162</v>
      </c>
      <c r="R420" s="244">
        <f t="shared" si="6"/>
        <v>0</v>
      </c>
    </row>
    <row r="421" spans="1:18">
      <c r="A421" s="241" t="s">
        <v>607</v>
      </c>
      <c r="B421" s="242" t="s">
        <v>515</v>
      </c>
      <c r="C421" s="217">
        <v>3521000</v>
      </c>
      <c r="D421" s="217">
        <v>3521000</v>
      </c>
      <c r="E421" s="217">
        <v>3521000</v>
      </c>
      <c r="F421" s="217">
        <v>3521000</v>
      </c>
      <c r="G421" s="217">
        <v>3521000</v>
      </c>
      <c r="H421" s="217">
        <v>3521000</v>
      </c>
      <c r="I421" s="217">
        <v>3521000</v>
      </c>
      <c r="J421" s="217">
        <v>3521000</v>
      </c>
      <c r="K421" s="217">
        <v>3521000</v>
      </c>
      <c r="L421" s="217">
        <v>3521000</v>
      </c>
      <c r="M421" s="217">
        <v>3521000</v>
      </c>
      <c r="N421" s="217">
        <v>3521000</v>
      </c>
      <c r="O421" s="217">
        <v>3521000</v>
      </c>
      <c r="P421" s="217">
        <v>3521061</v>
      </c>
      <c r="Q421" s="243" t="s">
        <v>162</v>
      </c>
      <c r="R421" s="244">
        <f t="shared" si="6"/>
        <v>0</v>
      </c>
    </row>
    <row r="422" spans="1:18" s="206" customFormat="1">
      <c r="A422" s="241" t="s">
        <v>608</v>
      </c>
      <c r="B422" s="242" t="s">
        <v>515</v>
      </c>
      <c r="C422" s="216">
        <v>0</v>
      </c>
      <c r="D422" s="216">
        <v>0</v>
      </c>
      <c r="E422" s="216">
        <v>0</v>
      </c>
      <c r="F422" s="216">
        <v>0</v>
      </c>
      <c r="G422" s="216">
        <v>0</v>
      </c>
      <c r="H422" s="216">
        <v>0</v>
      </c>
      <c r="I422" s="216">
        <v>0</v>
      </c>
      <c r="J422" s="216">
        <v>0</v>
      </c>
      <c r="K422" s="216">
        <v>0</v>
      </c>
      <c r="L422" s="216">
        <v>0</v>
      </c>
      <c r="M422" s="216">
        <v>0</v>
      </c>
      <c r="N422" s="216">
        <v>0</v>
      </c>
      <c r="O422" s="216">
        <v>0</v>
      </c>
      <c r="P422" s="216">
        <v>0</v>
      </c>
      <c r="Q422" s="214" t="s">
        <v>162</v>
      </c>
      <c r="R422" s="244">
        <f t="shared" si="6"/>
        <v>0</v>
      </c>
    </row>
    <row r="423" spans="1:18">
      <c r="A423" s="241" t="s">
        <v>609</v>
      </c>
      <c r="B423" s="242" t="s">
        <v>515</v>
      </c>
      <c r="C423" s="217">
        <v>2109000</v>
      </c>
      <c r="D423" s="217">
        <v>2109000</v>
      </c>
      <c r="E423" s="217">
        <v>2109000</v>
      </c>
      <c r="F423" s="217">
        <v>2109000</v>
      </c>
      <c r="G423" s="217">
        <v>2109000</v>
      </c>
      <c r="H423" s="217">
        <v>2109000</v>
      </c>
      <c r="I423" s="217">
        <v>2109000</v>
      </c>
      <c r="J423" s="217">
        <v>2109000</v>
      </c>
      <c r="K423" s="217">
        <v>2109000</v>
      </c>
      <c r="L423" s="217">
        <v>2109000</v>
      </c>
      <c r="M423" s="217">
        <v>2109000</v>
      </c>
      <c r="N423" s="217">
        <v>2109000</v>
      </c>
      <c r="O423" s="217">
        <v>2109000</v>
      </c>
      <c r="P423" s="217">
        <v>2109234</v>
      </c>
      <c r="Q423" s="243" t="s">
        <v>162</v>
      </c>
      <c r="R423" s="244">
        <f t="shared" si="6"/>
        <v>0</v>
      </c>
    </row>
    <row r="424" spans="1:18" s="206" customFormat="1">
      <c r="A424" s="241" t="s">
        <v>610</v>
      </c>
      <c r="B424" s="242" t="s">
        <v>515</v>
      </c>
      <c r="C424" s="216">
        <v>0</v>
      </c>
      <c r="D424" s="216">
        <v>0</v>
      </c>
      <c r="E424" s="216">
        <v>0</v>
      </c>
      <c r="F424" s="216">
        <v>0</v>
      </c>
      <c r="G424" s="216">
        <v>0</v>
      </c>
      <c r="H424" s="216">
        <v>0</v>
      </c>
      <c r="I424" s="216">
        <v>0</v>
      </c>
      <c r="J424" s="216">
        <v>0</v>
      </c>
      <c r="K424" s="216">
        <v>0</v>
      </c>
      <c r="L424" s="216">
        <v>0</v>
      </c>
      <c r="M424" s="216">
        <v>0</v>
      </c>
      <c r="N424" s="216">
        <v>0</v>
      </c>
      <c r="O424" s="216">
        <v>0</v>
      </c>
      <c r="P424" s="216">
        <v>0</v>
      </c>
      <c r="Q424" s="214" t="s">
        <v>162</v>
      </c>
      <c r="R424" s="244">
        <f t="shared" si="6"/>
        <v>0</v>
      </c>
    </row>
    <row r="425" spans="1:18">
      <c r="A425" s="241" t="s">
        <v>611</v>
      </c>
      <c r="B425" s="242" t="s">
        <v>515</v>
      </c>
      <c r="C425" s="217">
        <v>407000</v>
      </c>
      <c r="D425" s="217">
        <v>407000</v>
      </c>
      <c r="E425" s="217">
        <v>407000</v>
      </c>
      <c r="F425" s="217">
        <v>427000</v>
      </c>
      <c r="G425" s="217">
        <v>427000</v>
      </c>
      <c r="H425" s="217">
        <v>427000</v>
      </c>
      <c r="I425" s="217">
        <v>427000</v>
      </c>
      <c r="J425" s="217">
        <v>427000</v>
      </c>
      <c r="K425" s="217">
        <v>427000</v>
      </c>
      <c r="L425" s="217">
        <v>427000</v>
      </c>
      <c r="M425" s="217">
        <v>427000</v>
      </c>
      <c r="N425" s="217">
        <v>427000</v>
      </c>
      <c r="O425" s="217">
        <v>427000</v>
      </c>
      <c r="P425" s="217">
        <v>423091</v>
      </c>
      <c r="Q425" s="243" t="s">
        <v>162</v>
      </c>
      <c r="R425" s="244">
        <f t="shared" si="6"/>
        <v>0</v>
      </c>
    </row>
    <row r="426" spans="1:18" s="206" customFormat="1">
      <c r="A426" s="241" t="s">
        <v>612</v>
      </c>
      <c r="B426" s="242" t="s">
        <v>515</v>
      </c>
      <c r="C426" s="216">
        <v>0</v>
      </c>
      <c r="D426" s="216">
        <v>0</v>
      </c>
      <c r="E426" s="216">
        <v>0</v>
      </c>
      <c r="F426" s="216">
        <v>0</v>
      </c>
      <c r="G426" s="216">
        <v>0</v>
      </c>
      <c r="H426" s="216">
        <v>0</v>
      </c>
      <c r="I426" s="216">
        <v>0</v>
      </c>
      <c r="J426" s="216">
        <v>0</v>
      </c>
      <c r="K426" s="216">
        <v>0</v>
      </c>
      <c r="L426" s="216">
        <v>0</v>
      </c>
      <c r="M426" s="216">
        <v>0</v>
      </c>
      <c r="N426" s="216">
        <v>0</v>
      </c>
      <c r="O426" s="216">
        <v>0</v>
      </c>
      <c r="P426" s="216">
        <v>0</v>
      </c>
      <c r="Q426" s="214" t="s">
        <v>162</v>
      </c>
      <c r="R426" s="244">
        <f t="shared" si="6"/>
        <v>0</v>
      </c>
    </row>
    <row r="427" spans="1:18" s="206" customFormat="1">
      <c r="A427" s="241" t="s">
        <v>613</v>
      </c>
      <c r="B427" s="242" t="s">
        <v>515</v>
      </c>
      <c r="C427" s="216">
        <v>0</v>
      </c>
      <c r="D427" s="216">
        <v>0</v>
      </c>
      <c r="E427" s="216">
        <v>0</v>
      </c>
      <c r="F427" s="216">
        <v>0</v>
      </c>
      <c r="G427" s="216">
        <v>0</v>
      </c>
      <c r="H427" s="216">
        <v>0</v>
      </c>
      <c r="I427" s="216">
        <v>0</v>
      </c>
      <c r="J427" s="216">
        <v>0</v>
      </c>
      <c r="K427" s="216">
        <v>0</v>
      </c>
      <c r="L427" s="216">
        <v>0</v>
      </c>
      <c r="M427" s="216">
        <v>0</v>
      </c>
      <c r="N427" s="216">
        <v>0</v>
      </c>
      <c r="O427" s="216">
        <v>0</v>
      </c>
      <c r="P427" s="216">
        <v>0</v>
      </c>
      <c r="Q427" s="214" t="s">
        <v>162</v>
      </c>
      <c r="R427" s="244">
        <f t="shared" si="6"/>
        <v>0</v>
      </c>
    </row>
    <row r="428" spans="1:18">
      <c r="A428" s="241" t="s">
        <v>614</v>
      </c>
      <c r="B428" s="242" t="s">
        <v>515</v>
      </c>
      <c r="C428" s="217">
        <v>18514000</v>
      </c>
      <c r="D428" s="217">
        <v>18514000</v>
      </c>
      <c r="E428" s="217">
        <v>18514000</v>
      </c>
      <c r="F428" s="217">
        <v>18514000</v>
      </c>
      <c r="G428" s="217">
        <v>18514000</v>
      </c>
      <c r="H428" s="217">
        <v>18514000</v>
      </c>
      <c r="I428" s="217">
        <v>18514000</v>
      </c>
      <c r="J428" s="217">
        <v>18514000</v>
      </c>
      <c r="K428" s="217">
        <v>18514000</v>
      </c>
      <c r="L428" s="217">
        <v>18514000</v>
      </c>
      <c r="M428" s="217">
        <v>18514000</v>
      </c>
      <c r="N428" s="217">
        <v>17980000</v>
      </c>
      <c r="O428" s="217">
        <v>17980000</v>
      </c>
      <c r="P428" s="217">
        <v>18447551</v>
      </c>
      <c r="Q428" s="243" t="s">
        <v>162</v>
      </c>
      <c r="R428" s="244">
        <f t="shared" si="6"/>
        <v>-1000</v>
      </c>
    </row>
    <row r="429" spans="1:18">
      <c r="A429" s="241" t="s">
        <v>615</v>
      </c>
      <c r="B429" s="242" t="s">
        <v>515</v>
      </c>
      <c r="C429" s="217">
        <v>7769000</v>
      </c>
      <c r="D429" s="217">
        <v>7769000</v>
      </c>
      <c r="E429" s="217">
        <v>7769000</v>
      </c>
      <c r="F429" s="217">
        <v>7770000</v>
      </c>
      <c r="G429" s="217">
        <v>7770000</v>
      </c>
      <c r="H429" s="217">
        <v>8310000</v>
      </c>
      <c r="I429" s="217">
        <v>8316000</v>
      </c>
      <c r="J429" s="217">
        <v>8311000</v>
      </c>
      <c r="K429" s="217">
        <v>8311000</v>
      </c>
      <c r="L429" s="217">
        <v>8311000</v>
      </c>
      <c r="M429" s="217">
        <v>8311000</v>
      </c>
      <c r="N429" s="217">
        <v>9117000</v>
      </c>
      <c r="O429" s="217">
        <v>9205000</v>
      </c>
      <c r="P429" s="217">
        <v>8212516</v>
      </c>
      <c r="Q429" s="243" t="s">
        <v>162</v>
      </c>
      <c r="R429" s="244">
        <f t="shared" si="6"/>
        <v>0</v>
      </c>
    </row>
    <row r="430" spans="1:18" s="206" customFormat="1">
      <c r="A430" s="241" t="s">
        <v>616</v>
      </c>
      <c r="B430" s="242" t="s">
        <v>515</v>
      </c>
      <c r="C430" s="216">
        <v>0</v>
      </c>
      <c r="D430" s="216">
        <v>0</v>
      </c>
      <c r="E430" s="216">
        <v>0</v>
      </c>
      <c r="F430" s="216">
        <v>0</v>
      </c>
      <c r="G430" s="216">
        <v>0</v>
      </c>
      <c r="H430" s="216">
        <v>0</v>
      </c>
      <c r="I430" s="216">
        <v>0</v>
      </c>
      <c r="J430" s="216">
        <v>0</v>
      </c>
      <c r="K430" s="216">
        <v>0</v>
      </c>
      <c r="L430" s="216">
        <v>0</v>
      </c>
      <c r="M430" s="216">
        <v>0</v>
      </c>
      <c r="N430" s="216">
        <v>0</v>
      </c>
      <c r="O430" s="216">
        <v>0</v>
      </c>
      <c r="P430" s="216">
        <v>0</v>
      </c>
      <c r="Q430" s="214" t="s">
        <v>162</v>
      </c>
      <c r="R430" s="244">
        <f t="shared" si="6"/>
        <v>0</v>
      </c>
    </row>
    <row r="431" spans="1:18">
      <c r="A431" s="241" t="s">
        <v>617</v>
      </c>
      <c r="B431" s="242" t="s">
        <v>515</v>
      </c>
      <c r="C431" s="217">
        <v>14781000</v>
      </c>
      <c r="D431" s="217">
        <v>14781000</v>
      </c>
      <c r="E431" s="217">
        <v>14781000</v>
      </c>
      <c r="F431" s="217">
        <v>14781000</v>
      </c>
      <c r="G431" s="217">
        <v>14781000</v>
      </c>
      <c r="H431" s="217">
        <v>14781000</v>
      </c>
      <c r="I431" s="217">
        <v>14861000</v>
      </c>
      <c r="J431" s="217">
        <v>14781000</v>
      </c>
      <c r="K431" s="217">
        <v>14781000</v>
      </c>
      <c r="L431" s="217">
        <v>14781000</v>
      </c>
      <c r="M431" s="217">
        <v>14781000</v>
      </c>
      <c r="N431" s="217">
        <v>14781000</v>
      </c>
      <c r="O431" s="217">
        <v>14781000</v>
      </c>
      <c r="P431" s="217">
        <v>14787976</v>
      </c>
      <c r="Q431" s="243" t="s">
        <v>162</v>
      </c>
      <c r="R431" s="244">
        <f t="shared" si="6"/>
        <v>0</v>
      </c>
    </row>
    <row r="432" spans="1:18">
      <c r="A432" s="241" t="s">
        <v>618</v>
      </c>
      <c r="B432" s="242" t="s">
        <v>515</v>
      </c>
      <c r="C432" s="217">
        <v>23249000</v>
      </c>
      <c r="D432" s="217">
        <v>23283000</v>
      </c>
      <c r="E432" s="217">
        <v>23281000</v>
      </c>
      <c r="F432" s="217">
        <v>23302000</v>
      </c>
      <c r="G432" s="217">
        <v>23301000</v>
      </c>
      <c r="H432" s="217">
        <v>23303000</v>
      </c>
      <c r="I432" s="217">
        <v>23303000</v>
      </c>
      <c r="J432" s="217">
        <v>23326000</v>
      </c>
      <c r="K432" s="217">
        <v>23324000</v>
      </c>
      <c r="L432" s="217">
        <v>23324000</v>
      </c>
      <c r="M432" s="217">
        <v>23346000</v>
      </c>
      <c r="N432" s="217">
        <v>23512000</v>
      </c>
      <c r="O432" s="217">
        <v>23512000</v>
      </c>
      <c r="P432" s="217">
        <v>23332178</v>
      </c>
      <c r="Q432" s="243" t="s">
        <v>162</v>
      </c>
      <c r="R432" s="244">
        <f t="shared" si="6"/>
        <v>0</v>
      </c>
    </row>
    <row r="433" spans="1:18" s="206" customFormat="1">
      <c r="A433" s="241" t="s">
        <v>619</v>
      </c>
      <c r="B433" s="242" t="s">
        <v>515</v>
      </c>
      <c r="C433" s="216">
        <v>0</v>
      </c>
      <c r="D433" s="216">
        <v>0</v>
      </c>
      <c r="E433" s="216">
        <v>0</v>
      </c>
      <c r="F433" s="216">
        <v>0</v>
      </c>
      <c r="G433" s="216">
        <v>0</v>
      </c>
      <c r="H433" s="216">
        <v>0</v>
      </c>
      <c r="I433" s="216">
        <v>0</v>
      </c>
      <c r="J433" s="216">
        <v>0</v>
      </c>
      <c r="K433" s="216">
        <v>0</v>
      </c>
      <c r="L433" s="216">
        <v>0</v>
      </c>
      <c r="M433" s="216">
        <v>0</v>
      </c>
      <c r="N433" s="216">
        <v>0</v>
      </c>
      <c r="O433" s="216">
        <v>0</v>
      </c>
      <c r="P433" s="216">
        <v>0</v>
      </c>
      <c r="Q433" s="214" t="s">
        <v>162</v>
      </c>
      <c r="R433" s="244">
        <f t="shared" si="6"/>
        <v>0</v>
      </c>
    </row>
    <row r="434" spans="1:18">
      <c r="A434" s="241" t="s">
        <v>620</v>
      </c>
      <c r="B434" s="242" t="s">
        <v>515</v>
      </c>
      <c r="C434" s="217">
        <v>44242000</v>
      </c>
      <c r="D434" s="217">
        <v>44242000</v>
      </c>
      <c r="E434" s="217">
        <v>44242000</v>
      </c>
      <c r="F434" s="217">
        <v>44242000</v>
      </c>
      <c r="G434" s="217">
        <v>44242000</v>
      </c>
      <c r="H434" s="217">
        <v>44242000</v>
      </c>
      <c r="I434" s="217">
        <v>43729000</v>
      </c>
      <c r="J434" s="217">
        <v>43626000</v>
      </c>
      <c r="K434" s="217">
        <v>43626000</v>
      </c>
      <c r="L434" s="217">
        <v>43626000</v>
      </c>
      <c r="M434" s="217">
        <v>43626000</v>
      </c>
      <c r="N434" s="217">
        <v>43626000</v>
      </c>
      <c r="O434" s="217">
        <v>43626000</v>
      </c>
      <c r="P434" s="217">
        <v>43917086</v>
      </c>
      <c r="Q434" s="243" t="s">
        <v>162</v>
      </c>
      <c r="R434" s="244">
        <f t="shared" si="6"/>
        <v>0</v>
      </c>
    </row>
    <row r="435" spans="1:18">
      <c r="A435" s="241" t="s">
        <v>621</v>
      </c>
      <c r="B435" s="242" t="s">
        <v>515</v>
      </c>
      <c r="C435" s="217">
        <v>39371000</v>
      </c>
      <c r="D435" s="217">
        <v>39371000</v>
      </c>
      <c r="E435" s="217">
        <v>39371000</v>
      </c>
      <c r="F435" s="217">
        <v>39371000</v>
      </c>
      <c r="G435" s="217">
        <v>39371000</v>
      </c>
      <c r="H435" s="217">
        <v>39371000</v>
      </c>
      <c r="I435" s="217">
        <v>39601000</v>
      </c>
      <c r="J435" s="217">
        <v>40257000</v>
      </c>
      <c r="K435" s="217">
        <v>40258000</v>
      </c>
      <c r="L435" s="217">
        <v>40258000</v>
      </c>
      <c r="M435" s="217">
        <v>40252000</v>
      </c>
      <c r="N435" s="217">
        <v>40252000</v>
      </c>
      <c r="O435" s="217">
        <v>40252000</v>
      </c>
      <c r="P435" s="217">
        <v>39795500</v>
      </c>
      <c r="Q435" s="243" t="s">
        <v>162</v>
      </c>
      <c r="R435" s="244">
        <f t="shared" si="6"/>
        <v>-1000</v>
      </c>
    </row>
    <row r="436" spans="1:18" s="206" customFormat="1">
      <c r="A436" s="241" t="s">
        <v>622</v>
      </c>
      <c r="B436" s="242" t="s">
        <v>515</v>
      </c>
      <c r="C436" s="216">
        <v>0</v>
      </c>
      <c r="D436" s="216">
        <v>0</v>
      </c>
      <c r="E436" s="216">
        <v>0</v>
      </c>
      <c r="F436" s="216">
        <v>0</v>
      </c>
      <c r="G436" s="216">
        <v>0</v>
      </c>
      <c r="H436" s="216">
        <v>0</v>
      </c>
      <c r="I436" s="216">
        <v>0</v>
      </c>
      <c r="J436" s="216">
        <v>0</v>
      </c>
      <c r="K436" s="216">
        <v>0</v>
      </c>
      <c r="L436" s="216">
        <v>0</v>
      </c>
      <c r="M436" s="216">
        <v>0</v>
      </c>
      <c r="N436" s="216">
        <v>0</v>
      </c>
      <c r="O436" s="216">
        <v>0</v>
      </c>
      <c r="P436" s="216">
        <v>0</v>
      </c>
      <c r="Q436" s="214" t="s">
        <v>162</v>
      </c>
      <c r="R436" s="244">
        <f t="shared" si="6"/>
        <v>0</v>
      </c>
    </row>
    <row r="437" spans="1:18">
      <c r="A437" s="241" t="s">
        <v>623</v>
      </c>
      <c r="B437" s="242" t="s">
        <v>515</v>
      </c>
      <c r="C437" s="217">
        <v>22756000</v>
      </c>
      <c r="D437" s="217">
        <v>22756000</v>
      </c>
      <c r="E437" s="217">
        <v>22763000</v>
      </c>
      <c r="F437" s="217">
        <v>22763000</v>
      </c>
      <c r="G437" s="217">
        <v>22763000</v>
      </c>
      <c r="H437" s="217">
        <v>22763000</v>
      </c>
      <c r="I437" s="217">
        <v>22763000</v>
      </c>
      <c r="J437" s="217">
        <v>22763000</v>
      </c>
      <c r="K437" s="217">
        <v>22763000</v>
      </c>
      <c r="L437" s="217">
        <v>22763000</v>
      </c>
      <c r="M437" s="217">
        <v>22763000</v>
      </c>
      <c r="N437" s="217">
        <v>22763000</v>
      </c>
      <c r="O437" s="217">
        <v>22763000</v>
      </c>
      <c r="P437" s="217">
        <v>22761972</v>
      </c>
      <c r="Q437" s="243" t="s">
        <v>162</v>
      </c>
      <c r="R437" s="244">
        <f t="shared" si="6"/>
        <v>0</v>
      </c>
    </row>
    <row r="438" spans="1:18" s="206" customFormat="1">
      <c r="A438" s="241" t="s">
        <v>624</v>
      </c>
      <c r="B438" s="242" t="s">
        <v>515</v>
      </c>
      <c r="C438" s="216">
        <v>0</v>
      </c>
      <c r="D438" s="216">
        <v>0</v>
      </c>
      <c r="E438" s="216">
        <v>0</v>
      </c>
      <c r="F438" s="216">
        <v>0</v>
      </c>
      <c r="G438" s="216">
        <v>0</v>
      </c>
      <c r="H438" s="216">
        <v>0</v>
      </c>
      <c r="I438" s="216">
        <v>0</v>
      </c>
      <c r="J438" s="216">
        <v>0</v>
      </c>
      <c r="K438" s="216">
        <v>0</v>
      </c>
      <c r="L438" s="216">
        <v>0</v>
      </c>
      <c r="M438" s="216">
        <v>0</v>
      </c>
      <c r="N438" s="216">
        <v>0</v>
      </c>
      <c r="O438" s="216">
        <v>0</v>
      </c>
      <c r="P438" s="216">
        <v>0</v>
      </c>
      <c r="Q438" s="214" t="s">
        <v>162</v>
      </c>
      <c r="R438" s="244">
        <f t="shared" si="6"/>
        <v>0</v>
      </c>
    </row>
    <row r="439" spans="1:18">
      <c r="A439" s="241" t="s">
        <v>625</v>
      </c>
      <c r="B439" s="242" t="s">
        <v>515</v>
      </c>
      <c r="C439" s="217">
        <v>48656000</v>
      </c>
      <c r="D439" s="217">
        <v>48637000</v>
      </c>
      <c r="E439" s="217">
        <v>48637000</v>
      </c>
      <c r="F439" s="217">
        <v>48637000</v>
      </c>
      <c r="G439" s="217">
        <v>48637000</v>
      </c>
      <c r="H439" s="217">
        <v>48637000</v>
      </c>
      <c r="I439" s="217">
        <v>48637000</v>
      </c>
      <c r="J439" s="217">
        <v>48637000</v>
      </c>
      <c r="K439" s="217">
        <v>48637000</v>
      </c>
      <c r="L439" s="217">
        <v>48637000</v>
      </c>
      <c r="M439" s="217">
        <v>48637000</v>
      </c>
      <c r="N439" s="217">
        <v>48637000</v>
      </c>
      <c r="O439" s="217">
        <v>50590000</v>
      </c>
      <c r="P439" s="217">
        <v>48718759</v>
      </c>
      <c r="Q439" s="243" t="s">
        <v>162</v>
      </c>
      <c r="R439" s="244">
        <f t="shared" si="6"/>
        <v>0</v>
      </c>
    </row>
    <row r="440" spans="1:18" s="206" customFormat="1">
      <c r="A440" s="241" t="s">
        <v>626</v>
      </c>
      <c r="B440" s="242" t="s">
        <v>515</v>
      </c>
      <c r="C440" s="216">
        <v>0</v>
      </c>
      <c r="D440" s="216">
        <v>0</v>
      </c>
      <c r="E440" s="216">
        <v>0</v>
      </c>
      <c r="F440" s="216">
        <v>0</v>
      </c>
      <c r="G440" s="216">
        <v>0</v>
      </c>
      <c r="H440" s="216">
        <v>0</v>
      </c>
      <c r="I440" s="216">
        <v>0</v>
      </c>
      <c r="J440" s="216">
        <v>0</v>
      </c>
      <c r="K440" s="216">
        <v>0</v>
      </c>
      <c r="L440" s="216">
        <v>0</v>
      </c>
      <c r="M440" s="216">
        <v>0</v>
      </c>
      <c r="N440" s="216">
        <v>0</v>
      </c>
      <c r="O440" s="216">
        <v>0</v>
      </c>
      <c r="P440" s="216">
        <v>0</v>
      </c>
      <c r="Q440" s="214" t="s">
        <v>162</v>
      </c>
      <c r="R440" s="244">
        <f t="shared" si="6"/>
        <v>0</v>
      </c>
    </row>
    <row r="441" spans="1:18">
      <c r="A441" s="241" t="s">
        <v>627</v>
      </c>
      <c r="B441" s="242" t="s">
        <v>515</v>
      </c>
      <c r="C441" s="217">
        <v>74376000</v>
      </c>
      <c r="D441" s="217">
        <v>74376000</v>
      </c>
      <c r="E441" s="217">
        <v>74376000</v>
      </c>
      <c r="F441" s="217">
        <v>74376000</v>
      </c>
      <c r="G441" s="217">
        <v>74376000</v>
      </c>
      <c r="H441" s="217">
        <v>74376000</v>
      </c>
      <c r="I441" s="217">
        <v>74376000</v>
      </c>
      <c r="J441" s="217">
        <v>74376000</v>
      </c>
      <c r="K441" s="217">
        <v>74376000</v>
      </c>
      <c r="L441" s="217">
        <v>74335000</v>
      </c>
      <c r="M441" s="217">
        <v>74343000</v>
      </c>
      <c r="N441" s="217">
        <v>74357000</v>
      </c>
      <c r="O441" s="217">
        <v>75070000</v>
      </c>
      <c r="P441" s="217">
        <v>74397216</v>
      </c>
      <c r="Q441" s="243" t="s">
        <v>162</v>
      </c>
      <c r="R441" s="244">
        <f t="shared" si="6"/>
        <v>0</v>
      </c>
    </row>
    <row r="442" spans="1:18" s="206" customFormat="1">
      <c r="A442" s="241" t="s">
        <v>628</v>
      </c>
      <c r="B442" s="242" t="s">
        <v>515</v>
      </c>
      <c r="C442" s="216">
        <v>0</v>
      </c>
      <c r="D442" s="216">
        <v>0</v>
      </c>
      <c r="E442" s="216">
        <v>0</v>
      </c>
      <c r="F442" s="216">
        <v>0</v>
      </c>
      <c r="G442" s="216">
        <v>0</v>
      </c>
      <c r="H442" s="216">
        <v>0</v>
      </c>
      <c r="I442" s="216">
        <v>0</v>
      </c>
      <c r="J442" s="216">
        <v>0</v>
      </c>
      <c r="K442" s="216">
        <v>0</v>
      </c>
      <c r="L442" s="216">
        <v>0</v>
      </c>
      <c r="M442" s="216">
        <v>0</v>
      </c>
      <c r="N442" s="216">
        <v>0</v>
      </c>
      <c r="O442" s="216">
        <v>0</v>
      </c>
      <c r="P442" s="216">
        <v>0</v>
      </c>
      <c r="Q442" s="214" t="s">
        <v>162</v>
      </c>
      <c r="R442" s="244">
        <f t="shared" si="6"/>
        <v>0</v>
      </c>
    </row>
    <row r="443" spans="1:18" s="206" customFormat="1">
      <c r="A443" s="241" t="s">
        <v>629</v>
      </c>
      <c r="B443" s="242" t="s">
        <v>515</v>
      </c>
      <c r="C443" s="216">
        <v>0</v>
      </c>
      <c r="D443" s="216">
        <v>0</v>
      </c>
      <c r="E443" s="216">
        <v>0</v>
      </c>
      <c r="F443" s="216">
        <v>0</v>
      </c>
      <c r="G443" s="216">
        <v>0</v>
      </c>
      <c r="H443" s="216">
        <v>0</v>
      </c>
      <c r="I443" s="216">
        <v>0</v>
      </c>
      <c r="J443" s="216">
        <v>0</v>
      </c>
      <c r="K443" s="216">
        <v>0</v>
      </c>
      <c r="L443" s="216">
        <v>0</v>
      </c>
      <c r="M443" s="216">
        <v>0</v>
      </c>
      <c r="N443" s="216">
        <v>0</v>
      </c>
      <c r="O443" s="216">
        <v>0</v>
      </c>
      <c r="P443" s="216">
        <v>0</v>
      </c>
      <c r="Q443" s="214" t="s">
        <v>162</v>
      </c>
      <c r="R443" s="244">
        <f t="shared" si="6"/>
        <v>0</v>
      </c>
    </row>
    <row r="444" spans="1:18" s="206" customFormat="1">
      <c r="A444" s="241" t="s">
        <v>630</v>
      </c>
      <c r="B444" s="242" t="s">
        <v>515</v>
      </c>
      <c r="C444" s="216">
        <v>0</v>
      </c>
      <c r="D444" s="216">
        <v>0</v>
      </c>
      <c r="E444" s="216">
        <v>0</v>
      </c>
      <c r="F444" s="216">
        <v>0</v>
      </c>
      <c r="G444" s="216">
        <v>0</v>
      </c>
      <c r="H444" s="216">
        <v>0</v>
      </c>
      <c r="I444" s="216">
        <v>0</v>
      </c>
      <c r="J444" s="216">
        <v>0</v>
      </c>
      <c r="K444" s="216">
        <v>0</v>
      </c>
      <c r="L444" s="216">
        <v>0</v>
      </c>
      <c r="M444" s="216">
        <v>0</v>
      </c>
      <c r="N444" s="216">
        <v>0</v>
      </c>
      <c r="O444" s="216">
        <v>0</v>
      </c>
      <c r="P444" s="216">
        <v>0</v>
      </c>
      <c r="Q444" s="214" t="s">
        <v>162</v>
      </c>
      <c r="R444" s="244">
        <f t="shared" si="6"/>
        <v>0</v>
      </c>
    </row>
    <row r="445" spans="1:18">
      <c r="A445" s="241" t="s">
        <v>631</v>
      </c>
      <c r="B445" s="242" t="s">
        <v>515</v>
      </c>
      <c r="C445" s="217">
        <v>67666000</v>
      </c>
      <c r="D445" s="217">
        <v>67666000</v>
      </c>
      <c r="E445" s="217">
        <v>67666000</v>
      </c>
      <c r="F445" s="217">
        <v>67665000</v>
      </c>
      <c r="G445" s="217">
        <v>67665000</v>
      </c>
      <c r="H445" s="217">
        <v>67593000</v>
      </c>
      <c r="I445" s="217">
        <v>67593000</v>
      </c>
      <c r="J445" s="217">
        <v>67593000</v>
      </c>
      <c r="K445" s="217">
        <v>67593000</v>
      </c>
      <c r="L445" s="217">
        <v>67593000</v>
      </c>
      <c r="M445" s="217">
        <v>67593000</v>
      </c>
      <c r="N445" s="217">
        <v>67593000</v>
      </c>
      <c r="O445" s="217">
        <v>67591000</v>
      </c>
      <c r="P445" s="217">
        <v>67620490</v>
      </c>
      <c r="Q445" s="243" t="s">
        <v>162</v>
      </c>
      <c r="R445" s="244">
        <f t="shared" si="6"/>
        <v>0</v>
      </c>
    </row>
    <row r="446" spans="1:18" s="206" customFormat="1">
      <c r="A446" s="241" t="s">
        <v>632</v>
      </c>
      <c r="B446" s="242" t="s">
        <v>515</v>
      </c>
      <c r="C446" s="216">
        <v>0</v>
      </c>
      <c r="D446" s="216">
        <v>0</v>
      </c>
      <c r="E446" s="216">
        <v>0</v>
      </c>
      <c r="F446" s="216">
        <v>0</v>
      </c>
      <c r="G446" s="216">
        <v>0</v>
      </c>
      <c r="H446" s="216">
        <v>0</v>
      </c>
      <c r="I446" s="216">
        <v>0</v>
      </c>
      <c r="J446" s="216">
        <v>0</v>
      </c>
      <c r="K446" s="216">
        <v>0</v>
      </c>
      <c r="L446" s="216">
        <v>0</v>
      </c>
      <c r="M446" s="216">
        <v>0</v>
      </c>
      <c r="N446" s="216">
        <v>0</v>
      </c>
      <c r="O446" s="216">
        <v>0</v>
      </c>
      <c r="P446" s="216">
        <v>0</v>
      </c>
      <c r="Q446" s="214" t="s">
        <v>162</v>
      </c>
      <c r="R446" s="244">
        <f t="shared" si="6"/>
        <v>0</v>
      </c>
    </row>
    <row r="447" spans="1:18" s="206" customFormat="1">
      <c r="A447" s="241" t="s">
        <v>633</v>
      </c>
      <c r="B447" s="242" t="s">
        <v>515</v>
      </c>
      <c r="C447" s="216">
        <v>0</v>
      </c>
      <c r="D447" s="216">
        <v>0</v>
      </c>
      <c r="E447" s="216">
        <v>0</v>
      </c>
      <c r="F447" s="216">
        <v>0</v>
      </c>
      <c r="G447" s="216">
        <v>0</v>
      </c>
      <c r="H447" s="216">
        <v>0</v>
      </c>
      <c r="I447" s="216">
        <v>0</v>
      </c>
      <c r="J447" s="216">
        <v>0</v>
      </c>
      <c r="K447" s="216">
        <v>0</v>
      </c>
      <c r="L447" s="216">
        <v>0</v>
      </c>
      <c r="M447" s="216">
        <v>0</v>
      </c>
      <c r="N447" s="216">
        <v>0</v>
      </c>
      <c r="O447" s="216">
        <v>0</v>
      </c>
      <c r="P447" s="216">
        <v>0</v>
      </c>
      <c r="Q447" s="214" t="s">
        <v>162</v>
      </c>
      <c r="R447" s="244">
        <f t="shared" si="6"/>
        <v>0</v>
      </c>
    </row>
    <row r="448" spans="1:18">
      <c r="A448" s="241" t="s">
        <v>634</v>
      </c>
      <c r="B448" s="242" t="s">
        <v>515</v>
      </c>
      <c r="C448" s="217">
        <v>299548000</v>
      </c>
      <c r="D448" s="217">
        <v>299560000</v>
      </c>
      <c r="E448" s="217">
        <v>299551000</v>
      </c>
      <c r="F448" s="217">
        <v>299610000</v>
      </c>
      <c r="G448" s="217">
        <v>300215000</v>
      </c>
      <c r="H448" s="217">
        <v>299588000</v>
      </c>
      <c r="I448" s="217">
        <v>299596000</v>
      </c>
      <c r="J448" s="217">
        <v>299621000</v>
      </c>
      <c r="K448" s="217">
        <v>299660000</v>
      </c>
      <c r="L448" s="217">
        <v>299744000</v>
      </c>
      <c r="M448" s="217">
        <v>299758000</v>
      </c>
      <c r="N448" s="217">
        <v>299673000</v>
      </c>
      <c r="O448" s="217">
        <v>299680000</v>
      </c>
      <c r="P448" s="217">
        <v>299682547</v>
      </c>
      <c r="Q448" s="243" t="s">
        <v>162</v>
      </c>
      <c r="R448" s="244">
        <f t="shared" si="6"/>
        <v>0</v>
      </c>
    </row>
    <row r="449" spans="1:18">
      <c r="A449" s="241" t="s">
        <v>635</v>
      </c>
      <c r="B449" s="242" t="s">
        <v>515</v>
      </c>
      <c r="C449" s="217">
        <v>3131000</v>
      </c>
      <c r="D449" s="217">
        <v>3131000</v>
      </c>
      <c r="E449" s="217">
        <v>3131000</v>
      </c>
      <c r="F449" s="217">
        <v>3131000</v>
      </c>
      <c r="G449" s="217">
        <v>3131000</v>
      </c>
      <c r="H449" s="217">
        <v>3131000</v>
      </c>
      <c r="I449" s="217">
        <v>3131000</v>
      </c>
      <c r="J449" s="217">
        <v>3131000</v>
      </c>
      <c r="K449" s="217">
        <v>3131000</v>
      </c>
      <c r="L449" s="217">
        <v>3131000</v>
      </c>
      <c r="M449" s="217">
        <v>3131000</v>
      </c>
      <c r="N449" s="217">
        <v>3131000</v>
      </c>
      <c r="O449" s="217">
        <v>3131000</v>
      </c>
      <c r="P449" s="217">
        <v>3130666</v>
      </c>
      <c r="Q449" s="243" t="s">
        <v>162</v>
      </c>
      <c r="R449" s="244">
        <f t="shared" si="6"/>
        <v>0</v>
      </c>
    </row>
    <row r="450" spans="1:18" s="206" customFormat="1">
      <c r="A450" s="241" t="s">
        <v>636</v>
      </c>
      <c r="B450" s="242" t="s">
        <v>515</v>
      </c>
      <c r="C450" s="216">
        <v>0</v>
      </c>
      <c r="D450" s="216">
        <v>0</v>
      </c>
      <c r="E450" s="216">
        <v>0</v>
      </c>
      <c r="F450" s="216">
        <v>0</v>
      </c>
      <c r="G450" s="216">
        <v>0</v>
      </c>
      <c r="H450" s="216">
        <v>0</v>
      </c>
      <c r="I450" s="216">
        <v>0</v>
      </c>
      <c r="J450" s="216">
        <v>0</v>
      </c>
      <c r="K450" s="216">
        <v>0</v>
      </c>
      <c r="L450" s="216">
        <v>0</v>
      </c>
      <c r="M450" s="216">
        <v>0</v>
      </c>
      <c r="N450" s="216">
        <v>0</v>
      </c>
      <c r="O450" s="216">
        <v>0</v>
      </c>
      <c r="P450" s="216">
        <v>0</v>
      </c>
      <c r="Q450" s="214" t="s">
        <v>162</v>
      </c>
      <c r="R450" s="244">
        <f t="shared" si="6"/>
        <v>0</v>
      </c>
    </row>
    <row r="451" spans="1:18">
      <c r="A451" s="241" t="s">
        <v>637</v>
      </c>
      <c r="B451" s="242" t="s">
        <v>515</v>
      </c>
      <c r="C451" s="217">
        <v>583464000</v>
      </c>
      <c r="D451" s="217">
        <v>583486000</v>
      </c>
      <c r="E451" s="217">
        <v>583480000</v>
      </c>
      <c r="F451" s="217">
        <v>583464000</v>
      </c>
      <c r="G451" s="217">
        <v>583489000</v>
      </c>
      <c r="H451" s="217">
        <v>583441000</v>
      </c>
      <c r="I451" s="217">
        <v>583205000</v>
      </c>
      <c r="J451" s="217">
        <v>583217000</v>
      </c>
      <c r="K451" s="217">
        <v>583188000</v>
      </c>
      <c r="L451" s="217">
        <v>583209000</v>
      </c>
      <c r="M451" s="217">
        <v>583416000</v>
      </c>
      <c r="N451" s="217">
        <v>583094000</v>
      </c>
      <c r="O451" s="217">
        <v>583095000</v>
      </c>
      <c r="P451" s="217">
        <v>583330781</v>
      </c>
      <c r="Q451" s="243" t="s">
        <v>162</v>
      </c>
      <c r="R451" s="244">
        <f t="shared" si="6"/>
        <v>0</v>
      </c>
    </row>
    <row r="452" spans="1:18" s="206" customFormat="1">
      <c r="A452" s="241" t="s">
        <v>638</v>
      </c>
      <c r="B452" s="242" t="s">
        <v>515</v>
      </c>
      <c r="C452" s="216">
        <v>0</v>
      </c>
      <c r="D452" s="216">
        <v>0</v>
      </c>
      <c r="E452" s="216">
        <v>0</v>
      </c>
      <c r="F452" s="216">
        <v>0</v>
      </c>
      <c r="G452" s="216">
        <v>0</v>
      </c>
      <c r="H452" s="216">
        <v>0</v>
      </c>
      <c r="I452" s="216">
        <v>0</v>
      </c>
      <c r="J452" s="216">
        <v>0</v>
      </c>
      <c r="K452" s="216">
        <v>0</v>
      </c>
      <c r="L452" s="216">
        <v>0</v>
      </c>
      <c r="M452" s="216">
        <v>0</v>
      </c>
      <c r="N452" s="216">
        <v>0</v>
      </c>
      <c r="O452" s="216">
        <v>0</v>
      </c>
      <c r="P452" s="216">
        <v>0</v>
      </c>
      <c r="Q452" s="214" t="s">
        <v>162</v>
      </c>
      <c r="R452" s="244">
        <f t="shared" si="6"/>
        <v>0</v>
      </c>
    </row>
    <row r="453" spans="1:18">
      <c r="A453" s="241" t="s">
        <v>639</v>
      </c>
      <c r="B453" s="242" t="s">
        <v>515</v>
      </c>
      <c r="C453" s="217">
        <v>142992000</v>
      </c>
      <c r="D453" s="217">
        <v>142855000</v>
      </c>
      <c r="E453" s="217">
        <v>142855000</v>
      </c>
      <c r="F453" s="217">
        <v>142617000</v>
      </c>
      <c r="G453" s="217">
        <v>142859000</v>
      </c>
      <c r="H453" s="217">
        <v>142728000</v>
      </c>
      <c r="I453" s="217">
        <v>142661000</v>
      </c>
      <c r="J453" s="217">
        <v>142651000</v>
      </c>
      <c r="K453" s="217">
        <v>142490000</v>
      </c>
      <c r="L453" s="217">
        <v>142493000</v>
      </c>
      <c r="M453" s="217">
        <v>142495000</v>
      </c>
      <c r="N453" s="217">
        <v>142400000</v>
      </c>
      <c r="O453" s="217">
        <v>142410000</v>
      </c>
      <c r="P453" s="217">
        <v>142650422</v>
      </c>
      <c r="Q453" s="243" t="s">
        <v>162</v>
      </c>
      <c r="R453" s="244">
        <f t="shared" ref="R453:R516" si="7">(ROUND((C453+O453+SUM(D453:N453)*2)/24,-3)-(ROUND(P453,-3)))</f>
        <v>0</v>
      </c>
    </row>
    <row r="454" spans="1:18">
      <c r="A454" s="241" t="s">
        <v>640</v>
      </c>
      <c r="B454" s="242" t="s">
        <v>515</v>
      </c>
      <c r="C454" s="217">
        <v>10728000</v>
      </c>
      <c r="D454" s="217">
        <v>10728000</v>
      </c>
      <c r="E454" s="217">
        <v>10728000</v>
      </c>
      <c r="F454" s="217">
        <v>10728000</v>
      </c>
      <c r="G454" s="217">
        <v>10728000</v>
      </c>
      <c r="H454" s="217">
        <v>10718000</v>
      </c>
      <c r="I454" s="217">
        <v>10718000</v>
      </c>
      <c r="J454" s="217">
        <v>10718000</v>
      </c>
      <c r="K454" s="217">
        <v>10959000</v>
      </c>
      <c r="L454" s="217">
        <v>10959000</v>
      </c>
      <c r="M454" s="217">
        <v>10959000</v>
      </c>
      <c r="N454" s="217">
        <v>10959000</v>
      </c>
      <c r="O454" s="217">
        <v>10959000</v>
      </c>
      <c r="P454" s="217">
        <v>10812261</v>
      </c>
      <c r="Q454" s="243" t="s">
        <v>162</v>
      </c>
      <c r="R454" s="244">
        <f t="shared" si="7"/>
        <v>0</v>
      </c>
    </row>
    <row r="455" spans="1:18" s="206" customFormat="1">
      <c r="A455" s="241" t="s">
        <v>641</v>
      </c>
      <c r="B455" s="242" t="s">
        <v>515</v>
      </c>
      <c r="C455" s="216">
        <v>0</v>
      </c>
      <c r="D455" s="216">
        <v>0</v>
      </c>
      <c r="E455" s="216">
        <v>0</v>
      </c>
      <c r="F455" s="216">
        <v>0</v>
      </c>
      <c r="G455" s="216">
        <v>0</v>
      </c>
      <c r="H455" s="216">
        <v>0</v>
      </c>
      <c r="I455" s="216">
        <v>0</v>
      </c>
      <c r="J455" s="216">
        <v>0</v>
      </c>
      <c r="K455" s="216">
        <v>0</v>
      </c>
      <c r="L455" s="216">
        <v>0</v>
      </c>
      <c r="M455" s="216">
        <v>0</v>
      </c>
      <c r="N455" s="216">
        <v>0</v>
      </c>
      <c r="O455" s="216">
        <v>0</v>
      </c>
      <c r="P455" s="216">
        <v>0</v>
      </c>
      <c r="Q455" s="214" t="s">
        <v>162</v>
      </c>
      <c r="R455" s="244">
        <f t="shared" si="7"/>
        <v>0</v>
      </c>
    </row>
    <row r="456" spans="1:18" s="206" customFormat="1">
      <c r="A456" s="241" t="s">
        <v>642</v>
      </c>
      <c r="B456" s="242" t="s">
        <v>515</v>
      </c>
      <c r="C456" s="216">
        <v>0</v>
      </c>
      <c r="D456" s="216">
        <v>0</v>
      </c>
      <c r="E456" s="216">
        <v>0</v>
      </c>
      <c r="F456" s="216">
        <v>0</v>
      </c>
      <c r="G456" s="216">
        <v>0</v>
      </c>
      <c r="H456" s="216">
        <v>0</v>
      </c>
      <c r="I456" s="216">
        <v>0</v>
      </c>
      <c r="J456" s="216">
        <v>0</v>
      </c>
      <c r="K456" s="216">
        <v>0</v>
      </c>
      <c r="L456" s="216">
        <v>0</v>
      </c>
      <c r="M456" s="216">
        <v>0</v>
      </c>
      <c r="N456" s="216">
        <v>0</v>
      </c>
      <c r="O456" s="216">
        <v>0</v>
      </c>
      <c r="P456" s="216">
        <v>0</v>
      </c>
      <c r="Q456" s="214" t="s">
        <v>162</v>
      </c>
      <c r="R456" s="244">
        <f t="shared" si="7"/>
        <v>0</v>
      </c>
    </row>
    <row r="457" spans="1:18">
      <c r="A457" s="241" t="s">
        <v>643</v>
      </c>
      <c r="B457" s="242" t="s">
        <v>515</v>
      </c>
      <c r="C457" s="217">
        <v>5815000</v>
      </c>
      <c r="D457" s="217">
        <v>5815000</v>
      </c>
      <c r="E457" s="217">
        <v>5815000</v>
      </c>
      <c r="F457" s="217">
        <v>5815000</v>
      </c>
      <c r="G457" s="217">
        <v>5815000</v>
      </c>
      <c r="H457" s="217">
        <v>5878000</v>
      </c>
      <c r="I457" s="217">
        <v>5878000</v>
      </c>
      <c r="J457" s="217">
        <v>5878000</v>
      </c>
      <c r="K457" s="217">
        <v>5878000</v>
      </c>
      <c r="L457" s="217">
        <v>5892000</v>
      </c>
      <c r="M457" s="217">
        <v>5922000</v>
      </c>
      <c r="N457" s="217">
        <v>5922000</v>
      </c>
      <c r="O457" s="217">
        <v>8657000</v>
      </c>
      <c r="P457" s="217">
        <v>5978933</v>
      </c>
      <c r="Q457" s="243" t="s">
        <v>162</v>
      </c>
      <c r="R457" s="244">
        <f t="shared" si="7"/>
        <v>0</v>
      </c>
    </row>
    <row r="458" spans="1:18">
      <c r="A458" s="241" t="s">
        <v>644</v>
      </c>
      <c r="B458" s="242" t="s">
        <v>515</v>
      </c>
      <c r="C458" s="217">
        <v>28235000</v>
      </c>
      <c r="D458" s="217">
        <v>28235000</v>
      </c>
      <c r="E458" s="217">
        <v>28235000</v>
      </c>
      <c r="F458" s="217">
        <v>28235000</v>
      </c>
      <c r="G458" s="217">
        <v>28235000</v>
      </c>
      <c r="H458" s="217">
        <v>28235000</v>
      </c>
      <c r="I458" s="217">
        <v>28235000</v>
      </c>
      <c r="J458" s="217">
        <v>28235000</v>
      </c>
      <c r="K458" s="217">
        <v>28235000</v>
      </c>
      <c r="L458" s="217">
        <v>28235000</v>
      </c>
      <c r="M458" s="217">
        <v>28235000</v>
      </c>
      <c r="N458" s="217">
        <v>28235000</v>
      </c>
      <c r="O458" s="217">
        <v>28235000</v>
      </c>
      <c r="P458" s="217">
        <v>28235000</v>
      </c>
      <c r="Q458" s="243" t="s">
        <v>162</v>
      </c>
      <c r="R458" s="244">
        <f t="shared" si="7"/>
        <v>0</v>
      </c>
    </row>
    <row r="459" spans="1:18" s="206" customFormat="1">
      <c r="A459" s="241" t="s">
        <v>645</v>
      </c>
      <c r="B459" s="242" t="s">
        <v>515</v>
      </c>
      <c r="C459" s="216">
        <v>0</v>
      </c>
      <c r="D459" s="216">
        <v>0</v>
      </c>
      <c r="E459" s="216">
        <v>0</v>
      </c>
      <c r="F459" s="216">
        <v>0</v>
      </c>
      <c r="G459" s="216">
        <v>0</v>
      </c>
      <c r="H459" s="216">
        <v>0</v>
      </c>
      <c r="I459" s="216">
        <v>0</v>
      </c>
      <c r="J459" s="216">
        <v>0</v>
      </c>
      <c r="K459" s="216">
        <v>0</v>
      </c>
      <c r="L459" s="216">
        <v>0</v>
      </c>
      <c r="M459" s="216">
        <v>0</v>
      </c>
      <c r="N459" s="216">
        <v>0</v>
      </c>
      <c r="O459" s="216">
        <v>0</v>
      </c>
      <c r="P459" s="216">
        <v>0</v>
      </c>
      <c r="Q459" s="214" t="s">
        <v>162</v>
      </c>
      <c r="R459" s="244">
        <f t="shared" si="7"/>
        <v>0</v>
      </c>
    </row>
    <row r="460" spans="1:18" s="206" customFormat="1">
      <c r="A460" s="241" t="s">
        <v>646</v>
      </c>
      <c r="B460" s="242" t="s">
        <v>515</v>
      </c>
      <c r="C460" s="216">
        <v>0</v>
      </c>
      <c r="D460" s="216">
        <v>0</v>
      </c>
      <c r="E460" s="216">
        <v>0</v>
      </c>
      <c r="F460" s="216">
        <v>0</v>
      </c>
      <c r="G460" s="216">
        <v>0</v>
      </c>
      <c r="H460" s="216">
        <v>0</v>
      </c>
      <c r="I460" s="216">
        <v>0</v>
      </c>
      <c r="J460" s="216">
        <v>0</v>
      </c>
      <c r="K460" s="216">
        <v>0</v>
      </c>
      <c r="L460" s="216">
        <v>0</v>
      </c>
      <c r="M460" s="216">
        <v>0</v>
      </c>
      <c r="N460" s="216">
        <v>0</v>
      </c>
      <c r="O460" s="216">
        <v>0</v>
      </c>
      <c r="P460" s="216">
        <v>0</v>
      </c>
      <c r="Q460" s="214" t="s">
        <v>162</v>
      </c>
      <c r="R460" s="244">
        <f t="shared" si="7"/>
        <v>0</v>
      </c>
    </row>
    <row r="461" spans="1:18" s="206" customFormat="1">
      <c r="A461" s="241" t="s">
        <v>647</v>
      </c>
      <c r="B461" s="242" t="s">
        <v>515</v>
      </c>
      <c r="C461" s="216">
        <v>0</v>
      </c>
      <c r="D461" s="216">
        <v>0</v>
      </c>
      <c r="E461" s="216">
        <v>0</v>
      </c>
      <c r="F461" s="216">
        <v>0</v>
      </c>
      <c r="G461" s="216">
        <v>0</v>
      </c>
      <c r="H461" s="216">
        <v>0</v>
      </c>
      <c r="I461" s="216">
        <v>0</v>
      </c>
      <c r="J461" s="216">
        <v>0</v>
      </c>
      <c r="K461" s="216">
        <v>0</v>
      </c>
      <c r="L461" s="216">
        <v>0</v>
      </c>
      <c r="M461" s="216">
        <v>0</v>
      </c>
      <c r="N461" s="216">
        <v>0</v>
      </c>
      <c r="O461" s="216">
        <v>0</v>
      </c>
      <c r="P461" s="216">
        <v>0</v>
      </c>
      <c r="Q461" s="214" t="s">
        <v>162</v>
      </c>
      <c r="R461" s="244">
        <f t="shared" si="7"/>
        <v>0</v>
      </c>
    </row>
    <row r="462" spans="1:18" s="206" customFormat="1">
      <c r="A462" s="241" t="s">
        <v>648</v>
      </c>
      <c r="B462" s="242" t="s">
        <v>515</v>
      </c>
      <c r="C462" s="216">
        <v>0</v>
      </c>
      <c r="D462" s="216">
        <v>0</v>
      </c>
      <c r="E462" s="216">
        <v>0</v>
      </c>
      <c r="F462" s="216">
        <v>0</v>
      </c>
      <c r="G462" s="216">
        <v>0</v>
      </c>
      <c r="H462" s="216">
        <v>0</v>
      </c>
      <c r="I462" s="216">
        <v>0</v>
      </c>
      <c r="J462" s="216">
        <v>0</v>
      </c>
      <c r="K462" s="216">
        <v>0</v>
      </c>
      <c r="L462" s="216">
        <v>0</v>
      </c>
      <c r="M462" s="216">
        <v>0</v>
      </c>
      <c r="N462" s="216">
        <v>0</v>
      </c>
      <c r="O462" s="216">
        <v>0</v>
      </c>
      <c r="P462" s="216">
        <v>0</v>
      </c>
      <c r="Q462" s="214" t="s">
        <v>162</v>
      </c>
      <c r="R462" s="244">
        <f t="shared" si="7"/>
        <v>0</v>
      </c>
    </row>
    <row r="463" spans="1:18">
      <c r="A463" s="241" t="s">
        <v>649</v>
      </c>
      <c r="B463" s="242" t="s">
        <v>515</v>
      </c>
      <c r="C463" s="217">
        <v>54421000</v>
      </c>
      <c r="D463" s="217">
        <v>54554000</v>
      </c>
      <c r="E463" s="217">
        <v>54569000</v>
      </c>
      <c r="F463" s="217">
        <v>54569000</v>
      </c>
      <c r="G463" s="217">
        <v>54569000</v>
      </c>
      <c r="H463" s="217">
        <v>54569000</v>
      </c>
      <c r="I463" s="217">
        <v>54569000</v>
      </c>
      <c r="J463" s="217">
        <v>54569000</v>
      </c>
      <c r="K463" s="217">
        <v>54569000</v>
      </c>
      <c r="L463" s="217">
        <v>54569000</v>
      </c>
      <c r="M463" s="217">
        <v>56683000</v>
      </c>
      <c r="N463" s="217">
        <v>56685000</v>
      </c>
      <c r="O463" s="217">
        <v>56815000</v>
      </c>
      <c r="P463" s="217">
        <v>55007632</v>
      </c>
      <c r="Q463" s="243" t="s">
        <v>162</v>
      </c>
      <c r="R463" s="244">
        <f t="shared" si="7"/>
        <v>0</v>
      </c>
    </row>
    <row r="464" spans="1:18">
      <c r="A464" s="241" t="s">
        <v>650</v>
      </c>
      <c r="B464" s="242" t="s">
        <v>515</v>
      </c>
      <c r="C464" s="217">
        <v>45398000</v>
      </c>
      <c r="D464" s="217">
        <v>45398000</v>
      </c>
      <c r="E464" s="217">
        <v>45398000</v>
      </c>
      <c r="F464" s="217">
        <v>45398000</v>
      </c>
      <c r="G464" s="217">
        <v>45398000</v>
      </c>
      <c r="H464" s="217">
        <v>45570000</v>
      </c>
      <c r="I464" s="217">
        <v>45573000</v>
      </c>
      <c r="J464" s="217">
        <v>45573000</v>
      </c>
      <c r="K464" s="217">
        <v>45573000</v>
      </c>
      <c r="L464" s="217">
        <v>45573000</v>
      </c>
      <c r="M464" s="217">
        <v>45635000</v>
      </c>
      <c r="N464" s="217">
        <v>45635000</v>
      </c>
      <c r="O464" s="217">
        <v>45715000</v>
      </c>
      <c r="P464" s="217">
        <v>45523424</v>
      </c>
      <c r="Q464" s="243" t="s">
        <v>162</v>
      </c>
      <c r="R464" s="244">
        <f t="shared" si="7"/>
        <v>0</v>
      </c>
    </row>
    <row r="465" spans="1:18" s="206" customFormat="1">
      <c r="A465" s="241" t="s">
        <v>651</v>
      </c>
      <c r="B465" s="242" t="s">
        <v>515</v>
      </c>
      <c r="C465" s="216">
        <v>0</v>
      </c>
      <c r="D465" s="216">
        <v>0</v>
      </c>
      <c r="E465" s="216">
        <v>0</v>
      </c>
      <c r="F465" s="216">
        <v>0</v>
      </c>
      <c r="G465" s="216">
        <v>0</v>
      </c>
      <c r="H465" s="216">
        <v>0</v>
      </c>
      <c r="I465" s="216">
        <v>0</v>
      </c>
      <c r="J465" s="216">
        <v>0</v>
      </c>
      <c r="K465" s="216">
        <v>0</v>
      </c>
      <c r="L465" s="216">
        <v>0</v>
      </c>
      <c r="M465" s="216">
        <v>0</v>
      </c>
      <c r="N465" s="216">
        <v>0</v>
      </c>
      <c r="O465" s="216">
        <v>0</v>
      </c>
      <c r="P465" s="216">
        <v>0</v>
      </c>
      <c r="Q465" s="214" t="s">
        <v>162</v>
      </c>
      <c r="R465" s="244">
        <f t="shared" si="7"/>
        <v>0</v>
      </c>
    </row>
    <row r="466" spans="1:18">
      <c r="A466" s="241" t="s">
        <v>652</v>
      </c>
      <c r="B466" s="242" t="s">
        <v>515</v>
      </c>
      <c r="C466" s="217">
        <v>29941000</v>
      </c>
      <c r="D466" s="217">
        <v>29941000</v>
      </c>
      <c r="E466" s="217">
        <v>29941000</v>
      </c>
      <c r="F466" s="217">
        <v>29941000</v>
      </c>
      <c r="G466" s="217">
        <v>29941000</v>
      </c>
      <c r="H466" s="217">
        <v>30464000</v>
      </c>
      <c r="I466" s="217">
        <v>30465000</v>
      </c>
      <c r="J466" s="217">
        <v>30465000</v>
      </c>
      <c r="K466" s="217">
        <v>30465000</v>
      </c>
      <c r="L466" s="217">
        <v>30465000</v>
      </c>
      <c r="M466" s="217">
        <v>30465000</v>
      </c>
      <c r="N466" s="217">
        <v>30465000</v>
      </c>
      <c r="O466" s="217">
        <v>30465000</v>
      </c>
      <c r="P466" s="217">
        <v>30268382</v>
      </c>
      <c r="Q466" s="243" t="s">
        <v>162</v>
      </c>
      <c r="R466" s="244">
        <f t="shared" si="7"/>
        <v>0</v>
      </c>
    </row>
    <row r="467" spans="1:18" s="206" customFormat="1">
      <c r="A467" s="241" t="s">
        <v>653</v>
      </c>
      <c r="B467" s="242" t="s">
        <v>515</v>
      </c>
      <c r="C467" s="216">
        <v>0</v>
      </c>
      <c r="D467" s="216">
        <v>0</v>
      </c>
      <c r="E467" s="216">
        <v>0</v>
      </c>
      <c r="F467" s="216">
        <v>0</v>
      </c>
      <c r="G467" s="216">
        <v>0</v>
      </c>
      <c r="H467" s="216">
        <v>0</v>
      </c>
      <c r="I467" s="216">
        <v>0</v>
      </c>
      <c r="J467" s="216">
        <v>0</v>
      </c>
      <c r="K467" s="216">
        <v>0</v>
      </c>
      <c r="L467" s="216">
        <v>0</v>
      </c>
      <c r="M467" s="216">
        <v>0</v>
      </c>
      <c r="N467" s="216">
        <v>0</v>
      </c>
      <c r="O467" s="216">
        <v>0</v>
      </c>
      <c r="P467" s="216">
        <v>0</v>
      </c>
      <c r="Q467" s="214" t="s">
        <v>162</v>
      </c>
      <c r="R467" s="244">
        <f t="shared" si="7"/>
        <v>0</v>
      </c>
    </row>
    <row r="468" spans="1:18">
      <c r="A468" s="241" t="s">
        <v>654</v>
      </c>
      <c r="B468" s="242" t="s">
        <v>515</v>
      </c>
      <c r="C468" s="217">
        <v>576000</v>
      </c>
      <c r="D468" s="217">
        <v>576000</v>
      </c>
      <c r="E468" s="217">
        <v>576000</v>
      </c>
      <c r="F468" s="217">
        <v>576000</v>
      </c>
      <c r="G468" s="217">
        <v>576000</v>
      </c>
      <c r="H468" s="217">
        <v>576000</v>
      </c>
      <c r="I468" s="217">
        <v>576000</v>
      </c>
      <c r="J468" s="217">
        <v>576000</v>
      </c>
      <c r="K468" s="217">
        <v>576000</v>
      </c>
      <c r="L468" s="217">
        <v>576000</v>
      </c>
      <c r="M468" s="217">
        <v>576000</v>
      </c>
      <c r="N468" s="217">
        <v>576000</v>
      </c>
      <c r="O468" s="217">
        <v>576000</v>
      </c>
      <c r="P468" s="217">
        <v>575843</v>
      </c>
      <c r="Q468" s="243" t="s">
        <v>162</v>
      </c>
      <c r="R468" s="244">
        <f t="shared" si="7"/>
        <v>0</v>
      </c>
    </row>
    <row r="469" spans="1:18" s="206" customFormat="1">
      <c r="A469" s="241" t="s">
        <v>655</v>
      </c>
      <c r="B469" s="242" t="s">
        <v>515</v>
      </c>
      <c r="C469" s="216">
        <v>0</v>
      </c>
      <c r="D469" s="216">
        <v>0</v>
      </c>
      <c r="E469" s="216">
        <v>0</v>
      </c>
      <c r="F469" s="216">
        <v>0</v>
      </c>
      <c r="G469" s="216">
        <v>0</v>
      </c>
      <c r="H469" s="216">
        <v>0</v>
      </c>
      <c r="I469" s="216">
        <v>0</v>
      </c>
      <c r="J469" s="216">
        <v>0</v>
      </c>
      <c r="K469" s="216">
        <v>0</v>
      </c>
      <c r="L469" s="216">
        <v>0</v>
      </c>
      <c r="M469" s="216">
        <v>0</v>
      </c>
      <c r="N469" s="216">
        <v>0</v>
      </c>
      <c r="O469" s="216">
        <v>0</v>
      </c>
      <c r="P469" s="216">
        <v>0</v>
      </c>
      <c r="Q469" s="214" t="s">
        <v>162</v>
      </c>
      <c r="R469" s="244">
        <f t="shared" si="7"/>
        <v>0</v>
      </c>
    </row>
    <row r="470" spans="1:18" s="206" customFormat="1">
      <c r="A470" s="241" t="s">
        <v>656</v>
      </c>
      <c r="B470" s="242" t="s">
        <v>515</v>
      </c>
      <c r="C470" s="216">
        <v>0</v>
      </c>
      <c r="D470" s="216">
        <v>0</v>
      </c>
      <c r="E470" s="216">
        <v>0</v>
      </c>
      <c r="F470" s="216">
        <v>0</v>
      </c>
      <c r="G470" s="216">
        <v>0</v>
      </c>
      <c r="H470" s="216">
        <v>0</v>
      </c>
      <c r="I470" s="216">
        <v>0</v>
      </c>
      <c r="J470" s="216">
        <v>0</v>
      </c>
      <c r="K470" s="216">
        <v>0</v>
      </c>
      <c r="L470" s="216">
        <v>0</v>
      </c>
      <c r="M470" s="216">
        <v>0</v>
      </c>
      <c r="N470" s="216">
        <v>0</v>
      </c>
      <c r="O470" s="216">
        <v>0</v>
      </c>
      <c r="P470" s="216">
        <v>0</v>
      </c>
      <c r="Q470" s="214" t="s">
        <v>162</v>
      </c>
      <c r="R470" s="244">
        <f t="shared" si="7"/>
        <v>0</v>
      </c>
    </row>
    <row r="471" spans="1:18">
      <c r="A471" s="241" t="s">
        <v>657</v>
      </c>
      <c r="B471" s="242" t="s">
        <v>515</v>
      </c>
      <c r="C471" s="217">
        <v>134000</v>
      </c>
      <c r="D471" s="217">
        <v>134000</v>
      </c>
      <c r="E471" s="217">
        <v>134000</v>
      </c>
      <c r="F471" s="217">
        <v>134000</v>
      </c>
      <c r="G471" s="217">
        <v>134000</v>
      </c>
      <c r="H471" s="217">
        <v>134000</v>
      </c>
      <c r="I471" s="217">
        <v>134000</v>
      </c>
      <c r="J471" s="217">
        <v>134000</v>
      </c>
      <c r="K471" s="217">
        <v>134000</v>
      </c>
      <c r="L471" s="217">
        <v>134000</v>
      </c>
      <c r="M471" s="217">
        <v>134000</v>
      </c>
      <c r="N471" s="217">
        <v>134000</v>
      </c>
      <c r="O471" s="217">
        <v>134000</v>
      </c>
      <c r="P471" s="217">
        <v>134195</v>
      </c>
      <c r="Q471" s="243" t="s">
        <v>162</v>
      </c>
      <c r="R471" s="244">
        <f t="shared" si="7"/>
        <v>0</v>
      </c>
    </row>
    <row r="472" spans="1:18" s="206" customFormat="1">
      <c r="A472" s="241" t="s">
        <v>658</v>
      </c>
      <c r="B472" s="242" t="s">
        <v>515</v>
      </c>
      <c r="C472" s="216">
        <v>0</v>
      </c>
      <c r="D472" s="216">
        <v>0</v>
      </c>
      <c r="E472" s="216">
        <v>0</v>
      </c>
      <c r="F472" s="216">
        <v>0</v>
      </c>
      <c r="G472" s="216">
        <v>0</v>
      </c>
      <c r="H472" s="216">
        <v>0</v>
      </c>
      <c r="I472" s="216">
        <v>0</v>
      </c>
      <c r="J472" s="216">
        <v>0</v>
      </c>
      <c r="K472" s="216">
        <v>0</v>
      </c>
      <c r="L472" s="216">
        <v>0</v>
      </c>
      <c r="M472" s="216">
        <v>0</v>
      </c>
      <c r="N472" s="216">
        <v>0</v>
      </c>
      <c r="O472" s="216">
        <v>0</v>
      </c>
      <c r="P472" s="216">
        <v>0</v>
      </c>
      <c r="Q472" s="214" t="s">
        <v>162</v>
      </c>
      <c r="R472" s="244">
        <f t="shared" si="7"/>
        <v>0</v>
      </c>
    </row>
    <row r="473" spans="1:18" s="206" customFormat="1">
      <c r="A473" s="241" t="s">
        <v>659</v>
      </c>
      <c r="B473" s="242" t="s">
        <v>515</v>
      </c>
      <c r="C473" s="216">
        <v>0</v>
      </c>
      <c r="D473" s="216">
        <v>0</v>
      </c>
      <c r="E473" s="216">
        <v>0</v>
      </c>
      <c r="F473" s="216">
        <v>0</v>
      </c>
      <c r="G473" s="216">
        <v>0</v>
      </c>
      <c r="H473" s="216">
        <v>0</v>
      </c>
      <c r="I473" s="216">
        <v>0</v>
      </c>
      <c r="J473" s="216">
        <v>0</v>
      </c>
      <c r="K473" s="216">
        <v>0</v>
      </c>
      <c r="L473" s="216">
        <v>0</v>
      </c>
      <c r="M473" s="216">
        <v>0</v>
      </c>
      <c r="N473" s="216">
        <v>0</v>
      </c>
      <c r="O473" s="216">
        <v>0</v>
      </c>
      <c r="P473" s="216">
        <v>0</v>
      </c>
      <c r="Q473" s="214" t="s">
        <v>162</v>
      </c>
      <c r="R473" s="244">
        <f t="shared" si="7"/>
        <v>0</v>
      </c>
    </row>
    <row r="474" spans="1:18">
      <c r="A474" s="241" t="s">
        <v>660</v>
      </c>
      <c r="B474" s="242" t="s">
        <v>515</v>
      </c>
      <c r="C474" s="217">
        <v>3890000</v>
      </c>
      <c r="D474" s="217">
        <v>3890000</v>
      </c>
      <c r="E474" s="217">
        <v>3890000</v>
      </c>
      <c r="F474" s="217">
        <v>3890000</v>
      </c>
      <c r="G474" s="217">
        <v>3890000</v>
      </c>
      <c r="H474" s="217">
        <v>3890000</v>
      </c>
      <c r="I474" s="217">
        <v>3890000</v>
      </c>
      <c r="J474" s="217">
        <v>3890000</v>
      </c>
      <c r="K474" s="217">
        <v>3890000</v>
      </c>
      <c r="L474" s="217">
        <v>3890000</v>
      </c>
      <c r="M474" s="217">
        <v>3890000</v>
      </c>
      <c r="N474" s="217">
        <v>3890000</v>
      </c>
      <c r="O474" s="217">
        <v>3890000</v>
      </c>
      <c r="P474" s="217">
        <v>3889943</v>
      </c>
      <c r="Q474" s="243" t="s">
        <v>162</v>
      </c>
      <c r="R474" s="244">
        <f t="shared" si="7"/>
        <v>0</v>
      </c>
    </row>
    <row r="475" spans="1:18" s="206" customFormat="1">
      <c r="A475" s="241" t="s">
        <v>661</v>
      </c>
      <c r="B475" s="242" t="s">
        <v>515</v>
      </c>
      <c r="C475" s="216">
        <v>0</v>
      </c>
      <c r="D475" s="216">
        <v>0</v>
      </c>
      <c r="E475" s="216">
        <v>0</v>
      </c>
      <c r="F475" s="216">
        <v>0</v>
      </c>
      <c r="G475" s="216">
        <v>0</v>
      </c>
      <c r="H475" s="216">
        <v>0</v>
      </c>
      <c r="I475" s="216">
        <v>0</v>
      </c>
      <c r="J475" s="216">
        <v>0</v>
      </c>
      <c r="K475" s="216">
        <v>0</v>
      </c>
      <c r="L475" s="216">
        <v>0</v>
      </c>
      <c r="M475" s="216">
        <v>0</v>
      </c>
      <c r="N475" s="216">
        <v>0</v>
      </c>
      <c r="O475" s="216">
        <v>0</v>
      </c>
      <c r="P475" s="216">
        <v>0</v>
      </c>
      <c r="Q475" s="214" t="s">
        <v>162</v>
      </c>
      <c r="R475" s="244">
        <f t="shared" si="7"/>
        <v>0</v>
      </c>
    </row>
    <row r="476" spans="1:18" s="206" customFormat="1">
      <c r="A476" s="241" t="s">
        <v>662</v>
      </c>
      <c r="B476" s="242" t="s">
        <v>515</v>
      </c>
      <c r="C476" s="216">
        <v>0</v>
      </c>
      <c r="D476" s="216">
        <v>0</v>
      </c>
      <c r="E476" s="216">
        <v>0</v>
      </c>
      <c r="F476" s="216">
        <v>0</v>
      </c>
      <c r="G476" s="216">
        <v>0</v>
      </c>
      <c r="H476" s="216">
        <v>0</v>
      </c>
      <c r="I476" s="216">
        <v>0</v>
      </c>
      <c r="J476" s="216">
        <v>0</v>
      </c>
      <c r="K476" s="216">
        <v>0</v>
      </c>
      <c r="L476" s="216">
        <v>0</v>
      </c>
      <c r="M476" s="216">
        <v>0</v>
      </c>
      <c r="N476" s="216">
        <v>0</v>
      </c>
      <c r="O476" s="216">
        <v>0</v>
      </c>
      <c r="P476" s="216">
        <v>0</v>
      </c>
      <c r="Q476" s="214" t="s">
        <v>162</v>
      </c>
      <c r="R476" s="244">
        <f t="shared" si="7"/>
        <v>0</v>
      </c>
    </row>
    <row r="477" spans="1:18" s="206" customFormat="1">
      <c r="A477" s="241" t="s">
        <v>663</v>
      </c>
      <c r="B477" s="242" t="s">
        <v>515</v>
      </c>
      <c r="C477" s="216">
        <v>0</v>
      </c>
      <c r="D477" s="216">
        <v>0</v>
      </c>
      <c r="E477" s="216">
        <v>0</v>
      </c>
      <c r="F477" s="216">
        <v>0</v>
      </c>
      <c r="G477" s="216">
        <v>0</v>
      </c>
      <c r="H477" s="216">
        <v>0</v>
      </c>
      <c r="I477" s="216">
        <v>0</v>
      </c>
      <c r="J477" s="216">
        <v>0</v>
      </c>
      <c r="K477" s="216">
        <v>0</v>
      </c>
      <c r="L477" s="216">
        <v>0</v>
      </c>
      <c r="M477" s="216">
        <v>0</v>
      </c>
      <c r="N477" s="216">
        <v>0</v>
      </c>
      <c r="O477" s="216">
        <v>0</v>
      </c>
      <c r="P477" s="216">
        <v>0</v>
      </c>
      <c r="Q477" s="214" t="s">
        <v>162</v>
      </c>
      <c r="R477" s="244">
        <f t="shared" si="7"/>
        <v>0</v>
      </c>
    </row>
    <row r="478" spans="1:18">
      <c r="A478" s="241" t="s">
        <v>664</v>
      </c>
      <c r="B478" s="242" t="s">
        <v>515</v>
      </c>
      <c r="C478" s="217">
        <v>1458000</v>
      </c>
      <c r="D478" s="217">
        <v>1458000</v>
      </c>
      <c r="E478" s="217">
        <v>1458000</v>
      </c>
      <c r="F478" s="217">
        <v>1458000</v>
      </c>
      <c r="G478" s="217">
        <v>1458000</v>
      </c>
      <c r="H478" s="217">
        <v>1458000</v>
      </c>
      <c r="I478" s="217">
        <v>1458000</v>
      </c>
      <c r="J478" s="217">
        <v>1458000</v>
      </c>
      <c r="K478" s="217">
        <v>1458000</v>
      </c>
      <c r="L478" s="217">
        <v>1458000</v>
      </c>
      <c r="M478" s="217">
        <v>1458000</v>
      </c>
      <c r="N478" s="217">
        <v>1458000</v>
      </c>
      <c r="O478" s="217">
        <v>1458000</v>
      </c>
      <c r="P478" s="217">
        <v>1457862</v>
      </c>
      <c r="Q478" s="243" t="s">
        <v>162</v>
      </c>
      <c r="R478" s="244">
        <f t="shared" si="7"/>
        <v>0</v>
      </c>
    </row>
    <row r="479" spans="1:18" s="206" customFormat="1">
      <c r="A479" s="241" t="s">
        <v>665</v>
      </c>
      <c r="B479" s="242" t="s">
        <v>515</v>
      </c>
      <c r="C479" s="216">
        <v>0</v>
      </c>
      <c r="D479" s="216">
        <v>0</v>
      </c>
      <c r="E479" s="216">
        <v>0</v>
      </c>
      <c r="F479" s="216">
        <v>0</v>
      </c>
      <c r="G479" s="216">
        <v>0</v>
      </c>
      <c r="H479" s="216">
        <v>0</v>
      </c>
      <c r="I479" s="216">
        <v>0</v>
      </c>
      <c r="J479" s="216">
        <v>0</v>
      </c>
      <c r="K479" s="216">
        <v>0</v>
      </c>
      <c r="L479" s="216">
        <v>0</v>
      </c>
      <c r="M479" s="216">
        <v>0</v>
      </c>
      <c r="N479" s="216">
        <v>0</v>
      </c>
      <c r="O479" s="216">
        <v>0</v>
      </c>
      <c r="P479" s="216">
        <v>0</v>
      </c>
      <c r="Q479" s="214" t="s">
        <v>162</v>
      </c>
      <c r="R479" s="244">
        <f t="shared" si="7"/>
        <v>0</v>
      </c>
    </row>
    <row r="480" spans="1:18">
      <c r="A480" s="241" t="s">
        <v>666</v>
      </c>
      <c r="B480" s="242" t="s">
        <v>515</v>
      </c>
      <c r="C480" s="217">
        <v>1888000</v>
      </c>
      <c r="D480" s="217">
        <v>1888000</v>
      </c>
      <c r="E480" s="217">
        <v>1888000</v>
      </c>
      <c r="F480" s="217">
        <v>1888000</v>
      </c>
      <c r="G480" s="217">
        <v>1888000</v>
      </c>
      <c r="H480" s="217">
        <v>1888000</v>
      </c>
      <c r="I480" s="217">
        <v>1888000</v>
      </c>
      <c r="J480" s="217">
        <v>1888000</v>
      </c>
      <c r="K480" s="217">
        <v>1888000</v>
      </c>
      <c r="L480" s="217">
        <v>1888000</v>
      </c>
      <c r="M480" s="217">
        <v>1888000</v>
      </c>
      <c r="N480" s="217">
        <v>1888000</v>
      </c>
      <c r="O480" s="217">
        <v>1888000</v>
      </c>
      <c r="P480" s="217">
        <v>1887875</v>
      </c>
      <c r="Q480" s="243" t="s">
        <v>162</v>
      </c>
      <c r="R480" s="244">
        <f t="shared" si="7"/>
        <v>0</v>
      </c>
    </row>
    <row r="481" spans="1:18" s="206" customFormat="1">
      <c r="A481" s="241" t="s">
        <v>667</v>
      </c>
      <c r="B481" s="242" t="s">
        <v>515</v>
      </c>
      <c r="C481" s="216">
        <v>0</v>
      </c>
      <c r="D481" s="216">
        <v>0</v>
      </c>
      <c r="E481" s="216">
        <v>0</v>
      </c>
      <c r="F481" s="216">
        <v>0</v>
      </c>
      <c r="G481" s="216">
        <v>0</v>
      </c>
      <c r="H481" s="216">
        <v>0</v>
      </c>
      <c r="I481" s="216">
        <v>0</v>
      </c>
      <c r="J481" s="216">
        <v>0</v>
      </c>
      <c r="K481" s="216">
        <v>0</v>
      </c>
      <c r="L481" s="216">
        <v>0</v>
      </c>
      <c r="M481" s="216">
        <v>0</v>
      </c>
      <c r="N481" s="216">
        <v>0</v>
      </c>
      <c r="O481" s="216">
        <v>0</v>
      </c>
      <c r="P481" s="216">
        <v>0</v>
      </c>
      <c r="Q481" s="214" t="s">
        <v>162</v>
      </c>
      <c r="R481" s="244">
        <f t="shared" si="7"/>
        <v>0</v>
      </c>
    </row>
    <row r="482" spans="1:18">
      <c r="A482" s="241" t="s">
        <v>668</v>
      </c>
      <c r="B482" s="242" t="s">
        <v>515</v>
      </c>
      <c r="C482" s="217">
        <v>2726000</v>
      </c>
      <c r="D482" s="217">
        <v>2726000</v>
      </c>
      <c r="E482" s="217">
        <v>2726000</v>
      </c>
      <c r="F482" s="217">
        <v>2726000</v>
      </c>
      <c r="G482" s="217">
        <v>2726000</v>
      </c>
      <c r="H482" s="217">
        <v>2726000</v>
      </c>
      <c r="I482" s="217">
        <v>2726000</v>
      </c>
      <c r="J482" s="217">
        <v>2726000</v>
      </c>
      <c r="K482" s="217">
        <v>2726000</v>
      </c>
      <c r="L482" s="217">
        <v>2726000</v>
      </c>
      <c r="M482" s="217">
        <v>2726000</v>
      </c>
      <c r="N482" s="217">
        <v>2726000</v>
      </c>
      <c r="O482" s="217">
        <v>2726000</v>
      </c>
      <c r="P482" s="217">
        <v>2725685</v>
      </c>
      <c r="Q482" s="243" t="s">
        <v>162</v>
      </c>
      <c r="R482" s="244">
        <f t="shared" si="7"/>
        <v>0</v>
      </c>
    </row>
    <row r="483" spans="1:18">
      <c r="A483" s="241" t="s">
        <v>669</v>
      </c>
      <c r="B483" s="242" t="s">
        <v>515</v>
      </c>
      <c r="C483" s="217">
        <v>3702000</v>
      </c>
      <c r="D483" s="217">
        <v>3702000</v>
      </c>
      <c r="E483" s="217">
        <v>3702000</v>
      </c>
      <c r="F483" s="217">
        <v>3702000</v>
      </c>
      <c r="G483" s="217">
        <v>3702000</v>
      </c>
      <c r="H483" s="217">
        <v>3702000</v>
      </c>
      <c r="I483" s="217">
        <v>3702000</v>
      </c>
      <c r="J483" s="217">
        <v>3702000</v>
      </c>
      <c r="K483" s="217">
        <v>3702000</v>
      </c>
      <c r="L483" s="217">
        <v>3702000</v>
      </c>
      <c r="M483" s="217">
        <v>3702000</v>
      </c>
      <c r="N483" s="217">
        <v>3702000</v>
      </c>
      <c r="O483" s="217">
        <v>3702000</v>
      </c>
      <c r="P483" s="217">
        <v>3702107</v>
      </c>
      <c r="Q483" s="243" t="s">
        <v>162</v>
      </c>
      <c r="R483" s="244">
        <f t="shared" si="7"/>
        <v>0</v>
      </c>
    </row>
    <row r="484" spans="1:18" s="206" customFormat="1">
      <c r="A484" s="241" t="s">
        <v>670</v>
      </c>
      <c r="B484" s="242" t="s">
        <v>515</v>
      </c>
      <c r="C484" s="216">
        <v>0</v>
      </c>
      <c r="D484" s="216">
        <v>0</v>
      </c>
      <c r="E484" s="216">
        <v>0</v>
      </c>
      <c r="F484" s="216">
        <v>0</v>
      </c>
      <c r="G484" s="216">
        <v>0</v>
      </c>
      <c r="H484" s="216">
        <v>0</v>
      </c>
      <c r="I484" s="216">
        <v>0</v>
      </c>
      <c r="J484" s="216">
        <v>0</v>
      </c>
      <c r="K484" s="216">
        <v>0</v>
      </c>
      <c r="L484" s="216">
        <v>0</v>
      </c>
      <c r="M484" s="216">
        <v>0</v>
      </c>
      <c r="N484" s="216">
        <v>0</v>
      </c>
      <c r="O484" s="216">
        <v>0</v>
      </c>
      <c r="P484" s="216">
        <v>0</v>
      </c>
      <c r="Q484" s="214" t="s">
        <v>162</v>
      </c>
      <c r="R484" s="244">
        <f t="shared" si="7"/>
        <v>0</v>
      </c>
    </row>
    <row r="485" spans="1:18" s="206" customFormat="1">
      <c r="A485" s="241" t="s">
        <v>671</v>
      </c>
      <c r="B485" s="242" t="s">
        <v>515</v>
      </c>
      <c r="C485" s="216">
        <v>0</v>
      </c>
      <c r="D485" s="216">
        <v>0</v>
      </c>
      <c r="E485" s="216">
        <v>0</v>
      </c>
      <c r="F485" s="216">
        <v>0</v>
      </c>
      <c r="G485" s="216">
        <v>0</v>
      </c>
      <c r="H485" s="216">
        <v>0</v>
      </c>
      <c r="I485" s="216">
        <v>0</v>
      </c>
      <c r="J485" s="216">
        <v>0</v>
      </c>
      <c r="K485" s="216">
        <v>0</v>
      </c>
      <c r="L485" s="216">
        <v>0</v>
      </c>
      <c r="M485" s="216">
        <v>0</v>
      </c>
      <c r="N485" s="216">
        <v>0</v>
      </c>
      <c r="O485" s="216">
        <v>0</v>
      </c>
      <c r="P485" s="216">
        <v>0</v>
      </c>
      <c r="Q485" s="214" t="s">
        <v>162</v>
      </c>
      <c r="R485" s="244">
        <f t="shared" si="7"/>
        <v>0</v>
      </c>
    </row>
    <row r="486" spans="1:18">
      <c r="A486" s="241" t="s">
        <v>672</v>
      </c>
      <c r="B486" s="242" t="s">
        <v>515</v>
      </c>
      <c r="C486" s="217">
        <v>1805000</v>
      </c>
      <c r="D486" s="217">
        <v>1805000</v>
      </c>
      <c r="E486" s="217">
        <v>1805000</v>
      </c>
      <c r="F486" s="217">
        <v>1805000</v>
      </c>
      <c r="G486" s="217">
        <v>1805000</v>
      </c>
      <c r="H486" s="217">
        <v>1805000</v>
      </c>
      <c r="I486" s="217">
        <v>1805000</v>
      </c>
      <c r="J486" s="217">
        <v>1805000</v>
      </c>
      <c r="K486" s="217">
        <v>1805000</v>
      </c>
      <c r="L486" s="217">
        <v>1805000</v>
      </c>
      <c r="M486" s="217">
        <v>1805000</v>
      </c>
      <c r="N486" s="217">
        <v>1805000</v>
      </c>
      <c r="O486" s="217">
        <v>1805000</v>
      </c>
      <c r="P486" s="217">
        <v>1804663</v>
      </c>
      <c r="Q486" s="243" t="s">
        <v>162</v>
      </c>
      <c r="R486" s="244">
        <f t="shared" si="7"/>
        <v>0</v>
      </c>
    </row>
    <row r="487" spans="1:18" s="206" customFormat="1">
      <c r="A487" s="241" t="s">
        <v>673</v>
      </c>
      <c r="B487" s="242" t="s">
        <v>515</v>
      </c>
      <c r="C487" s="216">
        <v>0</v>
      </c>
      <c r="D487" s="216">
        <v>0</v>
      </c>
      <c r="E487" s="216">
        <v>0</v>
      </c>
      <c r="F487" s="216">
        <v>0</v>
      </c>
      <c r="G487" s="216">
        <v>0</v>
      </c>
      <c r="H487" s="216">
        <v>0</v>
      </c>
      <c r="I487" s="216">
        <v>0</v>
      </c>
      <c r="J487" s="216">
        <v>0</v>
      </c>
      <c r="K487" s="216">
        <v>0</v>
      </c>
      <c r="L487" s="216">
        <v>0</v>
      </c>
      <c r="M487" s="216">
        <v>0</v>
      </c>
      <c r="N487" s="216">
        <v>0</v>
      </c>
      <c r="O487" s="216">
        <v>0</v>
      </c>
      <c r="P487" s="216">
        <v>0</v>
      </c>
      <c r="Q487" s="214" t="s">
        <v>162</v>
      </c>
      <c r="R487" s="244">
        <f t="shared" si="7"/>
        <v>0</v>
      </c>
    </row>
    <row r="488" spans="1:18">
      <c r="A488" s="241" t="s">
        <v>674</v>
      </c>
      <c r="B488" s="242" t="s">
        <v>515</v>
      </c>
      <c r="C488" s="217">
        <v>418000</v>
      </c>
      <c r="D488" s="217">
        <v>418000</v>
      </c>
      <c r="E488" s="217">
        <v>418000</v>
      </c>
      <c r="F488" s="217">
        <v>418000</v>
      </c>
      <c r="G488" s="217">
        <v>418000</v>
      </c>
      <c r="H488" s="217">
        <v>418000</v>
      </c>
      <c r="I488" s="217">
        <v>418000</v>
      </c>
      <c r="J488" s="217">
        <v>418000</v>
      </c>
      <c r="K488" s="217">
        <v>418000</v>
      </c>
      <c r="L488" s="217">
        <v>418000</v>
      </c>
      <c r="M488" s="217">
        <v>418000</v>
      </c>
      <c r="N488" s="217">
        <v>418000</v>
      </c>
      <c r="O488" s="217">
        <v>418000</v>
      </c>
      <c r="P488" s="217">
        <v>418443</v>
      </c>
      <c r="Q488" s="243" t="s">
        <v>162</v>
      </c>
      <c r="R488" s="244">
        <f t="shared" si="7"/>
        <v>0</v>
      </c>
    </row>
    <row r="489" spans="1:18" s="206" customFormat="1">
      <c r="A489" s="241" t="s">
        <v>675</v>
      </c>
      <c r="B489" s="242" t="s">
        <v>515</v>
      </c>
      <c r="C489" s="216">
        <v>0</v>
      </c>
      <c r="D489" s="216">
        <v>0</v>
      </c>
      <c r="E489" s="216">
        <v>0</v>
      </c>
      <c r="F489" s="216">
        <v>0</v>
      </c>
      <c r="G489" s="216">
        <v>0</v>
      </c>
      <c r="H489" s="216">
        <v>0</v>
      </c>
      <c r="I489" s="216">
        <v>0</v>
      </c>
      <c r="J489" s="216">
        <v>0</v>
      </c>
      <c r="K489" s="216">
        <v>0</v>
      </c>
      <c r="L489" s="216">
        <v>0</v>
      </c>
      <c r="M489" s="216">
        <v>0</v>
      </c>
      <c r="N489" s="216">
        <v>0</v>
      </c>
      <c r="O489" s="216">
        <v>0</v>
      </c>
      <c r="P489" s="216">
        <v>0</v>
      </c>
      <c r="Q489" s="214" t="s">
        <v>162</v>
      </c>
      <c r="R489" s="244">
        <f t="shared" si="7"/>
        <v>0</v>
      </c>
    </row>
    <row r="490" spans="1:18">
      <c r="A490" s="241" t="s">
        <v>676</v>
      </c>
      <c r="B490" s="242" t="s">
        <v>515</v>
      </c>
      <c r="C490" s="217">
        <v>8122000</v>
      </c>
      <c r="D490" s="217">
        <v>8122000</v>
      </c>
      <c r="E490" s="217">
        <v>8122000</v>
      </c>
      <c r="F490" s="217">
        <v>8122000</v>
      </c>
      <c r="G490" s="217">
        <v>8122000</v>
      </c>
      <c r="H490" s="217">
        <v>8122000</v>
      </c>
      <c r="I490" s="217">
        <v>8122000</v>
      </c>
      <c r="J490" s="217">
        <v>8122000</v>
      </c>
      <c r="K490" s="217">
        <v>8122000</v>
      </c>
      <c r="L490" s="217">
        <v>8122000</v>
      </c>
      <c r="M490" s="217">
        <v>8122000</v>
      </c>
      <c r="N490" s="217">
        <v>8122000</v>
      </c>
      <c r="O490" s="217">
        <v>8348000</v>
      </c>
      <c r="P490" s="217">
        <v>8131078</v>
      </c>
      <c r="Q490" s="243" t="s">
        <v>162</v>
      </c>
      <c r="R490" s="244">
        <f t="shared" si="7"/>
        <v>0</v>
      </c>
    </row>
    <row r="491" spans="1:18" s="206" customFormat="1">
      <c r="A491" s="241" t="s">
        <v>677</v>
      </c>
      <c r="B491" s="242" t="s">
        <v>515</v>
      </c>
      <c r="C491" s="216">
        <v>0</v>
      </c>
      <c r="D491" s="216">
        <v>0</v>
      </c>
      <c r="E491" s="216">
        <v>0</v>
      </c>
      <c r="F491" s="216">
        <v>0</v>
      </c>
      <c r="G491" s="216">
        <v>0</v>
      </c>
      <c r="H491" s="216">
        <v>0</v>
      </c>
      <c r="I491" s="216">
        <v>0</v>
      </c>
      <c r="J491" s="216">
        <v>0</v>
      </c>
      <c r="K491" s="216">
        <v>0</v>
      </c>
      <c r="L491" s="216">
        <v>0</v>
      </c>
      <c r="M491" s="216">
        <v>0</v>
      </c>
      <c r="N491" s="216">
        <v>0</v>
      </c>
      <c r="O491" s="216">
        <v>0</v>
      </c>
      <c r="P491" s="216">
        <v>0</v>
      </c>
      <c r="Q491" s="214" t="s">
        <v>162</v>
      </c>
      <c r="R491" s="244">
        <f t="shared" si="7"/>
        <v>0</v>
      </c>
    </row>
    <row r="492" spans="1:18">
      <c r="A492" s="241" t="s">
        <v>678</v>
      </c>
      <c r="B492" s="242" t="s">
        <v>515</v>
      </c>
      <c r="C492" s="217">
        <v>476000</v>
      </c>
      <c r="D492" s="217">
        <v>476000</v>
      </c>
      <c r="E492" s="217">
        <v>476000</v>
      </c>
      <c r="F492" s="217">
        <v>476000</v>
      </c>
      <c r="G492" s="217">
        <v>476000</v>
      </c>
      <c r="H492" s="217">
        <v>476000</v>
      </c>
      <c r="I492" s="217">
        <v>476000</v>
      </c>
      <c r="J492" s="217">
        <v>476000</v>
      </c>
      <c r="K492" s="217">
        <v>476000</v>
      </c>
      <c r="L492" s="217">
        <v>476000</v>
      </c>
      <c r="M492" s="217">
        <v>476000</v>
      </c>
      <c r="N492" s="217">
        <v>476000</v>
      </c>
      <c r="O492" s="217">
        <v>476000</v>
      </c>
      <c r="P492" s="217">
        <v>476309</v>
      </c>
      <c r="Q492" s="243" t="s">
        <v>162</v>
      </c>
      <c r="R492" s="244">
        <f t="shared" si="7"/>
        <v>0</v>
      </c>
    </row>
    <row r="493" spans="1:18" s="206" customFormat="1">
      <c r="A493" s="241" t="s">
        <v>679</v>
      </c>
      <c r="B493" s="242" t="s">
        <v>515</v>
      </c>
      <c r="C493" s="216">
        <v>0</v>
      </c>
      <c r="D493" s="216">
        <v>0</v>
      </c>
      <c r="E493" s="216">
        <v>0</v>
      </c>
      <c r="F493" s="216">
        <v>0</v>
      </c>
      <c r="G493" s="216">
        <v>0</v>
      </c>
      <c r="H493" s="216">
        <v>0</v>
      </c>
      <c r="I493" s="216">
        <v>0</v>
      </c>
      <c r="J493" s="216">
        <v>0</v>
      </c>
      <c r="K493" s="216">
        <v>0</v>
      </c>
      <c r="L493" s="216">
        <v>0</v>
      </c>
      <c r="M493" s="216">
        <v>0</v>
      </c>
      <c r="N493" s="216">
        <v>0</v>
      </c>
      <c r="O493" s="216">
        <v>0</v>
      </c>
      <c r="P493" s="216">
        <v>0</v>
      </c>
      <c r="Q493" s="214" t="s">
        <v>162</v>
      </c>
      <c r="R493" s="244">
        <f t="shared" si="7"/>
        <v>0</v>
      </c>
    </row>
    <row r="494" spans="1:18" s="206" customFormat="1">
      <c r="A494" s="241" t="s">
        <v>680</v>
      </c>
      <c r="B494" s="242" t="s">
        <v>515</v>
      </c>
      <c r="C494" s="216">
        <v>0</v>
      </c>
      <c r="D494" s="216">
        <v>0</v>
      </c>
      <c r="E494" s="216">
        <v>0</v>
      </c>
      <c r="F494" s="216">
        <v>0</v>
      </c>
      <c r="G494" s="216">
        <v>0</v>
      </c>
      <c r="H494" s="216">
        <v>0</v>
      </c>
      <c r="I494" s="216">
        <v>0</v>
      </c>
      <c r="J494" s="216">
        <v>0</v>
      </c>
      <c r="K494" s="216">
        <v>0</v>
      </c>
      <c r="L494" s="216">
        <v>0</v>
      </c>
      <c r="M494" s="216">
        <v>0</v>
      </c>
      <c r="N494" s="216">
        <v>0</v>
      </c>
      <c r="O494" s="216">
        <v>0</v>
      </c>
      <c r="P494" s="216">
        <v>0</v>
      </c>
      <c r="Q494" s="214" t="s">
        <v>162</v>
      </c>
      <c r="R494" s="244">
        <f t="shared" si="7"/>
        <v>0</v>
      </c>
    </row>
    <row r="495" spans="1:18">
      <c r="A495" s="241" t="s">
        <v>681</v>
      </c>
      <c r="B495" s="242" t="s">
        <v>515</v>
      </c>
      <c r="C495" s="217">
        <v>1014000</v>
      </c>
      <c r="D495" s="217">
        <v>1014000</v>
      </c>
      <c r="E495" s="217">
        <v>1014000</v>
      </c>
      <c r="F495" s="217">
        <v>1014000</v>
      </c>
      <c r="G495" s="217">
        <v>1014000</v>
      </c>
      <c r="H495" s="217">
        <v>1014000</v>
      </c>
      <c r="I495" s="217">
        <v>1014000</v>
      </c>
      <c r="J495" s="217">
        <v>1014000</v>
      </c>
      <c r="K495" s="217">
        <v>1014000</v>
      </c>
      <c r="L495" s="217">
        <v>1014000</v>
      </c>
      <c r="M495" s="217">
        <v>1014000</v>
      </c>
      <c r="N495" s="217">
        <v>1014000</v>
      </c>
      <c r="O495" s="217">
        <v>1014000</v>
      </c>
      <c r="P495" s="217">
        <v>1014307</v>
      </c>
      <c r="Q495" s="243" t="s">
        <v>162</v>
      </c>
      <c r="R495" s="244">
        <f t="shared" si="7"/>
        <v>0</v>
      </c>
    </row>
    <row r="496" spans="1:18" s="206" customFormat="1">
      <c r="A496" s="241" t="s">
        <v>682</v>
      </c>
      <c r="B496" s="242" t="s">
        <v>515</v>
      </c>
      <c r="C496" s="216">
        <v>0</v>
      </c>
      <c r="D496" s="216">
        <v>0</v>
      </c>
      <c r="E496" s="216">
        <v>0</v>
      </c>
      <c r="F496" s="216">
        <v>0</v>
      </c>
      <c r="G496" s="216">
        <v>0</v>
      </c>
      <c r="H496" s="216">
        <v>0</v>
      </c>
      <c r="I496" s="216">
        <v>0</v>
      </c>
      <c r="J496" s="216">
        <v>0</v>
      </c>
      <c r="K496" s="216">
        <v>0</v>
      </c>
      <c r="L496" s="216">
        <v>0</v>
      </c>
      <c r="M496" s="216">
        <v>0</v>
      </c>
      <c r="N496" s="216">
        <v>0</v>
      </c>
      <c r="O496" s="216">
        <v>0</v>
      </c>
      <c r="P496" s="216">
        <v>0</v>
      </c>
      <c r="Q496" s="214" t="s">
        <v>162</v>
      </c>
      <c r="R496" s="244">
        <f t="shared" si="7"/>
        <v>0</v>
      </c>
    </row>
    <row r="497" spans="1:18" s="206" customFormat="1">
      <c r="A497" s="241" t="s">
        <v>683</v>
      </c>
      <c r="B497" s="242" t="s">
        <v>515</v>
      </c>
      <c r="C497" s="216">
        <v>0</v>
      </c>
      <c r="D497" s="216">
        <v>0</v>
      </c>
      <c r="E497" s="216">
        <v>0</v>
      </c>
      <c r="F497" s="216">
        <v>0</v>
      </c>
      <c r="G497" s="216">
        <v>0</v>
      </c>
      <c r="H497" s="216">
        <v>0</v>
      </c>
      <c r="I497" s="216">
        <v>0</v>
      </c>
      <c r="J497" s="216">
        <v>0</v>
      </c>
      <c r="K497" s="216">
        <v>0</v>
      </c>
      <c r="L497" s="216">
        <v>0</v>
      </c>
      <c r="M497" s="216">
        <v>0</v>
      </c>
      <c r="N497" s="216">
        <v>0</v>
      </c>
      <c r="O497" s="216">
        <v>0</v>
      </c>
      <c r="P497" s="216">
        <v>0</v>
      </c>
      <c r="Q497" s="214" t="s">
        <v>162</v>
      </c>
      <c r="R497" s="244">
        <f t="shared" si="7"/>
        <v>0</v>
      </c>
    </row>
    <row r="498" spans="1:18">
      <c r="A498" s="241" t="s">
        <v>684</v>
      </c>
      <c r="B498" s="242" t="s">
        <v>515</v>
      </c>
      <c r="C498" s="217">
        <v>3236000</v>
      </c>
      <c r="D498" s="217">
        <v>3236000</v>
      </c>
      <c r="E498" s="217">
        <v>3236000</v>
      </c>
      <c r="F498" s="217">
        <v>3236000</v>
      </c>
      <c r="G498" s="217">
        <v>3236000</v>
      </c>
      <c r="H498" s="217">
        <v>3236000</v>
      </c>
      <c r="I498" s="217">
        <v>3236000</v>
      </c>
      <c r="J498" s="217">
        <v>3236000</v>
      </c>
      <c r="K498" s="217">
        <v>3236000</v>
      </c>
      <c r="L498" s="217">
        <v>3236000</v>
      </c>
      <c r="M498" s="217">
        <v>3236000</v>
      </c>
      <c r="N498" s="217">
        <v>3236000</v>
      </c>
      <c r="O498" s="217">
        <v>3236000</v>
      </c>
      <c r="P498" s="217">
        <v>3235517</v>
      </c>
      <c r="Q498" s="243" t="s">
        <v>162</v>
      </c>
      <c r="R498" s="244">
        <f t="shared" si="7"/>
        <v>0</v>
      </c>
    </row>
    <row r="499" spans="1:18" s="206" customFormat="1">
      <c r="A499" s="241" t="s">
        <v>685</v>
      </c>
      <c r="B499" s="242" t="s">
        <v>515</v>
      </c>
      <c r="C499" s="216">
        <v>0</v>
      </c>
      <c r="D499" s="216">
        <v>0</v>
      </c>
      <c r="E499" s="216">
        <v>0</v>
      </c>
      <c r="F499" s="216">
        <v>0</v>
      </c>
      <c r="G499" s="216">
        <v>0</v>
      </c>
      <c r="H499" s="216">
        <v>0</v>
      </c>
      <c r="I499" s="216">
        <v>0</v>
      </c>
      <c r="J499" s="216">
        <v>0</v>
      </c>
      <c r="K499" s="216">
        <v>0</v>
      </c>
      <c r="L499" s="216">
        <v>0</v>
      </c>
      <c r="M499" s="216">
        <v>0</v>
      </c>
      <c r="N499" s="216">
        <v>0</v>
      </c>
      <c r="O499" s="216">
        <v>0</v>
      </c>
      <c r="P499" s="216">
        <v>0</v>
      </c>
      <c r="Q499" s="214" t="s">
        <v>162</v>
      </c>
      <c r="R499" s="244">
        <f t="shared" si="7"/>
        <v>0</v>
      </c>
    </row>
    <row r="500" spans="1:18">
      <c r="A500" s="241" t="s">
        <v>686</v>
      </c>
      <c r="B500" s="242" t="s">
        <v>515</v>
      </c>
      <c r="C500" s="217">
        <v>11885000</v>
      </c>
      <c r="D500" s="217">
        <v>11885000</v>
      </c>
      <c r="E500" s="217">
        <v>11885000</v>
      </c>
      <c r="F500" s="217">
        <v>11885000</v>
      </c>
      <c r="G500" s="217">
        <v>11885000</v>
      </c>
      <c r="H500" s="217">
        <v>11885000</v>
      </c>
      <c r="I500" s="217">
        <v>11885000</v>
      </c>
      <c r="J500" s="217">
        <v>11885000</v>
      </c>
      <c r="K500" s="217">
        <v>11885000</v>
      </c>
      <c r="L500" s="217">
        <v>11885000</v>
      </c>
      <c r="M500" s="217">
        <v>11885000</v>
      </c>
      <c r="N500" s="217">
        <v>11885000</v>
      </c>
      <c r="O500" s="217">
        <v>11885000</v>
      </c>
      <c r="P500" s="217">
        <v>11884555</v>
      </c>
      <c r="Q500" s="243" t="s">
        <v>162</v>
      </c>
      <c r="R500" s="244">
        <f t="shared" si="7"/>
        <v>0</v>
      </c>
    </row>
    <row r="501" spans="1:18" s="206" customFormat="1">
      <c r="A501" s="241" t="s">
        <v>687</v>
      </c>
      <c r="B501" s="242" t="s">
        <v>515</v>
      </c>
      <c r="C501" s="216">
        <v>0</v>
      </c>
      <c r="D501" s="216">
        <v>0</v>
      </c>
      <c r="E501" s="216">
        <v>0</v>
      </c>
      <c r="F501" s="216">
        <v>0</v>
      </c>
      <c r="G501" s="216">
        <v>0</v>
      </c>
      <c r="H501" s="216">
        <v>0</v>
      </c>
      <c r="I501" s="216">
        <v>0</v>
      </c>
      <c r="J501" s="216">
        <v>0</v>
      </c>
      <c r="K501" s="216">
        <v>0</v>
      </c>
      <c r="L501" s="216">
        <v>0</v>
      </c>
      <c r="M501" s="216">
        <v>0</v>
      </c>
      <c r="N501" s="216">
        <v>0</v>
      </c>
      <c r="O501" s="216">
        <v>0</v>
      </c>
      <c r="P501" s="216">
        <v>0</v>
      </c>
      <c r="Q501" s="214" t="s">
        <v>162</v>
      </c>
      <c r="R501" s="244">
        <f t="shared" si="7"/>
        <v>0</v>
      </c>
    </row>
    <row r="502" spans="1:18">
      <c r="A502" s="241" t="s">
        <v>688</v>
      </c>
      <c r="B502" s="242" t="s">
        <v>515</v>
      </c>
      <c r="C502" s="217">
        <v>31394000</v>
      </c>
      <c r="D502" s="217">
        <v>31394000</v>
      </c>
      <c r="E502" s="217">
        <v>31394000</v>
      </c>
      <c r="F502" s="217">
        <v>31394000</v>
      </c>
      <c r="G502" s="217">
        <v>31394000</v>
      </c>
      <c r="H502" s="217">
        <v>31394000</v>
      </c>
      <c r="I502" s="217">
        <v>31394000</v>
      </c>
      <c r="J502" s="217">
        <v>31394000</v>
      </c>
      <c r="K502" s="217">
        <v>31394000</v>
      </c>
      <c r="L502" s="217">
        <v>31394000</v>
      </c>
      <c r="M502" s="217">
        <v>31394000</v>
      </c>
      <c r="N502" s="217">
        <v>31394000</v>
      </c>
      <c r="O502" s="217">
        <v>31394000</v>
      </c>
      <c r="P502" s="217">
        <v>31393617</v>
      </c>
      <c r="Q502" s="243" t="s">
        <v>162</v>
      </c>
      <c r="R502" s="244">
        <f t="shared" si="7"/>
        <v>0</v>
      </c>
    </row>
    <row r="503" spans="1:18">
      <c r="A503" s="241" t="s">
        <v>689</v>
      </c>
      <c r="B503" s="242" t="s">
        <v>515</v>
      </c>
      <c r="C503" s="217">
        <v>3413000</v>
      </c>
      <c r="D503" s="217">
        <v>3413000</v>
      </c>
      <c r="E503" s="217">
        <v>3413000</v>
      </c>
      <c r="F503" s="217">
        <v>3413000</v>
      </c>
      <c r="G503" s="217">
        <v>3413000</v>
      </c>
      <c r="H503" s="217">
        <v>3413000</v>
      </c>
      <c r="I503" s="217">
        <v>3413000</v>
      </c>
      <c r="J503" s="217">
        <v>3413000</v>
      </c>
      <c r="K503" s="217">
        <v>3413000</v>
      </c>
      <c r="L503" s="217">
        <v>3413000</v>
      </c>
      <c r="M503" s="217">
        <v>3413000</v>
      </c>
      <c r="N503" s="217">
        <v>3413000</v>
      </c>
      <c r="O503" s="217">
        <v>3413000</v>
      </c>
      <c r="P503" s="217">
        <v>3413472</v>
      </c>
      <c r="Q503" s="243" t="s">
        <v>162</v>
      </c>
      <c r="R503" s="244">
        <f t="shared" si="7"/>
        <v>0</v>
      </c>
    </row>
    <row r="504" spans="1:18" s="206" customFormat="1">
      <c r="A504" s="241" t="s">
        <v>690</v>
      </c>
      <c r="B504" s="242" t="s">
        <v>515</v>
      </c>
      <c r="C504" s="216">
        <v>0</v>
      </c>
      <c r="D504" s="216">
        <v>0</v>
      </c>
      <c r="E504" s="216">
        <v>0</v>
      </c>
      <c r="F504" s="216">
        <v>0</v>
      </c>
      <c r="G504" s="216">
        <v>0</v>
      </c>
      <c r="H504" s="216">
        <v>0</v>
      </c>
      <c r="I504" s="216">
        <v>0</v>
      </c>
      <c r="J504" s="216">
        <v>0</v>
      </c>
      <c r="K504" s="216">
        <v>0</v>
      </c>
      <c r="L504" s="216">
        <v>0</v>
      </c>
      <c r="M504" s="216">
        <v>0</v>
      </c>
      <c r="N504" s="216">
        <v>0</v>
      </c>
      <c r="O504" s="216">
        <v>0</v>
      </c>
      <c r="P504" s="216">
        <v>0</v>
      </c>
      <c r="Q504" s="214" t="s">
        <v>162</v>
      </c>
      <c r="R504" s="244">
        <f t="shared" si="7"/>
        <v>0</v>
      </c>
    </row>
    <row r="505" spans="1:18" s="206" customFormat="1">
      <c r="A505" s="241" t="s">
        <v>691</v>
      </c>
      <c r="B505" s="242" t="s">
        <v>515</v>
      </c>
      <c r="C505" s="216">
        <v>0</v>
      </c>
      <c r="D505" s="216">
        <v>0</v>
      </c>
      <c r="E505" s="216">
        <v>0</v>
      </c>
      <c r="F505" s="216">
        <v>0</v>
      </c>
      <c r="G505" s="216">
        <v>0</v>
      </c>
      <c r="H505" s="216">
        <v>0</v>
      </c>
      <c r="I505" s="216">
        <v>0</v>
      </c>
      <c r="J505" s="216">
        <v>0</v>
      </c>
      <c r="K505" s="216">
        <v>0</v>
      </c>
      <c r="L505" s="216">
        <v>0</v>
      </c>
      <c r="M505" s="216">
        <v>0</v>
      </c>
      <c r="N505" s="216">
        <v>0</v>
      </c>
      <c r="O505" s="216">
        <v>0</v>
      </c>
      <c r="P505" s="216">
        <v>0</v>
      </c>
      <c r="Q505" s="214" t="s">
        <v>162</v>
      </c>
      <c r="R505" s="244">
        <f t="shared" si="7"/>
        <v>0</v>
      </c>
    </row>
    <row r="506" spans="1:18">
      <c r="A506" s="241" t="s">
        <v>692</v>
      </c>
      <c r="B506" s="242" t="s">
        <v>515</v>
      </c>
      <c r="C506" s="217">
        <v>1161000</v>
      </c>
      <c r="D506" s="217">
        <v>1161000</v>
      </c>
      <c r="E506" s="217">
        <v>1161000</v>
      </c>
      <c r="F506" s="217">
        <v>1161000</v>
      </c>
      <c r="G506" s="217">
        <v>1161000</v>
      </c>
      <c r="H506" s="217">
        <v>1161000</v>
      </c>
      <c r="I506" s="217">
        <v>1161000</v>
      </c>
      <c r="J506" s="217">
        <v>1161000</v>
      </c>
      <c r="K506" s="217">
        <v>1486000</v>
      </c>
      <c r="L506" s="217">
        <v>1487000</v>
      </c>
      <c r="M506" s="217">
        <v>1487000</v>
      </c>
      <c r="N506" s="217">
        <v>1487000</v>
      </c>
      <c r="O506" s="217">
        <v>1487000</v>
      </c>
      <c r="P506" s="217">
        <v>1283358</v>
      </c>
      <c r="Q506" s="243" t="s">
        <v>162</v>
      </c>
      <c r="R506" s="244">
        <f t="shared" si="7"/>
        <v>0</v>
      </c>
    </row>
    <row r="507" spans="1:18" s="206" customFormat="1">
      <c r="A507" s="241" t="s">
        <v>693</v>
      </c>
      <c r="B507" s="242" t="s">
        <v>515</v>
      </c>
      <c r="C507" s="216">
        <v>0</v>
      </c>
      <c r="D507" s="216">
        <v>0</v>
      </c>
      <c r="E507" s="216">
        <v>0</v>
      </c>
      <c r="F507" s="216">
        <v>0</v>
      </c>
      <c r="G507" s="216">
        <v>0</v>
      </c>
      <c r="H507" s="216">
        <v>0</v>
      </c>
      <c r="I507" s="216">
        <v>0</v>
      </c>
      <c r="J507" s="216">
        <v>0</v>
      </c>
      <c r="K507" s="216">
        <v>0</v>
      </c>
      <c r="L507" s="216">
        <v>0</v>
      </c>
      <c r="M507" s="216">
        <v>0</v>
      </c>
      <c r="N507" s="216">
        <v>0</v>
      </c>
      <c r="O507" s="216">
        <v>0</v>
      </c>
      <c r="P507" s="216">
        <v>0</v>
      </c>
      <c r="Q507" s="214" t="s">
        <v>162</v>
      </c>
      <c r="R507" s="244">
        <f t="shared" si="7"/>
        <v>0</v>
      </c>
    </row>
    <row r="508" spans="1:18" s="206" customFormat="1">
      <c r="A508" s="241" t="s">
        <v>694</v>
      </c>
      <c r="B508" s="242" t="s">
        <v>515</v>
      </c>
      <c r="C508" s="216">
        <v>0</v>
      </c>
      <c r="D508" s="216">
        <v>0</v>
      </c>
      <c r="E508" s="216">
        <v>0</v>
      </c>
      <c r="F508" s="216">
        <v>0</v>
      </c>
      <c r="G508" s="216">
        <v>0</v>
      </c>
      <c r="H508" s="216">
        <v>0</v>
      </c>
      <c r="I508" s="216">
        <v>0</v>
      </c>
      <c r="J508" s="216">
        <v>0</v>
      </c>
      <c r="K508" s="216">
        <v>0</v>
      </c>
      <c r="L508" s="216">
        <v>0</v>
      </c>
      <c r="M508" s="216">
        <v>0</v>
      </c>
      <c r="N508" s="216">
        <v>0</v>
      </c>
      <c r="O508" s="216">
        <v>0</v>
      </c>
      <c r="P508" s="216">
        <v>0</v>
      </c>
      <c r="Q508" s="214" t="s">
        <v>162</v>
      </c>
      <c r="R508" s="244">
        <f t="shared" si="7"/>
        <v>0</v>
      </c>
    </row>
    <row r="509" spans="1:18">
      <c r="A509" s="241" t="s">
        <v>695</v>
      </c>
      <c r="B509" s="242" t="s">
        <v>515</v>
      </c>
      <c r="C509" s="217">
        <v>2585000</v>
      </c>
      <c r="D509" s="217">
        <v>2585000</v>
      </c>
      <c r="E509" s="217">
        <v>2585000</v>
      </c>
      <c r="F509" s="217">
        <v>2585000</v>
      </c>
      <c r="G509" s="217">
        <v>2585000</v>
      </c>
      <c r="H509" s="217">
        <v>2585000</v>
      </c>
      <c r="I509" s="217">
        <v>2585000</v>
      </c>
      <c r="J509" s="217">
        <v>2585000</v>
      </c>
      <c r="K509" s="217">
        <v>2585000</v>
      </c>
      <c r="L509" s="217">
        <v>2585000</v>
      </c>
      <c r="M509" s="217">
        <v>2585000</v>
      </c>
      <c r="N509" s="217">
        <v>2585000</v>
      </c>
      <c r="O509" s="217">
        <v>2585000</v>
      </c>
      <c r="P509" s="217">
        <v>2585068</v>
      </c>
      <c r="Q509" s="243" t="s">
        <v>162</v>
      </c>
      <c r="R509" s="244">
        <f t="shared" si="7"/>
        <v>0</v>
      </c>
    </row>
    <row r="510" spans="1:18">
      <c r="A510" s="241" t="s">
        <v>696</v>
      </c>
      <c r="B510" s="242" t="s">
        <v>515</v>
      </c>
      <c r="C510" s="217">
        <v>1134000</v>
      </c>
      <c r="D510" s="217">
        <v>1134000</v>
      </c>
      <c r="E510" s="217">
        <v>1134000</v>
      </c>
      <c r="F510" s="217">
        <v>1134000</v>
      </c>
      <c r="G510" s="217">
        <v>1134000</v>
      </c>
      <c r="H510" s="217">
        <v>1134000</v>
      </c>
      <c r="I510" s="217">
        <v>1134000</v>
      </c>
      <c r="J510" s="217">
        <v>1134000</v>
      </c>
      <c r="K510" s="217">
        <v>1134000</v>
      </c>
      <c r="L510" s="217">
        <v>1134000</v>
      </c>
      <c r="M510" s="217">
        <v>1134000</v>
      </c>
      <c r="N510" s="217">
        <v>1134000</v>
      </c>
      <c r="O510" s="217">
        <v>1134000</v>
      </c>
      <c r="P510" s="217">
        <v>1133740</v>
      </c>
      <c r="Q510" s="243" t="s">
        <v>162</v>
      </c>
      <c r="R510" s="244">
        <f t="shared" si="7"/>
        <v>0</v>
      </c>
    </row>
    <row r="511" spans="1:18" s="206" customFormat="1">
      <c r="A511" s="241" t="s">
        <v>697</v>
      </c>
      <c r="B511" s="242" t="s">
        <v>515</v>
      </c>
      <c r="C511" s="216">
        <v>0</v>
      </c>
      <c r="D511" s="216">
        <v>0</v>
      </c>
      <c r="E511" s="216">
        <v>0</v>
      </c>
      <c r="F511" s="216">
        <v>0</v>
      </c>
      <c r="G511" s="216">
        <v>0</v>
      </c>
      <c r="H511" s="216">
        <v>0</v>
      </c>
      <c r="I511" s="216">
        <v>0</v>
      </c>
      <c r="J511" s="216">
        <v>0</v>
      </c>
      <c r="K511" s="216">
        <v>0</v>
      </c>
      <c r="L511" s="216">
        <v>0</v>
      </c>
      <c r="M511" s="216">
        <v>0</v>
      </c>
      <c r="N511" s="216">
        <v>0</v>
      </c>
      <c r="O511" s="216">
        <v>0</v>
      </c>
      <c r="P511" s="216">
        <v>0</v>
      </c>
      <c r="Q511" s="214" t="s">
        <v>162</v>
      </c>
      <c r="R511" s="244">
        <f t="shared" si="7"/>
        <v>0</v>
      </c>
    </row>
    <row r="512" spans="1:18" s="206" customFormat="1">
      <c r="A512" s="241" t="s">
        <v>698</v>
      </c>
      <c r="B512" s="242" t="s">
        <v>515</v>
      </c>
      <c r="C512" s="216">
        <v>0</v>
      </c>
      <c r="D512" s="216">
        <v>0</v>
      </c>
      <c r="E512" s="216">
        <v>0</v>
      </c>
      <c r="F512" s="216">
        <v>0</v>
      </c>
      <c r="G512" s="216">
        <v>0</v>
      </c>
      <c r="H512" s="216">
        <v>0</v>
      </c>
      <c r="I512" s="216">
        <v>0</v>
      </c>
      <c r="J512" s="216">
        <v>0</v>
      </c>
      <c r="K512" s="216">
        <v>0</v>
      </c>
      <c r="L512" s="216">
        <v>0</v>
      </c>
      <c r="M512" s="216">
        <v>0</v>
      </c>
      <c r="N512" s="216">
        <v>0</v>
      </c>
      <c r="O512" s="216">
        <v>0</v>
      </c>
      <c r="P512" s="216">
        <v>0</v>
      </c>
      <c r="Q512" s="214" t="s">
        <v>162</v>
      </c>
      <c r="R512" s="244">
        <f t="shared" si="7"/>
        <v>0</v>
      </c>
    </row>
    <row r="513" spans="1:18">
      <c r="A513" s="241" t="s">
        <v>699</v>
      </c>
      <c r="B513" s="242" t="s">
        <v>515</v>
      </c>
      <c r="C513" s="217">
        <v>10212000</v>
      </c>
      <c r="D513" s="217">
        <v>10212000</v>
      </c>
      <c r="E513" s="217">
        <v>10212000</v>
      </c>
      <c r="F513" s="217">
        <v>10212000</v>
      </c>
      <c r="G513" s="217">
        <v>10212000</v>
      </c>
      <c r="H513" s="217">
        <v>10212000</v>
      </c>
      <c r="I513" s="217">
        <v>10212000</v>
      </c>
      <c r="J513" s="217">
        <v>10212000</v>
      </c>
      <c r="K513" s="217">
        <v>10212000</v>
      </c>
      <c r="L513" s="217">
        <v>10212000</v>
      </c>
      <c r="M513" s="217">
        <v>10212000</v>
      </c>
      <c r="N513" s="217">
        <v>10212000</v>
      </c>
      <c r="O513" s="217">
        <v>10212000</v>
      </c>
      <c r="P513" s="217">
        <v>10211670</v>
      </c>
      <c r="Q513" s="243" t="s">
        <v>162</v>
      </c>
      <c r="R513" s="244">
        <f t="shared" si="7"/>
        <v>0</v>
      </c>
    </row>
    <row r="514" spans="1:18">
      <c r="A514" s="241" t="s">
        <v>700</v>
      </c>
      <c r="B514" s="242" t="s">
        <v>515</v>
      </c>
      <c r="C514" s="217">
        <v>978000</v>
      </c>
      <c r="D514" s="217">
        <v>1188000</v>
      </c>
      <c r="E514" s="217">
        <v>1189000</v>
      </c>
      <c r="F514" s="217">
        <v>1189000</v>
      </c>
      <c r="G514" s="217">
        <v>1211000</v>
      </c>
      <c r="H514" s="217">
        <v>1211000</v>
      </c>
      <c r="I514" s="217">
        <v>1211000</v>
      </c>
      <c r="J514" s="217">
        <v>1211000</v>
      </c>
      <c r="K514" s="217">
        <v>1211000</v>
      </c>
      <c r="L514" s="217">
        <v>1211000</v>
      </c>
      <c r="M514" s="217">
        <v>1211000</v>
      </c>
      <c r="N514" s="217">
        <v>1211000</v>
      </c>
      <c r="O514" s="217">
        <v>1211000</v>
      </c>
      <c r="P514" s="217">
        <v>1195897</v>
      </c>
      <c r="Q514" s="243" t="s">
        <v>162</v>
      </c>
      <c r="R514" s="244">
        <f t="shared" si="7"/>
        <v>0</v>
      </c>
    </row>
    <row r="515" spans="1:18">
      <c r="A515" s="241" t="s">
        <v>701</v>
      </c>
      <c r="B515" s="242" t="s">
        <v>515</v>
      </c>
      <c r="C515" s="217">
        <v>33993000</v>
      </c>
      <c r="D515" s="217">
        <v>33993000</v>
      </c>
      <c r="E515" s="217">
        <v>33993000</v>
      </c>
      <c r="F515" s="217">
        <v>33993000</v>
      </c>
      <c r="G515" s="217">
        <v>33993000</v>
      </c>
      <c r="H515" s="217">
        <v>33993000</v>
      </c>
      <c r="I515" s="217">
        <v>33993000</v>
      </c>
      <c r="J515" s="217">
        <v>33993000</v>
      </c>
      <c r="K515" s="217">
        <v>33993000</v>
      </c>
      <c r="L515" s="217">
        <v>33993000</v>
      </c>
      <c r="M515" s="217">
        <v>33993000</v>
      </c>
      <c r="N515" s="217">
        <v>33993000</v>
      </c>
      <c r="O515" s="217">
        <v>33993000</v>
      </c>
      <c r="P515" s="217">
        <v>33993049</v>
      </c>
      <c r="Q515" s="243" t="s">
        <v>162</v>
      </c>
      <c r="R515" s="244">
        <f t="shared" si="7"/>
        <v>0</v>
      </c>
    </row>
    <row r="516" spans="1:18" s="206" customFormat="1">
      <c r="A516" s="241" t="s">
        <v>702</v>
      </c>
      <c r="B516" s="242" t="s">
        <v>515</v>
      </c>
      <c r="C516" s="216">
        <v>0</v>
      </c>
      <c r="D516" s="216">
        <v>0</v>
      </c>
      <c r="E516" s="216">
        <v>0</v>
      </c>
      <c r="F516" s="216">
        <v>0</v>
      </c>
      <c r="G516" s="216">
        <v>0</v>
      </c>
      <c r="H516" s="216">
        <v>0</v>
      </c>
      <c r="I516" s="216">
        <v>0</v>
      </c>
      <c r="J516" s="216">
        <v>0</v>
      </c>
      <c r="K516" s="216">
        <v>0</v>
      </c>
      <c r="L516" s="216">
        <v>0</v>
      </c>
      <c r="M516" s="216">
        <v>0</v>
      </c>
      <c r="N516" s="216">
        <v>0</v>
      </c>
      <c r="O516" s="216">
        <v>0</v>
      </c>
      <c r="P516" s="216">
        <v>0</v>
      </c>
      <c r="Q516" s="214" t="s">
        <v>162</v>
      </c>
      <c r="R516" s="244">
        <f t="shared" si="7"/>
        <v>0</v>
      </c>
    </row>
    <row r="517" spans="1:18">
      <c r="A517" s="241" t="s">
        <v>703</v>
      </c>
      <c r="B517" s="242" t="s">
        <v>515</v>
      </c>
      <c r="C517" s="217">
        <v>458000</v>
      </c>
      <c r="D517" s="217">
        <v>458000</v>
      </c>
      <c r="E517" s="217">
        <v>458000</v>
      </c>
      <c r="F517" s="217">
        <v>458000</v>
      </c>
      <c r="G517" s="217">
        <v>458000</v>
      </c>
      <c r="H517" s="217">
        <v>458000</v>
      </c>
      <c r="I517" s="217">
        <v>458000</v>
      </c>
      <c r="J517" s="217">
        <v>458000</v>
      </c>
      <c r="K517" s="217">
        <v>458000</v>
      </c>
      <c r="L517" s="217">
        <v>458000</v>
      </c>
      <c r="M517" s="217">
        <v>458000</v>
      </c>
      <c r="N517" s="217">
        <v>458000</v>
      </c>
      <c r="O517" s="217">
        <v>458000</v>
      </c>
      <c r="P517" s="217">
        <v>457761</v>
      </c>
      <c r="Q517" s="243" t="s">
        <v>162</v>
      </c>
      <c r="R517" s="244">
        <f t="shared" ref="R517:R580" si="8">(ROUND((C517+O517+SUM(D517:N517)*2)/24,-3)-(ROUND(P517,-3)))</f>
        <v>0</v>
      </c>
    </row>
    <row r="518" spans="1:18" s="206" customFormat="1">
      <c r="A518" s="241" t="s">
        <v>704</v>
      </c>
      <c r="B518" s="242" t="s">
        <v>515</v>
      </c>
      <c r="C518" s="216">
        <v>0</v>
      </c>
      <c r="D518" s="216">
        <v>0</v>
      </c>
      <c r="E518" s="216">
        <v>0</v>
      </c>
      <c r="F518" s="216">
        <v>0</v>
      </c>
      <c r="G518" s="216">
        <v>0</v>
      </c>
      <c r="H518" s="216">
        <v>0</v>
      </c>
      <c r="I518" s="216">
        <v>0</v>
      </c>
      <c r="J518" s="216">
        <v>0</v>
      </c>
      <c r="K518" s="216">
        <v>0</v>
      </c>
      <c r="L518" s="216">
        <v>0</v>
      </c>
      <c r="M518" s="216">
        <v>0</v>
      </c>
      <c r="N518" s="216">
        <v>0</v>
      </c>
      <c r="O518" s="216">
        <v>0</v>
      </c>
      <c r="P518" s="216">
        <v>0</v>
      </c>
      <c r="Q518" s="214" t="s">
        <v>162</v>
      </c>
      <c r="R518" s="244">
        <f t="shared" si="8"/>
        <v>0</v>
      </c>
    </row>
    <row r="519" spans="1:18">
      <c r="A519" s="241" t="s">
        <v>705</v>
      </c>
      <c r="B519" s="242" t="s">
        <v>515</v>
      </c>
      <c r="C519" s="217">
        <v>1253000</v>
      </c>
      <c r="D519" s="217">
        <v>1253000</v>
      </c>
      <c r="E519" s="217">
        <v>1253000</v>
      </c>
      <c r="F519" s="217">
        <v>1253000</v>
      </c>
      <c r="G519" s="217">
        <v>1253000</v>
      </c>
      <c r="H519" s="217">
        <v>1253000</v>
      </c>
      <c r="I519" s="217">
        <v>1253000</v>
      </c>
      <c r="J519" s="217">
        <v>1253000</v>
      </c>
      <c r="K519" s="217">
        <v>1253000</v>
      </c>
      <c r="L519" s="217">
        <v>1253000</v>
      </c>
      <c r="M519" s="217">
        <v>1613000</v>
      </c>
      <c r="N519" s="217">
        <v>1613000</v>
      </c>
      <c r="O519" s="217">
        <v>1635000</v>
      </c>
      <c r="P519" s="217">
        <v>1328676</v>
      </c>
      <c r="Q519" s="243" t="s">
        <v>162</v>
      </c>
      <c r="R519" s="244">
        <f t="shared" si="8"/>
        <v>0</v>
      </c>
    </row>
    <row r="520" spans="1:18">
      <c r="A520" s="241" t="s">
        <v>706</v>
      </c>
      <c r="B520" s="242" t="s">
        <v>515</v>
      </c>
      <c r="C520" s="217">
        <v>3783000</v>
      </c>
      <c r="D520" s="217">
        <v>3783000</v>
      </c>
      <c r="E520" s="217">
        <v>3783000</v>
      </c>
      <c r="F520" s="217">
        <v>3783000</v>
      </c>
      <c r="G520" s="217">
        <v>3783000</v>
      </c>
      <c r="H520" s="217">
        <v>3783000</v>
      </c>
      <c r="I520" s="217">
        <v>3783000</v>
      </c>
      <c r="J520" s="217">
        <v>3783000</v>
      </c>
      <c r="K520" s="217">
        <v>3783000</v>
      </c>
      <c r="L520" s="217">
        <v>3783000</v>
      </c>
      <c r="M520" s="217">
        <v>3783000</v>
      </c>
      <c r="N520" s="217">
        <v>3783000</v>
      </c>
      <c r="O520" s="217">
        <v>3783000</v>
      </c>
      <c r="P520" s="217">
        <v>3782846</v>
      </c>
      <c r="Q520" s="243" t="s">
        <v>162</v>
      </c>
      <c r="R520" s="244">
        <f t="shared" si="8"/>
        <v>0</v>
      </c>
    </row>
    <row r="521" spans="1:18" s="206" customFormat="1">
      <c r="A521" s="241" t="s">
        <v>707</v>
      </c>
      <c r="B521" s="242" t="s">
        <v>515</v>
      </c>
      <c r="C521" s="216">
        <v>0</v>
      </c>
      <c r="D521" s="216">
        <v>0</v>
      </c>
      <c r="E521" s="216">
        <v>0</v>
      </c>
      <c r="F521" s="216">
        <v>0</v>
      </c>
      <c r="G521" s="216">
        <v>0</v>
      </c>
      <c r="H521" s="216">
        <v>0</v>
      </c>
      <c r="I521" s="216">
        <v>0</v>
      </c>
      <c r="J521" s="216">
        <v>0</v>
      </c>
      <c r="K521" s="216">
        <v>0</v>
      </c>
      <c r="L521" s="216">
        <v>0</v>
      </c>
      <c r="M521" s="216">
        <v>0</v>
      </c>
      <c r="N521" s="216">
        <v>0</v>
      </c>
      <c r="O521" s="216">
        <v>0</v>
      </c>
      <c r="P521" s="216">
        <v>0</v>
      </c>
      <c r="Q521" s="214" t="s">
        <v>162</v>
      </c>
      <c r="R521" s="244">
        <f t="shared" si="8"/>
        <v>0</v>
      </c>
    </row>
    <row r="522" spans="1:18">
      <c r="A522" s="241" t="s">
        <v>708</v>
      </c>
      <c r="B522" s="242" t="s">
        <v>515</v>
      </c>
      <c r="C522" s="217">
        <v>2854000</v>
      </c>
      <c r="D522" s="217">
        <v>2854000</v>
      </c>
      <c r="E522" s="217">
        <v>2854000</v>
      </c>
      <c r="F522" s="217">
        <v>2854000</v>
      </c>
      <c r="G522" s="217">
        <v>2854000</v>
      </c>
      <c r="H522" s="217">
        <v>2854000</v>
      </c>
      <c r="I522" s="217">
        <v>2854000</v>
      </c>
      <c r="J522" s="217">
        <v>2854000</v>
      </c>
      <c r="K522" s="217">
        <v>2854000</v>
      </c>
      <c r="L522" s="217">
        <v>2854000</v>
      </c>
      <c r="M522" s="217">
        <v>2854000</v>
      </c>
      <c r="N522" s="217">
        <v>2854000</v>
      </c>
      <c r="O522" s="217">
        <v>3069000</v>
      </c>
      <c r="P522" s="217">
        <v>2863233</v>
      </c>
      <c r="Q522" s="243" t="s">
        <v>162</v>
      </c>
      <c r="R522" s="244">
        <f t="shared" si="8"/>
        <v>0</v>
      </c>
    </row>
    <row r="523" spans="1:18" s="206" customFormat="1">
      <c r="A523" s="241" t="s">
        <v>709</v>
      </c>
      <c r="B523" s="242" t="s">
        <v>515</v>
      </c>
      <c r="C523" s="216">
        <v>0</v>
      </c>
      <c r="D523" s="216">
        <v>0</v>
      </c>
      <c r="E523" s="216">
        <v>0</v>
      </c>
      <c r="F523" s="216">
        <v>0</v>
      </c>
      <c r="G523" s="216">
        <v>0</v>
      </c>
      <c r="H523" s="216">
        <v>0</v>
      </c>
      <c r="I523" s="216">
        <v>0</v>
      </c>
      <c r="J523" s="216">
        <v>0</v>
      </c>
      <c r="K523" s="216">
        <v>0</v>
      </c>
      <c r="L523" s="216">
        <v>0</v>
      </c>
      <c r="M523" s="216">
        <v>0</v>
      </c>
      <c r="N523" s="216">
        <v>0</v>
      </c>
      <c r="O523" s="216">
        <v>0</v>
      </c>
      <c r="P523" s="216">
        <v>0</v>
      </c>
      <c r="Q523" s="214" t="s">
        <v>162</v>
      </c>
      <c r="R523" s="244">
        <f t="shared" si="8"/>
        <v>0</v>
      </c>
    </row>
    <row r="524" spans="1:18">
      <c r="A524" s="241" t="s">
        <v>710</v>
      </c>
      <c r="B524" s="242" t="s">
        <v>515</v>
      </c>
      <c r="C524" s="217">
        <v>5774000</v>
      </c>
      <c r="D524" s="217">
        <v>5774000</v>
      </c>
      <c r="E524" s="217">
        <v>5774000</v>
      </c>
      <c r="F524" s="217">
        <v>5774000</v>
      </c>
      <c r="G524" s="217">
        <v>5774000</v>
      </c>
      <c r="H524" s="217">
        <v>5774000</v>
      </c>
      <c r="I524" s="217">
        <v>5774000</v>
      </c>
      <c r="J524" s="217">
        <v>5774000</v>
      </c>
      <c r="K524" s="217">
        <v>5774000</v>
      </c>
      <c r="L524" s="217">
        <v>5774000</v>
      </c>
      <c r="M524" s="217">
        <v>5774000</v>
      </c>
      <c r="N524" s="217">
        <v>5774000</v>
      </c>
      <c r="O524" s="217">
        <v>5774000</v>
      </c>
      <c r="P524" s="217">
        <v>5774387</v>
      </c>
      <c r="Q524" s="243" t="s">
        <v>162</v>
      </c>
      <c r="R524" s="244">
        <f t="shared" si="8"/>
        <v>0</v>
      </c>
    </row>
    <row r="525" spans="1:18" s="206" customFormat="1">
      <c r="A525" s="241" t="s">
        <v>711</v>
      </c>
      <c r="B525" s="242" t="s">
        <v>515</v>
      </c>
      <c r="C525" s="216">
        <v>0</v>
      </c>
      <c r="D525" s="216">
        <v>0</v>
      </c>
      <c r="E525" s="216">
        <v>0</v>
      </c>
      <c r="F525" s="216">
        <v>0</v>
      </c>
      <c r="G525" s="216">
        <v>0</v>
      </c>
      <c r="H525" s="216">
        <v>0</v>
      </c>
      <c r="I525" s="216">
        <v>0</v>
      </c>
      <c r="J525" s="216">
        <v>0</v>
      </c>
      <c r="K525" s="216">
        <v>0</v>
      </c>
      <c r="L525" s="216">
        <v>0</v>
      </c>
      <c r="M525" s="216">
        <v>0</v>
      </c>
      <c r="N525" s="216">
        <v>0</v>
      </c>
      <c r="O525" s="216">
        <v>0</v>
      </c>
      <c r="P525" s="216">
        <v>0</v>
      </c>
      <c r="Q525" s="214" t="s">
        <v>162</v>
      </c>
      <c r="R525" s="244">
        <f t="shared" si="8"/>
        <v>0</v>
      </c>
    </row>
    <row r="526" spans="1:18">
      <c r="A526" s="241" t="s">
        <v>712</v>
      </c>
      <c r="B526" s="242" t="s">
        <v>515</v>
      </c>
      <c r="C526" s="217">
        <v>5927000</v>
      </c>
      <c r="D526" s="217">
        <v>5927000</v>
      </c>
      <c r="E526" s="217">
        <v>5927000</v>
      </c>
      <c r="F526" s="217">
        <v>5927000</v>
      </c>
      <c r="G526" s="217">
        <v>5927000</v>
      </c>
      <c r="H526" s="217">
        <v>5927000</v>
      </c>
      <c r="I526" s="217">
        <v>5927000</v>
      </c>
      <c r="J526" s="217">
        <v>5927000</v>
      </c>
      <c r="K526" s="217">
        <v>5927000</v>
      </c>
      <c r="L526" s="217">
        <v>5927000</v>
      </c>
      <c r="M526" s="217">
        <v>5927000</v>
      </c>
      <c r="N526" s="217">
        <v>5927000</v>
      </c>
      <c r="O526" s="217">
        <v>5986000</v>
      </c>
      <c r="P526" s="217">
        <v>5929518</v>
      </c>
      <c r="Q526" s="243" t="s">
        <v>162</v>
      </c>
      <c r="R526" s="244">
        <f t="shared" si="8"/>
        <v>-1000</v>
      </c>
    </row>
    <row r="527" spans="1:18" s="206" customFormat="1">
      <c r="A527" s="241" t="s">
        <v>713</v>
      </c>
      <c r="B527" s="242" t="s">
        <v>515</v>
      </c>
      <c r="C527" s="216">
        <v>0</v>
      </c>
      <c r="D527" s="216">
        <v>0</v>
      </c>
      <c r="E527" s="216">
        <v>0</v>
      </c>
      <c r="F527" s="216">
        <v>0</v>
      </c>
      <c r="G527" s="216">
        <v>0</v>
      </c>
      <c r="H527" s="216">
        <v>0</v>
      </c>
      <c r="I527" s="216">
        <v>0</v>
      </c>
      <c r="J527" s="216">
        <v>0</v>
      </c>
      <c r="K527" s="216">
        <v>0</v>
      </c>
      <c r="L527" s="216">
        <v>0</v>
      </c>
      <c r="M527" s="216">
        <v>0</v>
      </c>
      <c r="N527" s="216">
        <v>0</v>
      </c>
      <c r="O527" s="216">
        <v>0</v>
      </c>
      <c r="P527" s="216">
        <v>0</v>
      </c>
      <c r="Q527" s="214" t="s">
        <v>162</v>
      </c>
      <c r="R527" s="244">
        <f t="shared" si="8"/>
        <v>0</v>
      </c>
    </row>
    <row r="528" spans="1:18">
      <c r="A528" s="241" t="s">
        <v>714</v>
      </c>
      <c r="B528" s="242" t="s">
        <v>515</v>
      </c>
      <c r="C528" s="217">
        <v>9259000</v>
      </c>
      <c r="D528" s="217">
        <v>9507000</v>
      </c>
      <c r="E528" s="217">
        <v>9509000</v>
      </c>
      <c r="F528" s="217">
        <v>9537000</v>
      </c>
      <c r="G528" s="217">
        <v>9492000</v>
      </c>
      <c r="H528" s="217">
        <v>9506000</v>
      </c>
      <c r="I528" s="217">
        <v>9506000</v>
      </c>
      <c r="J528" s="217">
        <v>9479000</v>
      </c>
      <c r="K528" s="217">
        <v>9479000</v>
      </c>
      <c r="L528" s="217">
        <v>9479000</v>
      </c>
      <c r="M528" s="217">
        <v>9479000</v>
      </c>
      <c r="N528" s="217">
        <v>9479000</v>
      </c>
      <c r="O528" s="217">
        <v>9479000</v>
      </c>
      <c r="P528" s="217">
        <v>9485100</v>
      </c>
      <c r="Q528" s="243" t="s">
        <v>162</v>
      </c>
      <c r="R528" s="244">
        <f t="shared" si="8"/>
        <v>0</v>
      </c>
    </row>
    <row r="529" spans="1:18" s="206" customFormat="1">
      <c r="A529" s="241" t="s">
        <v>715</v>
      </c>
      <c r="B529" s="242" t="s">
        <v>515</v>
      </c>
      <c r="C529" s="216">
        <v>0</v>
      </c>
      <c r="D529" s="216">
        <v>0</v>
      </c>
      <c r="E529" s="216">
        <v>0</v>
      </c>
      <c r="F529" s="216">
        <v>0</v>
      </c>
      <c r="G529" s="216">
        <v>0</v>
      </c>
      <c r="H529" s="216">
        <v>0</v>
      </c>
      <c r="I529" s="216">
        <v>0</v>
      </c>
      <c r="J529" s="216">
        <v>0</v>
      </c>
      <c r="K529" s="216">
        <v>0</v>
      </c>
      <c r="L529" s="216">
        <v>0</v>
      </c>
      <c r="M529" s="216">
        <v>0</v>
      </c>
      <c r="N529" s="216">
        <v>0</v>
      </c>
      <c r="O529" s="216">
        <v>0</v>
      </c>
      <c r="P529" s="216">
        <v>0</v>
      </c>
      <c r="Q529" s="214" t="s">
        <v>162</v>
      </c>
      <c r="R529" s="244">
        <f t="shared" si="8"/>
        <v>0</v>
      </c>
    </row>
    <row r="530" spans="1:18">
      <c r="A530" s="241" t="s">
        <v>716</v>
      </c>
      <c r="B530" s="242" t="s">
        <v>515</v>
      </c>
      <c r="C530" s="217">
        <v>811000</v>
      </c>
      <c r="D530" s="217">
        <v>811000</v>
      </c>
      <c r="E530" s="217">
        <v>811000</v>
      </c>
      <c r="F530" s="217">
        <v>811000</v>
      </c>
      <c r="G530" s="217">
        <v>811000</v>
      </c>
      <c r="H530" s="217">
        <v>811000</v>
      </c>
      <c r="I530" s="217">
        <v>811000</v>
      </c>
      <c r="J530" s="217">
        <v>811000</v>
      </c>
      <c r="K530" s="217">
        <v>811000</v>
      </c>
      <c r="L530" s="217">
        <v>811000</v>
      </c>
      <c r="M530" s="217">
        <v>811000</v>
      </c>
      <c r="N530" s="217">
        <v>811000</v>
      </c>
      <c r="O530" s="217">
        <v>811000</v>
      </c>
      <c r="P530" s="217">
        <v>811210</v>
      </c>
      <c r="Q530" s="243" t="s">
        <v>162</v>
      </c>
      <c r="R530" s="244">
        <f t="shared" si="8"/>
        <v>0</v>
      </c>
    </row>
    <row r="531" spans="1:18">
      <c r="A531" s="241" t="s">
        <v>717</v>
      </c>
      <c r="B531" s="242" t="s">
        <v>515</v>
      </c>
      <c r="C531" s="217">
        <v>222000</v>
      </c>
      <c r="D531" s="217">
        <v>222000</v>
      </c>
      <c r="E531" s="217">
        <v>222000</v>
      </c>
      <c r="F531" s="217">
        <v>222000</v>
      </c>
      <c r="G531" s="217">
        <v>222000</v>
      </c>
      <c r="H531" s="217">
        <v>222000</v>
      </c>
      <c r="I531" s="217">
        <v>222000</v>
      </c>
      <c r="J531" s="217">
        <v>222000</v>
      </c>
      <c r="K531" s="217">
        <v>222000</v>
      </c>
      <c r="L531" s="217">
        <v>222000</v>
      </c>
      <c r="M531" s="217">
        <v>222000</v>
      </c>
      <c r="N531" s="217">
        <v>222000</v>
      </c>
      <c r="O531" s="217">
        <v>222000</v>
      </c>
      <c r="P531" s="217">
        <v>221929</v>
      </c>
      <c r="Q531" s="243" t="s">
        <v>162</v>
      </c>
      <c r="R531" s="244">
        <f t="shared" si="8"/>
        <v>0</v>
      </c>
    </row>
    <row r="532" spans="1:18">
      <c r="A532" s="241" t="s">
        <v>718</v>
      </c>
      <c r="B532" s="242" t="s">
        <v>515</v>
      </c>
      <c r="C532" s="217">
        <v>8132000</v>
      </c>
      <c r="D532" s="217">
        <v>8132000</v>
      </c>
      <c r="E532" s="217">
        <v>8132000</v>
      </c>
      <c r="F532" s="217">
        <v>8132000</v>
      </c>
      <c r="G532" s="217">
        <v>8132000</v>
      </c>
      <c r="H532" s="217">
        <v>8132000</v>
      </c>
      <c r="I532" s="217">
        <v>8132000</v>
      </c>
      <c r="J532" s="217">
        <v>8132000</v>
      </c>
      <c r="K532" s="217">
        <v>8132000</v>
      </c>
      <c r="L532" s="217">
        <v>8132000</v>
      </c>
      <c r="M532" s="217">
        <v>8132000</v>
      </c>
      <c r="N532" s="217">
        <v>8132000</v>
      </c>
      <c r="O532" s="217">
        <v>8132000</v>
      </c>
      <c r="P532" s="217">
        <v>8131854</v>
      </c>
      <c r="Q532" s="243" t="s">
        <v>162</v>
      </c>
      <c r="R532" s="244">
        <f t="shared" si="8"/>
        <v>0</v>
      </c>
    </row>
    <row r="533" spans="1:18">
      <c r="A533" s="241" t="s">
        <v>719</v>
      </c>
      <c r="B533" s="242" t="s">
        <v>515</v>
      </c>
      <c r="C533" s="217">
        <v>365000</v>
      </c>
      <c r="D533" s="217">
        <v>365000</v>
      </c>
      <c r="E533" s="217">
        <v>365000</v>
      </c>
      <c r="F533" s="217">
        <v>365000</v>
      </c>
      <c r="G533" s="217">
        <v>365000</v>
      </c>
      <c r="H533" s="217">
        <v>365000</v>
      </c>
      <c r="I533" s="217">
        <v>365000</v>
      </c>
      <c r="J533" s="217">
        <v>365000</v>
      </c>
      <c r="K533" s="217">
        <v>365000</v>
      </c>
      <c r="L533" s="217">
        <v>365000</v>
      </c>
      <c r="M533" s="217">
        <v>365000</v>
      </c>
      <c r="N533" s="217">
        <v>365000</v>
      </c>
      <c r="O533" s="217">
        <v>365000</v>
      </c>
      <c r="P533" s="217">
        <v>364590</v>
      </c>
      <c r="Q533" s="243" t="s">
        <v>162</v>
      </c>
      <c r="R533" s="244">
        <f t="shared" si="8"/>
        <v>0</v>
      </c>
    </row>
    <row r="534" spans="1:18" s="206" customFormat="1">
      <c r="A534" s="241" t="s">
        <v>720</v>
      </c>
      <c r="B534" s="242" t="s">
        <v>515</v>
      </c>
      <c r="C534" s="216">
        <v>0</v>
      </c>
      <c r="D534" s="216">
        <v>0</v>
      </c>
      <c r="E534" s="216">
        <v>0</v>
      </c>
      <c r="F534" s="216">
        <v>0</v>
      </c>
      <c r="G534" s="216">
        <v>0</v>
      </c>
      <c r="H534" s="216">
        <v>0</v>
      </c>
      <c r="I534" s="216">
        <v>0</v>
      </c>
      <c r="J534" s="216">
        <v>0</v>
      </c>
      <c r="K534" s="216">
        <v>0</v>
      </c>
      <c r="L534" s="216">
        <v>0</v>
      </c>
      <c r="M534" s="216">
        <v>0</v>
      </c>
      <c r="N534" s="216">
        <v>0</v>
      </c>
      <c r="O534" s="216">
        <v>0</v>
      </c>
      <c r="P534" s="216">
        <v>0</v>
      </c>
      <c r="Q534" s="214" t="s">
        <v>162</v>
      </c>
      <c r="R534" s="244">
        <f t="shared" si="8"/>
        <v>0</v>
      </c>
    </row>
    <row r="535" spans="1:18" s="206" customFormat="1">
      <c r="A535" s="241" t="s">
        <v>721</v>
      </c>
      <c r="B535" s="242" t="s">
        <v>515</v>
      </c>
      <c r="C535" s="216">
        <v>0</v>
      </c>
      <c r="D535" s="216">
        <v>0</v>
      </c>
      <c r="E535" s="216">
        <v>0</v>
      </c>
      <c r="F535" s="216">
        <v>0</v>
      </c>
      <c r="G535" s="216">
        <v>0</v>
      </c>
      <c r="H535" s="216">
        <v>0</v>
      </c>
      <c r="I535" s="216">
        <v>0</v>
      </c>
      <c r="J535" s="216">
        <v>0</v>
      </c>
      <c r="K535" s="216">
        <v>0</v>
      </c>
      <c r="L535" s="216">
        <v>0</v>
      </c>
      <c r="M535" s="216">
        <v>0</v>
      </c>
      <c r="N535" s="216">
        <v>0</v>
      </c>
      <c r="O535" s="216">
        <v>0</v>
      </c>
      <c r="P535" s="216">
        <v>0</v>
      </c>
      <c r="Q535" s="214" t="s">
        <v>162</v>
      </c>
      <c r="R535" s="244">
        <f t="shared" si="8"/>
        <v>0</v>
      </c>
    </row>
    <row r="536" spans="1:18">
      <c r="A536" s="241" t="s">
        <v>722</v>
      </c>
      <c r="B536" s="242" t="s">
        <v>515</v>
      </c>
      <c r="C536" s="217">
        <v>795000</v>
      </c>
      <c r="D536" s="217">
        <v>795000</v>
      </c>
      <c r="E536" s="217">
        <v>795000</v>
      </c>
      <c r="F536" s="217">
        <v>795000</v>
      </c>
      <c r="G536" s="217">
        <v>795000</v>
      </c>
      <c r="H536" s="217">
        <v>795000</v>
      </c>
      <c r="I536" s="217">
        <v>795000</v>
      </c>
      <c r="J536" s="217">
        <v>795000</v>
      </c>
      <c r="K536" s="217">
        <v>795000</v>
      </c>
      <c r="L536" s="217">
        <v>795000</v>
      </c>
      <c r="M536" s="217">
        <v>795000</v>
      </c>
      <c r="N536" s="217">
        <v>795000</v>
      </c>
      <c r="O536" s="217">
        <v>795000</v>
      </c>
      <c r="P536" s="217">
        <v>795165</v>
      </c>
      <c r="Q536" s="243" t="s">
        <v>162</v>
      </c>
      <c r="R536" s="244">
        <f t="shared" si="8"/>
        <v>0</v>
      </c>
    </row>
    <row r="537" spans="1:18" s="206" customFormat="1">
      <c r="A537" s="241" t="s">
        <v>723</v>
      </c>
      <c r="B537" s="242" t="s">
        <v>515</v>
      </c>
      <c r="C537" s="216">
        <v>0</v>
      </c>
      <c r="D537" s="216">
        <v>0</v>
      </c>
      <c r="E537" s="216">
        <v>0</v>
      </c>
      <c r="F537" s="216">
        <v>0</v>
      </c>
      <c r="G537" s="216">
        <v>0</v>
      </c>
      <c r="H537" s="216">
        <v>0</v>
      </c>
      <c r="I537" s="216">
        <v>0</v>
      </c>
      <c r="J537" s="216">
        <v>0</v>
      </c>
      <c r="K537" s="216">
        <v>0</v>
      </c>
      <c r="L537" s="216">
        <v>0</v>
      </c>
      <c r="M537" s="216">
        <v>0</v>
      </c>
      <c r="N537" s="216">
        <v>0</v>
      </c>
      <c r="O537" s="216">
        <v>0</v>
      </c>
      <c r="P537" s="216">
        <v>0</v>
      </c>
      <c r="Q537" s="214" t="s">
        <v>162</v>
      </c>
      <c r="R537" s="244">
        <f t="shared" si="8"/>
        <v>0</v>
      </c>
    </row>
    <row r="538" spans="1:18">
      <c r="A538" s="241" t="s">
        <v>724</v>
      </c>
      <c r="B538" s="242" t="s">
        <v>515</v>
      </c>
      <c r="C538" s="217">
        <v>1194000</v>
      </c>
      <c r="D538" s="217">
        <v>1194000</v>
      </c>
      <c r="E538" s="217">
        <v>1194000</v>
      </c>
      <c r="F538" s="217">
        <v>1194000</v>
      </c>
      <c r="G538" s="217">
        <v>1194000</v>
      </c>
      <c r="H538" s="217">
        <v>1194000</v>
      </c>
      <c r="I538" s="217">
        <v>1194000</v>
      </c>
      <c r="J538" s="217">
        <v>1194000</v>
      </c>
      <c r="K538" s="217">
        <v>1194000</v>
      </c>
      <c r="L538" s="217">
        <v>1194000</v>
      </c>
      <c r="M538" s="217">
        <v>1194000</v>
      </c>
      <c r="N538" s="217">
        <v>1194000</v>
      </c>
      <c r="O538" s="217">
        <v>1194000</v>
      </c>
      <c r="P538" s="217">
        <v>1194000</v>
      </c>
      <c r="Q538" s="243" t="s">
        <v>162</v>
      </c>
      <c r="R538" s="244">
        <f t="shared" si="8"/>
        <v>0</v>
      </c>
    </row>
    <row r="539" spans="1:18">
      <c r="A539" s="241" t="s">
        <v>725</v>
      </c>
      <c r="B539" s="242" t="s">
        <v>515</v>
      </c>
      <c r="C539" s="217">
        <v>204000</v>
      </c>
      <c r="D539" s="217">
        <v>204000</v>
      </c>
      <c r="E539" s="217">
        <v>204000</v>
      </c>
      <c r="F539" s="217">
        <v>204000</v>
      </c>
      <c r="G539" s="217">
        <v>204000</v>
      </c>
      <c r="H539" s="217">
        <v>204000</v>
      </c>
      <c r="I539" s="217">
        <v>204000</v>
      </c>
      <c r="J539" s="217">
        <v>204000</v>
      </c>
      <c r="K539" s="217">
        <v>204000</v>
      </c>
      <c r="L539" s="217">
        <v>204000</v>
      </c>
      <c r="M539" s="217">
        <v>204000</v>
      </c>
      <c r="N539" s="217">
        <v>204000</v>
      </c>
      <c r="O539" s="217">
        <v>204000</v>
      </c>
      <c r="P539" s="217">
        <v>203682</v>
      </c>
      <c r="Q539" s="243" t="s">
        <v>162</v>
      </c>
      <c r="R539" s="244">
        <f t="shared" si="8"/>
        <v>0</v>
      </c>
    </row>
    <row r="540" spans="1:18" s="206" customFormat="1">
      <c r="A540" s="241" t="s">
        <v>726</v>
      </c>
      <c r="B540" s="242" t="s">
        <v>515</v>
      </c>
      <c r="C540" s="216">
        <v>0</v>
      </c>
      <c r="D540" s="216">
        <v>0</v>
      </c>
      <c r="E540" s="216">
        <v>0</v>
      </c>
      <c r="F540" s="216">
        <v>0</v>
      </c>
      <c r="G540" s="216">
        <v>0</v>
      </c>
      <c r="H540" s="216">
        <v>0</v>
      </c>
      <c r="I540" s="216">
        <v>0</v>
      </c>
      <c r="J540" s="216">
        <v>0</v>
      </c>
      <c r="K540" s="216">
        <v>0</v>
      </c>
      <c r="L540" s="216">
        <v>0</v>
      </c>
      <c r="M540" s="216">
        <v>0</v>
      </c>
      <c r="N540" s="216">
        <v>0</v>
      </c>
      <c r="O540" s="216">
        <v>0</v>
      </c>
      <c r="P540" s="216">
        <v>0</v>
      </c>
      <c r="Q540" s="214" t="s">
        <v>162</v>
      </c>
      <c r="R540" s="244">
        <f t="shared" si="8"/>
        <v>0</v>
      </c>
    </row>
    <row r="541" spans="1:18">
      <c r="A541" s="241" t="s">
        <v>727</v>
      </c>
      <c r="B541" s="242" t="s">
        <v>515</v>
      </c>
      <c r="C541" s="217">
        <v>1288000</v>
      </c>
      <c r="D541" s="217">
        <v>1288000</v>
      </c>
      <c r="E541" s="217">
        <v>1288000</v>
      </c>
      <c r="F541" s="217">
        <v>1288000</v>
      </c>
      <c r="G541" s="217">
        <v>1288000</v>
      </c>
      <c r="H541" s="217">
        <v>1288000</v>
      </c>
      <c r="I541" s="217">
        <v>1288000</v>
      </c>
      <c r="J541" s="217">
        <v>1288000</v>
      </c>
      <c r="K541" s="217">
        <v>1288000</v>
      </c>
      <c r="L541" s="217">
        <v>1288000</v>
      </c>
      <c r="M541" s="217">
        <v>1288000</v>
      </c>
      <c r="N541" s="217">
        <v>1288000</v>
      </c>
      <c r="O541" s="217">
        <v>1288000</v>
      </c>
      <c r="P541" s="217">
        <v>1288140</v>
      </c>
      <c r="Q541" s="243" t="s">
        <v>162</v>
      </c>
      <c r="R541" s="244">
        <f t="shared" si="8"/>
        <v>0</v>
      </c>
    </row>
    <row r="542" spans="1:18" s="206" customFormat="1">
      <c r="A542" s="241" t="s">
        <v>728</v>
      </c>
      <c r="B542" s="242" t="s">
        <v>515</v>
      </c>
      <c r="C542" s="216">
        <v>0</v>
      </c>
      <c r="D542" s="216">
        <v>0</v>
      </c>
      <c r="E542" s="216">
        <v>0</v>
      </c>
      <c r="F542" s="216">
        <v>0</v>
      </c>
      <c r="G542" s="216">
        <v>0</v>
      </c>
      <c r="H542" s="216">
        <v>0</v>
      </c>
      <c r="I542" s="216">
        <v>0</v>
      </c>
      <c r="J542" s="216">
        <v>0</v>
      </c>
      <c r="K542" s="216">
        <v>0</v>
      </c>
      <c r="L542" s="216">
        <v>0</v>
      </c>
      <c r="M542" s="216">
        <v>0</v>
      </c>
      <c r="N542" s="216">
        <v>0</v>
      </c>
      <c r="O542" s="216">
        <v>0</v>
      </c>
      <c r="P542" s="216">
        <v>0</v>
      </c>
      <c r="Q542" s="214" t="s">
        <v>162</v>
      </c>
      <c r="R542" s="244">
        <f t="shared" si="8"/>
        <v>0</v>
      </c>
    </row>
    <row r="543" spans="1:18">
      <c r="A543" s="241" t="s">
        <v>729</v>
      </c>
      <c r="B543" s="242" t="s">
        <v>515</v>
      </c>
      <c r="C543" s="217">
        <v>1281000</v>
      </c>
      <c r="D543" s="217">
        <v>1281000</v>
      </c>
      <c r="E543" s="217">
        <v>1281000</v>
      </c>
      <c r="F543" s="217">
        <v>1281000</v>
      </c>
      <c r="G543" s="217">
        <v>1281000</v>
      </c>
      <c r="H543" s="217">
        <v>1281000</v>
      </c>
      <c r="I543" s="217">
        <v>1281000</v>
      </c>
      <c r="J543" s="217">
        <v>1281000</v>
      </c>
      <c r="K543" s="217">
        <v>1281000</v>
      </c>
      <c r="L543" s="217">
        <v>1281000</v>
      </c>
      <c r="M543" s="217">
        <v>1281000</v>
      </c>
      <c r="N543" s="217">
        <v>1281000</v>
      </c>
      <c r="O543" s="217">
        <v>1281000</v>
      </c>
      <c r="P543" s="217">
        <v>1281059</v>
      </c>
      <c r="Q543" s="243" t="s">
        <v>162</v>
      </c>
      <c r="R543" s="244">
        <f t="shared" si="8"/>
        <v>0</v>
      </c>
    </row>
    <row r="544" spans="1:18">
      <c r="A544" s="241" t="s">
        <v>730</v>
      </c>
      <c r="B544" s="242" t="s">
        <v>515</v>
      </c>
      <c r="C544" s="217">
        <v>786000</v>
      </c>
      <c r="D544" s="217">
        <v>786000</v>
      </c>
      <c r="E544" s="217">
        <v>786000</v>
      </c>
      <c r="F544" s="217">
        <v>786000</v>
      </c>
      <c r="G544" s="217">
        <v>786000</v>
      </c>
      <c r="H544" s="217">
        <v>786000</v>
      </c>
      <c r="I544" s="217">
        <v>786000</v>
      </c>
      <c r="J544" s="217">
        <v>786000</v>
      </c>
      <c r="K544" s="217">
        <v>786000</v>
      </c>
      <c r="L544" s="217">
        <v>786000</v>
      </c>
      <c r="M544" s="217">
        <v>786000</v>
      </c>
      <c r="N544" s="217">
        <v>786000</v>
      </c>
      <c r="O544" s="217">
        <v>786000</v>
      </c>
      <c r="P544" s="217">
        <v>785528</v>
      </c>
      <c r="Q544" s="243" t="s">
        <v>162</v>
      </c>
      <c r="R544" s="244">
        <f t="shared" si="8"/>
        <v>0</v>
      </c>
    </row>
    <row r="545" spans="1:18">
      <c r="A545" s="241" t="s">
        <v>731</v>
      </c>
      <c r="B545" s="242" t="s">
        <v>515</v>
      </c>
      <c r="C545" s="217">
        <v>700000</v>
      </c>
      <c r="D545" s="217">
        <v>700000</v>
      </c>
      <c r="E545" s="217">
        <v>700000</v>
      </c>
      <c r="F545" s="217">
        <v>700000</v>
      </c>
      <c r="G545" s="217">
        <v>700000</v>
      </c>
      <c r="H545" s="217">
        <v>700000</v>
      </c>
      <c r="I545" s="217">
        <v>700000</v>
      </c>
      <c r="J545" s="217">
        <v>700000</v>
      </c>
      <c r="K545" s="217">
        <v>700000</v>
      </c>
      <c r="L545" s="217">
        <v>700000</v>
      </c>
      <c r="M545" s="217">
        <v>700000</v>
      </c>
      <c r="N545" s="217">
        <v>700000</v>
      </c>
      <c r="O545" s="217">
        <v>700000</v>
      </c>
      <c r="P545" s="217">
        <v>699814</v>
      </c>
      <c r="Q545" s="243" t="s">
        <v>162</v>
      </c>
      <c r="R545" s="244">
        <f t="shared" si="8"/>
        <v>0</v>
      </c>
    </row>
    <row r="546" spans="1:18">
      <c r="A546" s="241" t="s">
        <v>732</v>
      </c>
      <c r="B546" s="242" t="s">
        <v>515</v>
      </c>
      <c r="C546" s="217">
        <v>1051000</v>
      </c>
      <c r="D546" s="217">
        <v>1051000</v>
      </c>
      <c r="E546" s="217">
        <v>1051000</v>
      </c>
      <c r="F546" s="217">
        <v>1051000</v>
      </c>
      <c r="G546" s="217">
        <v>1051000</v>
      </c>
      <c r="H546" s="217">
        <v>1051000</v>
      </c>
      <c r="I546" s="217">
        <v>1051000</v>
      </c>
      <c r="J546" s="217">
        <v>1051000</v>
      </c>
      <c r="K546" s="217">
        <v>1051000</v>
      </c>
      <c r="L546" s="217">
        <v>1051000</v>
      </c>
      <c r="M546" s="217">
        <v>1051000</v>
      </c>
      <c r="N546" s="217">
        <v>1051000</v>
      </c>
      <c r="O546" s="217">
        <v>1051000</v>
      </c>
      <c r="P546" s="217">
        <v>1051000</v>
      </c>
      <c r="Q546" s="243" t="s">
        <v>162</v>
      </c>
      <c r="R546" s="244">
        <f t="shared" si="8"/>
        <v>0</v>
      </c>
    </row>
    <row r="547" spans="1:18" s="206" customFormat="1">
      <c r="A547" s="241" t="s">
        <v>733</v>
      </c>
      <c r="B547" s="242" t="s">
        <v>734</v>
      </c>
      <c r="C547" s="216">
        <v>0</v>
      </c>
      <c r="D547" s="216">
        <v>0</v>
      </c>
      <c r="E547" s="216">
        <v>0</v>
      </c>
      <c r="F547" s="216">
        <v>0</v>
      </c>
      <c r="G547" s="216">
        <v>0</v>
      </c>
      <c r="H547" s="216">
        <v>0</v>
      </c>
      <c r="I547" s="216">
        <v>0</v>
      </c>
      <c r="J547" s="216">
        <v>0</v>
      </c>
      <c r="K547" s="216">
        <v>0</v>
      </c>
      <c r="L547" s="216">
        <v>0</v>
      </c>
      <c r="M547" s="216">
        <v>0</v>
      </c>
      <c r="N547" s="216">
        <v>0</v>
      </c>
      <c r="O547" s="216">
        <v>0</v>
      </c>
      <c r="P547" s="216">
        <v>0</v>
      </c>
      <c r="Q547" s="214" t="s">
        <v>163</v>
      </c>
      <c r="R547" s="244">
        <f t="shared" si="8"/>
        <v>0</v>
      </c>
    </row>
    <row r="548" spans="1:18" s="206" customFormat="1">
      <c r="A548" s="241" t="s">
        <v>735</v>
      </c>
      <c r="B548" s="242" t="s">
        <v>734</v>
      </c>
      <c r="C548" s="216">
        <v>0</v>
      </c>
      <c r="D548" s="216">
        <v>0</v>
      </c>
      <c r="E548" s="216">
        <v>0</v>
      </c>
      <c r="F548" s="216">
        <v>0</v>
      </c>
      <c r="G548" s="216">
        <v>0</v>
      </c>
      <c r="H548" s="216">
        <v>0</v>
      </c>
      <c r="I548" s="216">
        <v>0</v>
      </c>
      <c r="J548" s="216">
        <v>0</v>
      </c>
      <c r="K548" s="216">
        <v>0</v>
      </c>
      <c r="L548" s="216">
        <v>0</v>
      </c>
      <c r="M548" s="216">
        <v>0</v>
      </c>
      <c r="N548" s="216">
        <v>0</v>
      </c>
      <c r="O548" s="216">
        <v>0</v>
      </c>
      <c r="P548" s="216">
        <v>0</v>
      </c>
      <c r="Q548" s="214" t="s">
        <v>163</v>
      </c>
      <c r="R548" s="244">
        <f t="shared" si="8"/>
        <v>0</v>
      </c>
    </row>
    <row r="549" spans="1:18" s="206" customFormat="1">
      <c r="A549" s="241" t="s">
        <v>736</v>
      </c>
      <c r="B549" s="242" t="s">
        <v>734</v>
      </c>
      <c r="C549" s="216">
        <v>0</v>
      </c>
      <c r="D549" s="216">
        <v>0</v>
      </c>
      <c r="E549" s="216">
        <v>0</v>
      </c>
      <c r="F549" s="216">
        <v>0</v>
      </c>
      <c r="G549" s="216">
        <v>0</v>
      </c>
      <c r="H549" s="216">
        <v>0</v>
      </c>
      <c r="I549" s="216">
        <v>0</v>
      </c>
      <c r="J549" s="216">
        <v>0</v>
      </c>
      <c r="K549" s="216">
        <v>0</v>
      </c>
      <c r="L549" s="216">
        <v>0</v>
      </c>
      <c r="M549" s="216">
        <v>0</v>
      </c>
      <c r="N549" s="216">
        <v>0</v>
      </c>
      <c r="O549" s="216">
        <v>0</v>
      </c>
      <c r="P549" s="216">
        <v>0</v>
      </c>
      <c r="Q549" s="214" t="s">
        <v>163</v>
      </c>
      <c r="R549" s="244">
        <f t="shared" si="8"/>
        <v>0</v>
      </c>
    </row>
    <row r="550" spans="1:18" s="206" customFormat="1">
      <c r="A550" s="241" t="s">
        <v>737</v>
      </c>
      <c r="B550" s="242" t="s">
        <v>734</v>
      </c>
      <c r="C550" s="216">
        <v>0</v>
      </c>
      <c r="D550" s="216">
        <v>0</v>
      </c>
      <c r="E550" s="216">
        <v>0</v>
      </c>
      <c r="F550" s="216">
        <v>0</v>
      </c>
      <c r="G550" s="216">
        <v>0</v>
      </c>
      <c r="H550" s="216">
        <v>0</v>
      </c>
      <c r="I550" s="216">
        <v>0</v>
      </c>
      <c r="J550" s="216">
        <v>0</v>
      </c>
      <c r="K550" s="216">
        <v>0</v>
      </c>
      <c r="L550" s="216">
        <v>0</v>
      </c>
      <c r="M550" s="216">
        <v>0</v>
      </c>
      <c r="N550" s="216">
        <v>0</v>
      </c>
      <c r="O550" s="216">
        <v>0</v>
      </c>
      <c r="P550" s="216">
        <v>0</v>
      </c>
      <c r="Q550" s="214" t="s">
        <v>163</v>
      </c>
      <c r="R550" s="244">
        <f t="shared" si="8"/>
        <v>0</v>
      </c>
    </row>
    <row r="551" spans="1:18">
      <c r="A551" s="241" t="s">
        <v>738</v>
      </c>
      <c r="B551" s="242" t="s">
        <v>734</v>
      </c>
      <c r="C551" s="217">
        <v>8000</v>
      </c>
      <c r="D551" s="217">
        <v>8000</v>
      </c>
      <c r="E551" s="217">
        <v>8000</v>
      </c>
      <c r="F551" s="217">
        <v>8000</v>
      </c>
      <c r="G551" s="217">
        <v>8000</v>
      </c>
      <c r="H551" s="217">
        <v>8000</v>
      </c>
      <c r="I551" s="217">
        <v>8000</v>
      </c>
      <c r="J551" s="217">
        <v>8000</v>
      </c>
      <c r="K551" s="217">
        <v>8000</v>
      </c>
      <c r="L551" s="217">
        <v>8000</v>
      </c>
      <c r="M551" s="217">
        <v>8000</v>
      </c>
      <c r="N551" s="217">
        <v>8000</v>
      </c>
      <c r="O551" s="217">
        <v>8000</v>
      </c>
      <c r="P551" s="217">
        <v>8021</v>
      </c>
      <c r="Q551" s="243" t="s">
        <v>163</v>
      </c>
      <c r="R551" s="244">
        <f t="shared" si="8"/>
        <v>0</v>
      </c>
    </row>
    <row r="552" spans="1:18">
      <c r="A552" s="241" t="s">
        <v>739</v>
      </c>
      <c r="B552" s="242" t="s">
        <v>734</v>
      </c>
      <c r="C552" s="217">
        <v>3787000</v>
      </c>
      <c r="D552" s="217">
        <v>3787000</v>
      </c>
      <c r="E552" s="217">
        <v>3787000</v>
      </c>
      <c r="F552" s="217">
        <v>3787000</v>
      </c>
      <c r="G552" s="217">
        <v>3787000</v>
      </c>
      <c r="H552" s="217">
        <v>3787000</v>
      </c>
      <c r="I552" s="217">
        <v>3787000</v>
      </c>
      <c r="J552" s="217">
        <v>3787000</v>
      </c>
      <c r="K552" s="217">
        <v>3787000</v>
      </c>
      <c r="L552" s="217">
        <v>3787000</v>
      </c>
      <c r="M552" s="217">
        <v>3787000</v>
      </c>
      <c r="N552" s="217">
        <v>3787000</v>
      </c>
      <c r="O552" s="217">
        <v>4472000</v>
      </c>
      <c r="P552" s="217">
        <v>3815567</v>
      </c>
      <c r="Q552" s="243" t="s">
        <v>163</v>
      </c>
      <c r="R552" s="244">
        <f t="shared" si="8"/>
        <v>0</v>
      </c>
    </row>
    <row r="553" spans="1:18" s="206" customFormat="1">
      <c r="A553" s="241" t="s">
        <v>740</v>
      </c>
      <c r="B553" s="242" t="s">
        <v>734</v>
      </c>
      <c r="C553" s="216">
        <v>0</v>
      </c>
      <c r="D553" s="216">
        <v>0</v>
      </c>
      <c r="E553" s="216">
        <v>0</v>
      </c>
      <c r="F553" s="216">
        <v>0</v>
      </c>
      <c r="G553" s="216">
        <v>0</v>
      </c>
      <c r="H553" s="216">
        <v>0</v>
      </c>
      <c r="I553" s="216">
        <v>0</v>
      </c>
      <c r="J553" s="216">
        <v>0</v>
      </c>
      <c r="K553" s="216">
        <v>0</v>
      </c>
      <c r="L553" s="216">
        <v>0</v>
      </c>
      <c r="M553" s="216">
        <v>0</v>
      </c>
      <c r="N553" s="216">
        <v>0</v>
      </c>
      <c r="O553" s="216">
        <v>0</v>
      </c>
      <c r="P553" s="216">
        <v>0</v>
      </c>
      <c r="Q553" s="214" t="s">
        <v>163</v>
      </c>
      <c r="R553" s="244">
        <f t="shared" si="8"/>
        <v>0</v>
      </c>
    </row>
    <row r="554" spans="1:18" s="206" customFormat="1">
      <c r="A554" s="241" t="s">
        <v>741</v>
      </c>
      <c r="B554" s="242" t="s">
        <v>734</v>
      </c>
      <c r="C554" s="216">
        <v>0</v>
      </c>
      <c r="D554" s="216">
        <v>0</v>
      </c>
      <c r="E554" s="216">
        <v>0</v>
      </c>
      <c r="F554" s="216">
        <v>0</v>
      </c>
      <c r="G554" s="216">
        <v>0</v>
      </c>
      <c r="H554" s="216">
        <v>0</v>
      </c>
      <c r="I554" s="216">
        <v>0</v>
      </c>
      <c r="J554" s="216">
        <v>0</v>
      </c>
      <c r="K554" s="216">
        <v>0</v>
      </c>
      <c r="L554" s="216">
        <v>0</v>
      </c>
      <c r="M554" s="216">
        <v>0</v>
      </c>
      <c r="N554" s="216">
        <v>0</v>
      </c>
      <c r="O554" s="216">
        <v>0</v>
      </c>
      <c r="P554" s="216">
        <v>0</v>
      </c>
      <c r="Q554" s="214" t="s">
        <v>163</v>
      </c>
      <c r="R554" s="244">
        <f t="shared" si="8"/>
        <v>0</v>
      </c>
    </row>
    <row r="555" spans="1:18" s="206" customFormat="1">
      <c r="A555" s="241" t="s">
        <v>742</v>
      </c>
      <c r="B555" s="242" t="s">
        <v>734</v>
      </c>
      <c r="C555" s="216">
        <v>0</v>
      </c>
      <c r="D555" s="216">
        <v>0</v>
      </c>
      <c r="E555" s="216">
        <v>0</v>
      </c>
      <c r="F555" s="216">
        <v>0</v>
      </c>
      <c r="G555" s="216">
        <v>0</v>
      </c>
      <c r="H555" s="216">
        <v>0</v>
      </c>
      <c r="I555" s="216">
        <v>0</v>
      </c>
      <c r="J555" s="216">
        <v>0</v>
      </c>
      <c r="K555" s="216">
        <v>0</v>
      </c>
      <c r="L555" s="216">
        <v>0</v>
      </c>
      <c r="M555" s="216">
        <v>0</v>
      </c>
      <c r="N555" s="216">
        <v>0</v>
      </c>
      <c r="O555" s="216">
        <v>0</v>
      </c>
      <c r="P555" s="216">
        <v>0</v>
      </c>
      <c r="Q555" s="214" t="s">
        <v>163</v>
      </c>
      <c r="R555" s="244">
        <f t="shared" si="8"/>
        <v>0</v>
      </c>
    </row>
    <row r="556" spans="1:18" s="206" customFormat="1">
      <c r="A556" s="241" t="s">
        <v>743</v>
      </c>
      <c r="B556" s="242" t="s">
        <v>734</v>
      </c>
      <c r="C556" s="216">
        <v>0</v>
      </c>
      <c r="D556" s="216">
        <v>0</v>
      </c>
      <c r="E556" s="216">
        <v>0</v>
      </c>
      <c r="F556" s="216">
        <v>0</v>
      </c>
      <c r="G556" s="216">
        <v>0</v>
      </c>
      <c r="H556" s="216">
        <v>0</v>
      </c>
      <c r="I556" s="216">
        <v>0</v>
      </c>
      <c r="J556" s="216">
        <v>0</v>
      </c>
      <c r="K556" s="216">
        <v>0</v>
      </c>
      <c r="L556" s="216">
        <v>0</v>
      </c>
      <c r="M556" s="216">
        <v>0</v>
      </c>
      <c r="N556" s="216">
        <v>0</v>
      </c>
      <c r="O556" s="216">
        <v>0</v>
      </c>
      <c r="P556" s="216">
        <v>0</v>
      </c>
      <c r="Q556" s="214" t="s">
        <v>163</v>
      </c>
      <c r="R556" s="244">
        <f t="shared" si="8"/>
        <v>0</v>
      </c>
    </row>
    <row r="557" spans="1:18">
      <c r="A557" s="241" t="s">
        <v>744</v>
      </c>
      <c r="B557" s="242" t="s">
        <v>734</v>
      </c>
      <c r="C557" s="217">
        <v>568000</v>
      </c>
      <c r="D557" s="217">
        <v>568000</v>
      </c>
      <c r="E557" s="217">
        <v>568000</v>
      </c>
      <c r="F557" s="217">
        <v>568000</v>
      </c>
      <c r="G557" s="217">
        <v>568000</v>
      </c>
      <c r="H557" s="217">
        <v>568000</v>
      </c>
      <c r="I557" s="217">
        <v>568000</v>
      </c>
      <c r="J557" s="217">
        <v>568000</v>
      </c>
      <c r="K557" s="217">
        <v>568000</v>
      </c>
      <c r="L557" s="217">
        <v>568000</v>
      </c>
      <c r="M557" s="217">
        <v>568000</v>
      </c>
      <c r="N557" s="217">
        <v>568000</v>
      </c>
      <c r="O557" s="217">
        <v>568000</v>
      </c>
      <c r="P557" s="217">
        <v>568185</v>
      </c>
      <c r="Q557" s="243" t="s">
        <v>163</v>
      </c>
      <c r="R557" s="244">
        <f t="shared" si="8"/>
        <v>0</v>
      </c>
    </row>
    <row r="558" spans="1:18" s="206" customFormat="1">
      <c r="A558" s="241" t="s">
        <v>745</v>
      </c>
      <c r="B558" s="242" t="s">
        <v>734</v>
      </c>
      <c r="C558" s="216">
        <v>0</v>
      </c>
      <c r="D558" s="216">
        <v>0</v>
      </c>
      <c r="E558" s="216">
        <v>0</v>
      </c>
      <c r="F558" s="216">
        <v>0</v>
      </c>
      <c r="G558" s="216">
        <v>0</v>
      </c>
      <c r="H558" s="216">
        <v>0</v>
      </c>
      <c r="I558" s="216">
        <v>0</v>
      </c>
      <c r="J558" s="216">
        <v>0</v>
      </c>
      <c r="K558" s="216">
        <v>0</v>
      </c>
      <c r="L558" s="216">
        <v>0</v>
      </c>
      <c r="M558" s="216">
        <v>0</v>
      </c>
      <c r="N558" s="216">
        <v>0</v>
      </c>
      <c r="O558" s="216">
        <v>0</v>
      </c>
      <c r="P558" s="216">
        <v>0</v>
      </c>
      <c r="Q558" s="214" t="s">
        <v>163</v>
      </c>
      <c r="R558" s="244">
        <f t="shared" si="8"/>
        <v>0</v>
      </c>
    </row>
    <row r="559" spans="1:18" s="206" customFormat="1">
      <c r="A559" s="241" t="s">
        <v>746</v>
      </c>
      <c r="B559" s="242" t="s">
        <v>734</v>
      </c>
      <c r="C559" s="216">
        <v>0</v>
      </c>
      <c r="D559" s="216">
        <v>0</v>
      </c>
      <c r="E559" s="216">
        <v>0</v>
      </c>
      <c r="F559" s="216">
        <v>0</v>
      </c>
      <c r="G559" s="216">
        <v>0</v>
      </c>
      <c r="H559" s="216">
        <v>0</v>
      </c>
      <c r="I559" s="216">
        <v>0</v>
      </c>
      <c r="J559" s="216">
        <v>0</v>
      </c>
      <c r="K559" s="216">
        <v>0</v>
      </c>
      <c r="L559" s="216">
        <v>0</v>
      </c>
      <c r="M559" s="216">
        <v>0</v>
      </c>
      <c r="N559" s="216">
        <v>0</v>
      </c>
      <c r="O559" s="216">
        <v>0</v>
      </c>
      <c r="P559" s="216">
        <v>0</v>
      </c>
      <c r="Q559" s="214" t="s">
        <v>163</v>
      </c>
      <c r="R559" s="244">
        <f t="shared" si="8"/>
        <v>0</v>
      </c>
    </row>
    <row r="560" spans="1:18" s="206" customFormat="1">
      <c r="A560" s="241" t="s">
        <v>747</v>
      </c>
      <c r="B560" s="242" t="s">
        <v>734</v>
      </c>
      <c r="C560" s="216">
        <v>0</v>
      </c>
      <c r="D560" s="216">
        <v>0</v>
      </c>
      <c r="E560" s="216">
        <v>0</v>
      </c>
      <c r="F560" s="216">
        <v>0</v>
      </c>
      <c r="G560" s="216">
        <v>0</v>
      </c>
      <c r="H560" s="216">
        <v>0</v>
      </c>
      <c r="I560" s="216">
        <v>0</v>
      </c>
      <c r="J560" s="216">
        <v>0</v>
      </c>
      <c r="K560" s="216">
        <v>0</v>
      </c>
      <c r="L560" s="216">
        <v>0</v>
      </c>
      <c r="M560" s="216">
        <v>0</v>
      </c>
      <c r="N560" s="216">
        <v>0</v>
      </c>
      <c r="O560" s="216">
        <v>0</v>
      </c>
      <c r="P560" s="216">
        <v>0</v>
      </c>
      <c r="Q560" s="214" t="s">
        <v>163</v>
      </c>
      <c r="R560" s="244">
        <f t="shared" si="8"/>
        <v>0</v>
      </c>
    </row>
    <row r="561" spans="1:18" s="206" customFormat="1">
      <c r="A561" s="241" t="s">
        <v>748</v>
      </c>
      <c r="B561" s="242" t="s">
        <v>734</v>
      </c>
      <c r="C561" s="216">
        <v>0</v>
      </c>
      <c r="D561" s="216">
        <v>0</v>
      </c>
      <c r="E561" s="216">
        <v>0</v>
      </c>
      <c r="F561" s="216">
        <v>0</v>
      </c>
      <c r="G561" s="216">
        <v>0</v>
      </c>
      <c r="H561" s="216">
        <v>0</v>
      </c>
      <c r="I561" s="216">
        <v>0</v>
      </c>
      <c r="J561" s="216">
        <v>0</v>
      </c>
      <c r="K561" s="216">
        <v>0</v>
      </c>
      <c r="L561" s="216">
        <v>0</v>
      </c>
      <c r="M561" s="216">
        <v>0</v>
      </c>
      <c r="N561" s="216">
        <v>0</v>
      </c>
      <c r="O561" s="216">
        <v>0</v>
      </c>
      <c r="P561" s="216">
        <v>0</v>
      </c>
      <c r="Q561" s="214" t="s">
        <v>163</v>
      </c>
      <c r="R561" s="244">
        <f t="shared" si="8"/>
        <v>0</v>
      </c>
    </row>
    <row r="562" spans="1:18">
      <c r="A562" s="241" t="s">
        <v>749</v>
      </c>
      <c r="B562" s="242" t="s">
        <v>734</v>
      </c>
      <c r="C562" s="217">
        <v>331000</v>
      </c>
      <c r="D562" s="217">
        <v>331000</v>
      </c>
      <c r="E562" s="217">
        <v>331000</v>
      </c>
      <c r="F562" s="217">
        <v>331000</v>
      </c>
      <c r="G562" s="217">
        <v>331000</v>
      </c>
      <c r="H562" s="217">
        <v>331000</v>
      </c>
      <c r="I562" s="217">
        <v>331000</v>
      </c>
      <c r="J562" s="217">
        <v>331000</v>
      </c>
      <c r="K562" s="217">
        <v>331000</v>
      </c>
      <c r="L562" s="217">
        <v>331000</v>
      </c>
      <c r="M562" s="217">
        <v>331000</v>
      </c>
      <c r="N562" s="217">
        <v>331000</v>
      </c>
      <c r="O562" s="217">
        <v>331000</v>
      </c>
      <c r="P562" s="217">
        <v>331427</v>
      </c>
      <c r="Q562" s="243" t="s">
        <v>163</v>
      </c>
      <c r="R562" s="244">
        <f t="shared" si="8"/>
        <v>0</v>
      </c>
    </row>
    <row r="563" spans="1:18">
      <c r="A563" s="241" t="s">
        <v>750</v>
      </c>
      <c r="B563" s="242" t="s">
        <v>734</v>
      </c>
      <c r="C563" s="217">
        <v>114000</v>
      </c>
      <c r="D563" s="217">
        <v>114000</v>
      </c>
      <c r="E563" s="217">
        <v>114000</v>
      </c>
      <c r="F563" s="217">
        <v>114000</v>
      </c>
      <c r="G563" s="217">
        <v>114000</v>
      </c>
      <c r="H563" s="217">
        <v>114000</v>
      </c>
      <c r="I563" s="217">
        <v>114000</v>
      </c>
      <c r="J563" s="217">
        <v>114000</v>
      </c>
      <c r="K563" s="217">
        <v>114000</v>
      </c>
      <c r="L563" s="217">
        <v>114000</v>
      </c>
      <c r="M563" s="217">
        <v>114000</v>
      </c>
      <c r="N563" s="217">
        <v>114000</v>
      </c>
      <c r="O563" s="217">
        <v>114000</v>
      </c>
      <c r="P563" s="217">
        <v>113968</v>
      </c>
      <c r="Q563" s="243" t="s">
        <v>163</v>
      </c>
      <c r="R563" s="244">
        <f t="shared" si="8"/>
        <v>0</v>
      </c>
    </row>
    <row r="564" spans="1:18" s="206" customFormat="1">
      <c r="A564" s="241" t="s">
        <v>751</v>
      </c>
      <c r="B564" s="242" t="s">
        <v>734</v>
      </c>
      <c r="C564" s="216">
        <v>0</v>
      </c>
      <c r="D564" s="216">
        <v>0</v>
      </c>
      <c r="E564" s="216">
        <v>0</v>
      </c>
      <c r="F564" s="216">
        <v>0</v>
      </c>
      <c r="G564" s="216">
        <v>0</v>
      </c>
      <c r="H564" s="216">
        <v>0</v>
      </c>
      <c r="I564" s="216">
        <v>0</v>
      </c>
      <c r="J564" s="216">
        <v>0</v>
      </c>
      <c r="K564" s="216">
        <v>0</v>
      </c>
      <c r="L564" s="216">
        <v>0</v>
      </c>
      <c r="M564" s="216">
        <v>0</v>
      </c>
      <c r="N564" s="216">
        <v>0</v>
      </c>
      <c r="O564" s="216">
        <v>0</v>
      </c>
      <c r="P564" s="216">
        <v>0</v>
      </c>
      <c r="Q564" s="214" t="s">
        <v>163</v>
      </c>
      <c r="R564" s="244">
        <f t="shared" si="8"/>
        <v>0</v>
      </c>
    </row>
    <row r="565" spans="1:18" s="206" customFormat="1">
      <c r="A565" s="241" t="s">
        <v>752</v>
      </c>
      <c r="B565" s="242" t="s">
        <v>734</v>
      </c>
      <c r="C565" s="216">
        <v>0</v>
      </c>
      <c r="D565" s="216">
        <v>0</v>
      </c>
      <c r="E565" s="216">
        <v>0</v>
      </c>
      <c r="F565" s="216">
        <v>0</v>
      </c>
      <c r="G565" s="216">
        <v>0</v>
      </c>
      <c r="H565" s="216">
        <v>0</v>
      </c>
      <c r="I565" s="216">
        <v>0</v>
      </c>
      <c r="J565" s="216">
        <v>0</v>
      </c>
      <c r="K565" s="216">
        <v>0</v>
      </c>
      <c r="L565" s="216">
        <v>0</v>
      </c>
      <c r="M565" s="216">
        <v>0</v>
      </c>
      <c r="N565" s="216">
        <v>0</v>
      </c>
      <c r="O565" s="216">
        <v>0</v>
      </c>
      <c r="P565" s="216">
        <v>0</v>
      </c>
      <c r="Q565" s="214" t="s">
        <v>163</v>
      </c>
      <c r="R565" s="244">
        <f t="shared" si="8"/>
        <v>0</v>
      </c>
    </row>
    <row r="566" spans="1:18">
      <c r="A566" s="241" t="s">
        <v>753</v>
      </c>
      <c r="B566" s="242" t="s">
        <v>734</v>
      </c>
      <c r="C566" s="217">
        <v>75000</v>
      </c>
      <c r="D566" s="217">
        <v>75000</v>
      </c>
      <c r="E566" s="217">
        <v>75000</v>
      </c>
      <c r="F566" s="217">
        <v>75000</v>
      </c>
      <c r="G566" s="217">
        <v>75000</v>
      </c>
      <c r="H566" s="217">
        <v>75000</v>
      </c>
      <c r="I566" s="217">
        <v>75000</v>
      </c>
      <c r="J566" s="217">
        <v>75000</v>
      </c>
      <c r="K566" s="217">
        <v>75000</v>
      </c>
      <c r="L566" s="217">
        <v>75000</v>
      </c>
      <c r="M566" s="217">
        <v>75000</v>
      </c>
      <c r="N566" s="217">
        <v>75000</v>
      </c>
      <c r="O566" s="217">
        <v>75000</v>
      </c>
      <c r="P566" s="217">
        <v>74854</v>
      </c>
      <c r="Q566" s="243" t="s">
        <v>163</v>
      </c>
      <c r="R566" s="244">
        <f t="shared" si="8"/>
        <v>0</v>
      </c>
    </row>
    <row r="567" spans="1:18">
      <c r="A567" s="241" t="s">
        <v>754</v>
      </c>
      <c r="B567" s="242" t="s">
        <v>734</v>
      </c>
      <c r="C567" s="217">
        <v>820000</v>
      </c>
      <c r="D567" s="217">
        <v>820000</v>
      </c>
      <c r="E567" s="217">
        <v>820000</v>
      </c>
      <c r="F567" s="217">
        <v>820000</v>
      </c>
      <c r="G567" s="217">
        <v>820000</v>
      </c>
      <c r="H567" s="217">
        <v>820000</v>
      </c>
      <c r="I567" s="217">
        <v>820000</v>
      </c>
      <c r="J567" s="217">
        <v>820000</v>
      </c>
      <c r="K567" s="217">
        <v>820000</v>
      </c>
      <c r="L567" s="217">
        <v>820000</v>
      </c>
      <c r="M567" s="217">
        <v>820000</v>
      </c>
      <c r="N567" s="217">
        <v>820000</v>
      </c>
      <c r="O567" s="217">
        <v>820000</v>
      </c>
      <c r="P567" s="217">
        <v>819764</v>
      </c>
      <c r="Q567" s="243" t="s">
        <v>163</v>
      </c>
      <c r="R567" s="244">
        <f t="shared" si="8"/>
        <v>0</v>
      </c>
    </row>
    <row r="568" spans="1:18">
      <c r="A568" s="241" t="s">
        <v>755</v>
      </c>
      <c r="B568" s="242" t="s">
        <v>734</v>
      </c>
      <c r="C568" s="217">
        <v>3086000</v>
      </c>
      <c r="D568" s="217">
        <v>3086000</v>
      </c>
      <c r="E568" s="217">
        <v>3086000</v>
      </c>
      <c r="F568" s="217">
        <v>3086000</v>
      </c>
      <c r="G568" s="217">
        <v>3086000</v>
      </c>
      <c r="H568" s="217">
        <v>3086000</v>
      </c>
      <c r="I568" s="217">
        <v>3086000</v>
      </c>
      <c r="J568" s="217">
        <v>3086000</v>
      </c>
      <c r="K568" s="217">
        <v>3086000</v>
      </c>
      <c r="L568" s="217">
        <v>3086000</v>
      </c>
      <c r="M568" s="217">
        <v>3086000</v>
      </c>
      <c r="N568" s="217">
        <v>3086000</v>
      </c>
      <c r="O568" s="217">
        <v>3086000</v>
      </c>
      <c r="P568" s="217">
        <v>3086351</v>
      </c>
      <c r="Q568" s="243" t="s">
        <v>163</v>
      </c>
      <c r="R568" s="244">
        <f t="shared" si="8"/>
        <v>0</v>
      </c>
    </row>
    <row r="569" spans="1:18" s="206" customFormat="1">
      <c r="A569" s="241" t="s">
        <v>756</v>
      </c>
      <c r="B569" s="242" t="s">
        <v>734</v>
      </c>
      <c r="C569" s="216">
        <v>0</v>
      </c>
      <c r="D569" s="216">
        <v>0</v>
      </c>
      <c r="E569" s="216">
        <v>0</v>
      </c>
      <c r="F569" s="216">
        <v>0</v>
      </c>
      <c r="G569" s="216">
        <v>0</v>
      </c>
      <c r="H569" s="216">
        <v>0</v>
      </c>
      <c r="I569" s="216">
        <v>0</v>
      </c>
      <c r="J569" s="216">
        <v>0</v>
      </c>
      <c r="K569" s="216">
        <v>0</v>
      </c>
      <c r="L569" s="216">
        <v>0</v>
      </c>
      <c r="M569" s="216">
        <v>0</v>
      </c>
      <c r="N569" s="216">
        <v>0</v>
      </c>
      <c r="O569" s="216">
        <v>0</v>
      </c>
      <c r="P569" s="216">
        <v>0</v>
      </c>
      <c r="Q569" s="214" t="s">
        <v>163</v>
      </c>
      <c r="R569" s="244">
        <f t="shared" si="8"/>
        <v>0</v>
      </c>
    </row>
    <row r="570" spans="1:18">
      <c r="A570" s="241" t="s">
        <v>757</v>
      </c>
      <c r="B570" s="242" t="s">
        <v>734</v>
      </c>
      <c r="C570" s="217">
        <v>1080000</v>
      </c>
      <c r="D570" s="217">
        <v>1080000</v>
      </c>
      <c r="E570" s="217">
        <v>1080000</v>
      </c>
      <c r="F570" s="217">
        <v>1080000</v>
      </c>
      <c r="G570" s="217">
        <v>1080000</v>
      </c>
      <c r="H570" s="217">
        <v>1080000</v>
      </c>
      <c r="I570" s="217">
        <v>1080000</v>
      </c>
      <c r="J570" s="217">
        <v>1080000</v>
      </c>
      <c r="K570" s="217">
        <v>1080000</v>
      </c>
      <c r="L570" s="217">
        <v>1080000</v>
      </c>
      <c r="M570" s="217">
        <v>1080000</v>
      </c>
      <c r="N570" s="217">
        <v>1080000</v>
      </c>
      <c r="O570" s="217">
        <v>1080000</v>
      </c>
      <c r="P570" s="217">
        <v>1080001</v>
      </c>
      <c r="Q570" s="243" t="s">
        <v>163</v>
      </c>
      <c r="R570" s="244">
        <f t="shared" si="8"/>
        <v>0</v>
      </c>
    </row>
    <row r="571" spans="1:18" s="206" customFormat="1">
      <c r="A571" s="241" t="s">
        <v>758</v>
      </c>
      <c r="B571" s="242" t="s">
        <v>734</v>
      </c>
      <c r="C571" s="216">
        <v>0</v>
      </c>
      <c r="D571" s="216">
        <v>0</v>
      </c>
      <c r="E571" s="216">
        <v>0</v>
      </c>
      <c r="F571" s="216">
        <v>0</v>
      </c>
      <c r="G571" s="216">
        <v>0</v>
      </c>
      <c r="H571" s="216">
        <v>0</v>
      </c>
      <c r="I571" s="216">
        <v>0</v>
      </c>
      <c r="J571" s="216">
        <v>0</v>
      </c>
      <c r="K571" s="216">
        <v>0</v>
      </c>
      <c r="L571" s="216">
        <v>0</v>
      </c>
      <c r="M571" s="216">
        <v>0</v>
      </c>
      <c r="N571" s="216">
        <v>0</v>
      </c>
      <c r="O571" s="216">
        <v>0</v>
      </c>
      <c r="P571" s="216">
        <v>0</v>
      </c>
      <c r="Q571" s="214" t="s">
        <v>163</v>
      </c>
      <c r="R571" s="244">
        <f t="shared" si="8"/>
        <v>0</v>
      </c>
    </row>
    <row r="572" spans="1:18" s="206" customFormat="1">
      <c r="A572" s="241" t="s">
        <v>759</v>
      </c>
      <c r="B572" s="242" t="s">
        <v>734</v>
      </c>
      <c r="C572" s="216">
        <v>0</v>
      </c>
      <c r="D572" s="216">
        <v>0</v>
      </c>
      <c r="E572" s="216">
        <v>0</v>
      </c>
      <c r="F572" s="216">
        <v>0</v>
      </c>
      <c r="G572" s="216">
        <v>0</v>
      </c>
      <c r="H572" s="216">
        <v>0</v>
      </c>
      <c r="I572" s="216">
        <v>0</v>
      </c>
      <c r="J572" s="216">
        <v>0</v>
      </c>
      <c r="K572" s="216">
        <v>0</v>
      </c>
      <c r="L572" s="216">
        <v>0</v>
      </c>
      <c r="M572" s="216">
        <v>0</v>
      </c>
      <c r="N572" s="216">
        <v>0</v>
      </c>
      <c r="O572" s="216">
        <v>0</v>
      </c>
      <c r="P572" s="216">
        <v>0</v>
      </c>
      <c r="Q572" s="214" t="s">
        <v>163</v>
      </c>
      <c r="R572" s="244">
        <f t="shared" si="8"/>
        <v>0</v>
      </c>
    </row>
    <row r="573" spans="1:18">
      <c r="A573" s="241" t="s">
        <v>760</v>
      </c>
      <c r="B573" s="242" t="s">
        <v>734</v>
      </c>
      <c r="C573" s="217">
        <v>3837000</v>
      </c>
      <c r="D573" s="217">
        <v>3837000</v>
      </c>
      <c r="E573" s="217">
        <v>3837000</v>
      </c>
      <c r="F573" s="217">
        <v>3837000</v>
      </c>
      <c r="G573" s="217">
        <v>3837000</v>
      </c>
      <c r="H573" s="217">
        <v>3837000</v>
      </c>
      <c r="I573" s="217">
        <v>3837000</v>
      </c>
      <c r="J573" s="217">
        <v>3837000</v>
      </c>
      <c r="K573" s="217">
        <v>3837000</v>
      </c>
      <c r="L573" s="217">
        <v>3837000</v>
      </c>
      <c r="M573" s="217">
        <v>3837000</v>
      </c>
      <c r="N573" s="217">
        <v>3837000</v>
      </c>
      <c r="O573" s="217">
        <v>3837000</v>
      </c>
      <c r="P573" s="217">
        <v>3836676</v>
      </c>
      <c r="Q573" s="243" t="s">
        <v>163</v>
      </c>
      <c r="R573" s="244">
        <f t="shared" si="8"/>
        <v>0</v>
      </c>
    </row>
    <row r="574" spans="1:18" s="206" customFormat="1">
      <c r="A574" s="241" t="s">
        <v>761</v>
      </c>
      <c r="B574" s="242" t="s">
        <v>734</v>
      </c>
      <c r="C574" s="216">
        <v>0</v>
      </c>
      <c r="D574" s="216">
        <v>0</v>
      </c>
      <c r="E574" s="216">
        <v>0</v>
      </c>
      <c r="F574" s="216">
        <v>0</v>
      </c>
      <c r="G574" s="216">
        <v>0</v>
      </c>
      <c r="H574" s="216">
        <v>0</v>
      </c>
      <c r="I574" s="216">
        <v>0</v>
      </c>
      <c r="J574" s="216">
        <v>0</v>
      </c>
      <c r="K574" s="216">
        <v>0</v>
      </c>
      <c r="L574" s="216">
        <v>0</v>
      </c>
      <c r="M574" s="216">
        <v>0</v>
      </c>
      <c r="N574" s="216">
        <v>0</v>
      </c>
      <c r="O574" s="216">
        <v>0</v>
      </c>
      <c r="P574" s="216">
        <v>0</v>
      </c>
      <c r="Q574" s="214" t="s">
        <v>163</v>
      </c>
      <c r="R574" s="244">
        <f t="shared" si="8"/>
        <v>0</v>
      </c>
    </row>
    <row r="575" spans="1:18">
      <c r="A575" s="241" t="s">
        <v>762</v>
      </c>
      <c r="B575" s="242" t="s">
        <v>734</v>
      </c>
      <c r="C575" s="217">
        <v>22546000</v>
      </c>
      <c r="D575" s="217">
        <v>22546000</v>
      </c>
      <c r="E575" s="217">
        <v>22546000</v>
      </c>
      <c r="F575" s="217">
        <v>22546000</v>
      </c>
      <c r="G575" s="217">
        <v>22546000</v>
      </c>
      <c r="H575" s="217">
        <v>22546000</v>
      </c>
      <c r="I575" s="217">
        <v>22546000</v>
      </c>
      <c r="J575" s="217">
        <v>22546000</v>
      </c>
      <c r="K575" s="217">
        <v>22546000</v>
      </c>
      <c r="L575" s="217">
        <v>22546000</v>
      </c>
      <c r="M575" s="217">
        <v>22546000</v>
      </c>
      <c r="N575" s="217">
        <v>22546000</v>
      </c>
      <c r="O575" s="217">
        <v>22546000</v>
      </c>
      <c r="P575" s="217">
        <v>22545729</v>
      </c>
      <c r="Q575" s="243" t="s">
        <v>163</v>
      </c>
      <c r="R575" s="244">
        <f t="shared" si="8"/>
        <v>0</v>
      </c>
    </row>
    <row r="576" spans="1:18" s="206" customFormat="1">
      <c r="A576" s="241" t="s">
        <v>763</v>
      </c>
      <c r="B576" s="242" t="s">
        <v>734</v>
      </c>
      <c r="C576" s="216">
        <v>0</v>
      </c>
      <c r="D576" s="216">
        <v>0</v>
      </c>
      <c r="E576" s="216">
        <v>0</v>
      </c>
      <c r="F576" s="216">
        <v>0</v>
      </c>
      <c r="G576" s="216">
        <v>0</v>
      </c>
      <c r="H576" s="216">
        <v>0</v>
      </c>
      <c r="I576" s="216">
        <v>0</v>
      </c>
      <c r="J576" s="216">
        <v>0</v>
      </c>
      <c r="K576" s="216">
        <v>0</v>
      </c>
      <c r="L576" s="216">
        <v>0</v>
      </c>
      <c r="M576" s="216">
        <v>0</v>
      </c>
      <c r="N576" s="216">
        <v>0</v>
      </c>
      <c r="O576" s="216">
        <v>0</v>
      </c>
      <c r="P576" s="216">
        <v>0</v>
      </c>
      <c r="Q576" s="214" t="s">
        <v>163</v>
      </c>
      <c r="R576" s="244">
        <f t="shared" si="8"/>
        <v>0</v>
      </c>
    </row>
    <row r="577" spans="1:18">
      <c r="A577" s="241" t="s">
        <v>764</v>
      </c>
      <c r="B577" s="242" t="s">
        <v>734</v>
      </c>
      <c r="C577" s="217">
        <v>3475000</v>
      </c>
      <c r="D577" s="217">
        <v>3475000</v>
      </c>
      <c r="E577" s="217">
        <v>3475000</v>
      </c>
      <c r="F577" s="217">
        <v>3475000</v>
      </c>
      <c r="G577" s="217">
        <v>3475000</v>
      </c>
      <c r="H577" s="217">
        <v>3475000</v>
      </c>
      <c r="I577" s="217">
        <v>3475000</v>
      </c>
      <c r="J577" s="217">
        <v>3475000</v>
      </c>
      <c r="K577" s="217">
        <v>3475000</v>
      </c>
      <c r="L577" s="217">
        <v>3475000</v>
      </c>
      <c r="M577" s="217">
        <v>3475000</v>
      </c>
      <c r="N577" s="217">
        <v>3475000</v>
      </c>
      <c r="O577" s="217">
        <v>3475000</v>
      </c>
      <c r="P577" s="217">
        <v>3475101</v>
      </c>
      <c r="Q577" s="243" t="s">
        <v>163</v>
      </c>
      <c r="R577" s="244">
        <f t="shared" si="8"/>
        <v>0</v>
      </c>
    </row>
    <row r="578" spans="1:18">
      <c r="A578" s="241" t="s">
        <v>765</v>
      </c>
      <c r="B578" s="242" t="s">
        <v>734</v>
      </c>
      <c r="C578" s="217">
        <v>2933000</v>
      </c>
      <c r="D578" s="217">
        <v>2933000</v>
      </c>
      <c r="E578" s="217">
        <v>2933000</v>
      </c>
      <c r="F578" s="217">
        <v>2933000</v>
      </c>
      <c r="G578" s="217">
        <v>2933000</v>
      </c>
      <c r="H578" s="217">
        <v>2933000</v>
      </c>
      <c r="I578" s="217">
        <v>2933000</v>
      </c>
      <c r="J578" s="217">
        <v>2933000</v>
      </c>
      <c r="K578" s="217">
        <v>2933000</v>
      </c>
      <c r="L578" s="217">
        <v>2933000</v>
      </c>
      <c r="M578" s="217">
        <v>2933000</v>
      </c>
      <c r="N578" s="217">
        <v>2933000</v>
      </c>
      <c r="O578" s="217">
        <v>2933000</v>
      </c>
      <c r="P578" s="217">
        <v>2932873</v>
      </c>
      <c r="Q578" s="243" t="s">
        <v>163</v>
      </c>
      <c r="R578" s="244">
        <f t="shared" si="8"/>
        <v>0</v>
      </c>
    </row>
    <row r="579" spans="1:18" s="206" customFormat="1">
      <c r="A579" s="241" t="s">
        <v>766</v>
      </c>
      <c r="B579" s="242" t="s">
        <v>734</v>
      </c>
      <c r="C579" s="216">
        <v>0</v>
      </c>
      <c r="D579" s="216">
        <v>0</v>
      </c>
      <c r="E579" s="216">
        <v>0</v>
      </c>
      <c r="F579" s="216">
        <v>0</v>
      </c>
      <c r="G579" s="216">
        <v>0</v>
      </c>
      <c r="H579" s="216">
        <v>0</v>
      </c>
      <c r="I579" s="216">
        <v>0</v>
      </c>
      <c r="J579" s="216">
        <v>0</v>
      </c>
      <c r="K579" s="216">
        <v>0</v>
      </c>
      <c r="L579" s="216">
        <v>0</v>
      </c>
      <c r="M579" s="216">
        <v>0</v>
      </c>
      <c r="N579" s="216">
        <v>0</v>
      </c>
      <c r="O579" s="216">
        <v>0</v>
      </c>
      <c r="P579" s="216">
        <v>0</v>
      </c>
      <c r="Q579" s="214" t="s">
        <v>163</v>
      </c>
      <c r="R579" s="244">
        <f t="shared" si="8"/>
        <v>0</v>
      </c>
    </row>
    <row r="580" spans="1:18" s="206" customFormat="1">
      <c r="A580" s="241" t="s">
        <v>767</v>
      </c>
      <c r="B580" s="242" t="s">
        <v>734</v>
      </c>
      <c r="C580" s="216">
        <v>0</v>
      </c>
      <c r="D580" s="216">
        <v>0</v>
      </c>
      <c r="E580" s="216">
        <v>0</v>
      </c>
      <c r="F580" s="216">
        <v>0</v>
      </c>
      <c r="G580" s="216">
        <v>0</v>
      </c>
      <c r="H580" s="216">
        <v>0</v>
      </c>
      <c r="I580" s="216">
        <v>0</v>
      </c>
      <c r="J580" s="216">
        <v>0</v>
      </c>
      <c r="K580" s="216">
        <v>0</v>
      </c>
      <c r="L580" s="216">
        <v>0</v>
      </c>
      <c r="M580" s="216">
        <v>0</v>
      </c>
      <c r="N580" s="216">
        <v>0</v>
      </c>
      <c r="O580" s="216">
        <v>0</v>
      </c>
      <c r="P580" s="216">
        <v>0</v>
      </c>
      <c r="Q580" s="214" t="s">
        <v>163</v>
      </c>
      <c r="R580" s="244">
        <f t="shared" si="8"/>
        <v>0</v>
      </c>
    </row>
    <row r="581" spans="1:18" s="206" customFormat="1">
      <c r="A581" s="241" t="s">
        <v>768</v>
      </c>
      <c r="B581" s="242" t="s">
        <v>734</v>
      </c>
      <c r="C581" s="216">
        <v>0</v>
      </c>
      <c r="D581" s="216">
        <v>0</v>
      </c>
      <c r="E581" s="216">
        <v>0</v>
      </c>
      <c r="F581" s="216">
        <v>0</v>
      </c>
      <c r="G581" s="216">
        <v>0</v>
      </c>
      <c r="H581" s="216">
        <v>0</v>
      </c>
      <c r="I581" s="216">
        <v>0</v>
      </c>
      <c r="J581" s="216">
        <v>0</v>
      </c>
      <c r="K581" s="216">
        <v>0</v>
      </c>
      <c r="L581" s="216">
        <v>0</v>
      </c>
      <c r="M581" s="216">
        <v>0</v>
      </c>
      <c r="N581" s="216">
        <v>0</v>
      </c>
      <c r="O581" s="216">
        <v>0</v>
      </c>
      <c r="P581" s="216">
        <v>0</v>
      </c>
      <c r="Q581" s="214" t="s">
        <v>163</v>
      </c>
      <c r="R581" s="244">
        <f t="shared" ref="R581:R644" si="9">(ROUND((C581+O581+SUM(D581:N581)*2)/24,-3)-(ROUND(P581,-3)))</f>
        <v>0</v>
      </c>
    </row>
    <row r="582" spans="1:18" s="206" customFormat="1">
      <c r="A582" s="241" t="s">
        <v>769</v>
      </c>
      <c r="B582" s="242" t="s">
        <v>734</v>
      </c>
      <c r="C582" s="216">
        <v>0</v>
      </c>
      <c r="D582" s="216">
        <v>0</v>
      </c>
      <c r="E582" s="216">
        <v>0</v>
      </c>
      <c r="F582" s="216">
        <v>0</v>
      </c>
      <c r="G582" s="216">
        <v>0</v>
      </c>
      <c r="H582" s="216">
        <v>0</v>
      </c>
      <c r="I582" s="216">
        <v>0</v>
      </c>
      <c r="J582" s="216">
        <v>0</v>
      </c>
      <c r="K582" s="216">
        <v>0</v>
      </c>
      <c r="L582" s="216">
        <v>0</v>
      </c>
      <c r="M582" s="216">
        <v>0</v>
      </c>
      <c r="N582" s="216">
        <v>0</v>
      </c>
      <c r="O582" s="216">
        <v>0</v>
      </c>
      <c r="P582" s="216">
        <v>0</v>
      </c>
      <c r="Q582" s="214" t="s">
        <v>163</v>
      </c>
      <c r="R582" s="244">
        <f t="shared" si="9"/>
        <v>0</v>
      </c>
    </row>
    <row r="583" spans="1:18" s="206" customFormat="1">
      <c r="A583" s="241" t="s">
        <v>770</v>
      </c>
      <c r="B583" s="242" t="s">
        <v>734</v>
      </c>
      <c r="C583" s="216">
        <v>0</v>
      </c>
      <c r="D583" s="216">
        <v>0</v>
      </c>
      <c r="E583" s="216">
        <v>0</v>
      </c>
      <c r="F583" s="216">
        <v>0</v>
      </c>
      <c r="G583" s="216">
        <v>0</v>
      </c>
      <c r="H583" s="216">
        <v>0</v>
      </c>
      <c r="I583" s="216">
        <v>0</v>
      </c>
      <c r="J583" s="216">
        <v>0</v>
      </c>
      <c r="K583" s="216">
        <v>0</v>
      </c>
      <c r="L583" s="216">
        <v>0</v>
      </c>
      <c r="M583" s="216">
        <v>0</v>
      </c>
      <c r="N583" s="216">
        <v>0</v>
      </c>
      <c r="O583" s="216">
        <v>0</v>
      </c>
      <c r="P583" s="216">
        <v>0</v>
      </c>
      <c r="Q583" s="214" t="s">
        <v>163</v>
      </c>
      <c r="R583" s="244">
        <f t="shared" si="9"/>
        <v>0</v>
      </c>
    </row>
    <row r="584" spans="1:18" s="206" customFormat="1">
      <c r="A584" s="241" t="s">
        <v>771</v>
      </c>
      <c r="B584" s="242" t="s">
        <v>734</v>
      </c>
      <c r="C584" s="216">
        <v>0</v>
      </c>
      <c r="D584" s="216">
        <v>0</v>
      </c>
      <c r="E584" s="216">
        <v>0</v>
      </c>
      <c r="F584" s="216">
        <v>0</v>
      </c>
      <c r="G584" s="216">
        <v>0</v>
      </c>
      <c r="H584" s="216">
        <v>0</v>
      </c>
      <c r="I584" s="216">
        <v>0</v>
      </c>
      <c r="J584" s="216">
        <v>0</v>
      </c>
      <c r="K584" s="216">
        <v>0</v>
      </c>
      <c r="L584" s="216">
        <v>0</v>
      </c>
      <c r="M584" s="216">
        <v>0</v>
      </c>
      <c r="N584" s="216">
        <v>0</v>
      </c>
      <c r="O584" s="216">
        <v>0</v>
      </c>
      <c r="P584" s="216">
        <v>0</v>
      </c>
      <c r="Q584" s="214" t="s">
        <v>163</v>
      </c>
      <c r="R584" s="244">
        <f t="shared" si="9"/>
        <v>0</v>
      </c>
    </row>
    <row r="585" spans="1:18">
      <c r="A585" s="241" t="s">
        <v>772</v>
      </c>
      <c r="B585" s="242" t="s">
        <v>734</v>
      </c>
      <c r="C585" s="217">
        <v>510000</v>
      </c>
      <c r="D585" s="217">
        <v>510000</v>
      </c>
      <c r="E585" s="217">
        <v>510000</v>
      </c>
      <c r="F585" s="217">
        <v>510000</v>
      </c>
      <c r="G585" s="217">
        <v>510000</v>
      </c>
      <c r="H585" s="217">
        <v>510000</v>
      </c>
      <c r="I585" s="217">
        <v>510000</v>
      </c>
      <c r="J585" s="217">
        <v>510000</v>
      </c>
      <c r="K585" s="217">
        <v>510000</v>
      </c>
      <c r="L585" s="217">
        <v>510000</v>
      </c>
      <c r="M585" s="217">
        <v>510000</v>
      </c>
      <c r="N585" s="217">
        <v>510000</v>
      </c>
      <c r="O585" s="217">
        <v>510000</v>
      </c>
      <c r="P585" s="217">
        <v>510284</v>
      </c>
      <c r="Q585" s="243" t="s">
        <v>163</v>
      </c>
      <c r="R585" s="244">
        <f t="shared" si="9"/>
        <v>0</v>
      </c>
    </row>
    <row r="586" spans="1:18" s="206" customFormat="1">
      <c r="A586" s="241" t="s">
        <v>773</v>
      </c>
      <c r="B586" s="242" t="s">
        <v>734</v>
      </c>
      <c r="C586" s="216">
        <v>0</v>
      </c>
      <c r="D586" s="216">
        <v>0</v>
      </c>
      <c r="E586" s="216">
        <v>0</v>
      </c>
      <c r="F586" s="216">
        <v>0</v>
      </c>
      <c r="G586" s="216">
        <v>0</v>
      </c>
      <c r="H586" s="216">
        <v>0</v>
      </c>
      <c r="I586" s="216">
        <v>0</v>
      </c>
      <c r="J586" s="216">
        <v>0</v>
      </c>
      <c r="K586" s="216">
        <v>0</v>
      </c>
      <c r="L586" s="216">
        <v>0</v>
      </c>
      <c r="M586" s="216">
        <v>0</v>
      </c>
      <c r="N586" s="216">
        <v>0</v>
      </c>
      <c r="O586" s="216">
        <v>0</v>
      </c>
      <c r="P586" s="216">
        <v>0</v>
      </c>
      <c r="Q586" s="214" t="s">
        <v>163</v>
      </c>
      <c r="R586" s="244">
        <f t="shared" si="9"/>
        <v>0</v>
      </c>
    </row>
    <row r="587" spans="1:18" s="206" customFormat="1">
      <c r="A587" s="241" t="s">
        <v>774</v>
      </c>
      <c r="B587" s="242" t="s">
        <v>734</v>
      </c>
      <c r="C587" s="216">
        <v>0</v>
      </c>
      <c r="D587" s="216">
        <v>0</v>
      </c>
      <c r="E587" s="216">
        <v>0</v>
      </c>
      <c r="F587" s="216">
        <v>0</v>
      </c>
      <c r="G587" s="216">
        <v>0</v>
      </c>
      <c r="H587" s="216">
        <v>0</v>
      </c>
      <c r="I587" s="216">
        <v>0</v>
      </c>
      <c r="J587" s="216">
        <v>0</v>
      </c>
      <c r="K587" s="216">
        <v>0</v>
      </c>
      <c r="L587" s="216">
        <v>0</v>
      </c>
      <c r="M587" s="216">
        <v>0</v>
      </c>
      <c r="N587" s="216">
        <v>0</v>
      </c>
      <c r="O587" s="216">
        <v>0</v>
      </c>
      <c r="P587" s="216">
        <v>0</v>
      </c>
      <c r="Q587" s="214" t="s">
        <v>163</v>
      </c>
      <c r="R587" s="244">
        <f t="shared" si="9"/>
        <v>0</v>
      </c>
    </row>
    <row r="588" spans="1:18" s="206" customFormat="1">
      <c r="A588" s="241" t="s">
        <v>775</v>
      </c>
      <c r="B588" s="242" t="s">
        <v>734</v>
      </c>
      <c r="C588" s="216">
        <v>0</v>
      </c>
      <c r="D588" s="216">
        <v>0</v>
      </c>
      <c r="E588" s="216">
        <v>0</v>
      </c>
      <c r="F588" s="216">
        <v>0</v>
      </c>
      <c r="G588" s="216">
        <v>0</v>
      </c>
      <c r="H588" s="216">
        <v>0</v>
      </c>
      <c r="I588" s="216">
        <v>0</v>
      </c>
      <c r="J588" s="216">
        <v>0</v>
      </c>
      <c r="K588" s="216">
        <v>0</v>
      </c>
      <c r="L588" s="216">
        <v>0</v>
      </c>
      <c r="M588" s="216">
        <v>0</v>
      </c>
      <c r="N588" s="216">
        <v>0</v>
      </c>
      <c r="O588" s="216">
        <v>0</v>
      </c>
      <c r="P588" s="216">
        <v>0</v>
      </c>
      <c r="Q588" s="214" t="s">
        <v>163</v>
      </c>
      <c r="R588" s="244">
        <f t="shared" si="9"/>
        <v>0</v>
      </c>
    </row>
    <row r="589" spans="1:18" s="206" customFormat="1">
      <c r="A589" s="241" t="s">
        <v>776</v>
      </c>
      <c r="B589" s="242" t="s">
        <v>734</v>
      </c>
      <c r="C589" s="216">
        <v>0</v>
      </c>
      <c r="D589" s="216">
        <v>0</v>
      </c>
      <c r="E589" s="216">
        <v>0</v>
      </c>
      <c r="F589" s="216">
        <v>0</v>
      </c>
      <c r="G589" s="216">
        <v>0</v>
      </c>
      <c r="H589" s="216">
        <v>0</v>
      </c>
      <c r="I589" s="216">
        <v>0</v>
      </c>
      <c r="J589" s="216">
        <v>0</v>
      </c>
      <c r="K589" s="216">
        <v>0</v>
      </c>
      <c r="L589" s="216">
        <v>0</v>
      </c>
      <c r="M589" s="216">
        <v>0</v>
      </c>
      <c r="N589" s="216">
        <v>0</v>
      </c>
      <c r="O589" s="216">
        <v>0</v>
      </c>
      <c r="P589" s="216">
        <v>0</v>
      </c>
      <c r="Q589" s="214" t="s">
        <v>163</v>
      </c>
      <c r="R589" s="244">
        <f t="shared" si="9"/>
        <v>0</v>
      </c>
    </row>
    <row r="590" spans="1:18" s="206" customFormat="1">
      <c r="A590" s="241" t="s">
        <v>777</v>
      </c>
      <c r="B590" s="242" t="s">
        <v>734</v>
      </c>
      <c r="C590" s="216">
        <v>0</v>
      </c>
      <c r="D590" s="216">
        <v>0</v>
      </c>
      <c r="E590" s="216">
        <v>0</v>
      </c>
      <c r="F590" s="216">
        <v>0</v>
      </c>
      <c r="G590" s="216">
        <v>0</v>
      </c>
      <c r="H590" s="216">
        <v>0</v>
      </c>
      <c r="I590" s="216">
        <v>0</v>
      </c>
      <c r="J590" s="216">
        <v>0</v>
      </c>
      <c r="K590" s="216">
        <v>0</v>
      </c>
      <c r="L590" s="216">
        <v>0</v>
      </c>
      <c r="M590" s="216">
        <v>0</v>
      </c>
      <c r="N590" s="216">
        <v>0</v>
      </c>
      <c r="O590" s="216">
        <v>0</v>
      </c>
      <c r="P590" s="216">
        <v>0</v>
      </c>
      <c r="Q590" s="214" t="s">
        <v>163</v>
      </c>
      <c r="R590" s="244">
        <f t="shared" si="9"/>
        <v>0</v>
      </c>
    </row>
    <row r="591" spans="1:18">
      <c r="A591" s="241" t="s">
        <v>778</v>
      </c>
      <c r="B591" s="242" t="s">
        <v>734</v>
      </c>
      <c r="C591" s="217">
        <v>701000</v>
      </c>
      <c r="D591" s="217">
        <v>701000</v>
      </c>
      <c r="E591" s="217">
        <v>701000</v>
      </c>
      <c r="F591" s="217">
        <v>701000</v>
      </c>
      <c r="G591" s="217">
        <v>701000</v>
      </c>
      <c r="H591" s="217">
        <v>701000</v>
      </c>
      <c r="I591" s="217">
        <v>701000</v>
      </c>
      <c r="J591" s="217">
        <v>701000</v>
      </c>
      <c r="K591" s="217">
        <v>701000</v>
      </c>
      <c r="L591" s="217">
        <v>701000</v>
      </c>
      <c r="M591" s="217">
        <v>701000</v>
      </c>
      <c r="N591" s="217">
        <v>701000</v>
      </c>
      <c r="O591" s="217">
        <v>701000</v>
      </c>
      <c r="P591" s="217">
        <v>700575</v>
      </c>
      <c r="Q591" s="243" t="s">
        <v>163</v>
      </c>
      <c r="R591" s="244">
        <f t="shared" si="9"/>
        <v>0</v>
      </c>
    </row>
    <row r="592" spans="1:18" s="206" customFormat="1">
      <c r="A592" s="241" t="s">
        <v>779</v>
      </c>
      <c r="B592" s="242" t="s">
        <v>734</v>
      </c>
      <c r="C592" s="216">
        <v>0</v>
      </c>
      <c r="D592" s="216">
        <v>0</v>
      </c>
      <c r="E592" s="216">
        <v>0</v>
      </c>
      <c r="F592" s="216">
        <v>0</v>
      </c>
      <c r="G592" s="216">
        <v>0</v>
      </c>
      <c r="H592" s="216">
        <v>0</v>
      </c>
      <c r="I592" s="216">
        <v>0</v>
      </c>
      <c r="J592" s="216">
        <v>0</v>
      </c>
      <c r="K592" s="216">
        <v>0</v>
      </c>
      <c r="L592" s="216">
        <v>0</v>
      </c>
      <c r="M592" s="216">
        <v>0</v>
      </c>
      <c r="N592" s="216">
        <v>0</v>
      </c>
      <c r="O592" s="216">
        <v>0</v>
      </c>
      <c r="P592" s="216">
        <v>0</v>
      </c>
      <c r="Q592" s="214" t="s">
        <v>163</v>
      </c>
      <c r="R592" s="244">
        <f t="shared" si="9"/>
        <v>0</v>
      </c>
    </row>
    <row r="593" spans="1:18" s="206" customFormat="1">
      <c r="A593" s="241" t="s">
        <v>780</v>
      </c>
      <c r="B593" s="242" t="s">
        <v>734</v>
      </c>
      <c r="C593" s="216">
        <v>0</v>
      </c>
      <c r="D593" s="216">
        <v>0</v>
      </c>
      <c r="E593" s="216">
        <v>0</v>
      </c>
      <c r="F593" s="216">
        <v>0</v>
      </c>
      <c r="G593" s="216">
        <v>0</v>
      </c>
      <c r="H593" s="216">
        <v>0</v>
      </c>
      <c r="I593" s="216">
        <v>0</v>
      </c>
      <c r="J593" s="216">
        <v>0</v>
      </c>
      <c r="K593" s="216">
        <v>0</v>
      </c>
      <c r="L593" s="216">
        <v>0</v>
      </c>
      <c r="M593" s="216">
        <v>0</v>
      </c>
      <c r="N593" s="216">
        <v>0</v>
      </c>
      <c r="O593" s="216">
        <v>0</v>
      </c>
      <c r="P593" s="216">
        <v>0</v>
      </c>
      <c r="Q593" s="214" t="s">
        <v>163</v>
      </c>
      <c r="R593" s="244">
        <f t="shared" si="9"/>
        <v>0</v>
      </c>
    </row>
    <row r="594" spans="1:18" s="206" customFormat="1">
      <c r="A594" s="241" t="s">
        <v>781</v>
      </c>
      <c r="B594" s="242" t="s">
        <v>734</v>
      </c>
      <c r="C594" s="216">
        <v>0</v>
      </c>
      <c r="D594" s="216">
        <v>0</v>
      </c>
      <c r="E594" s="216">
        <v>0</v>
      </c>
      <c r="F594" s="216">
        <v>0</v>
      </c>
      <c r="G594" s="216">
        <v>0</v>
      </c>
      <c r="H594" s="216">
        <v>0</v>
      </c>
      <c r="I594" s="216">
        <v>0</v>
      </c>
      <c r="J594" s="216">
        <v>0</v>
      </c>
      <c r="K594" s="216">
        <v>0</v>
      </c>
      <c r="L594" s="216">
        <v>0</v>
      </c>
      <c r="M594" s="216">
        <v>0</v>
      </c>
      <c r="N594" s="216">
        <v>0</v>
      </c>
      <c r="O594" s="216">
        <v>0</v>
      </c>
      <c r="P594" s="216">
        <v>0</v>
      </c>
      <c r="Q594" s="214" t="s">
        <v>163</v>
      </c>
      <c r="R594" s="244">
        <f t="shared" si="9"/>
        <v>0</v>
      </c>
    </row>
    <row r="595" spans="1:18" s="206" customFormat="1">
      <c r="A595" s="241" t="s">
        <v>782</v>
      </c>
      <c r="B595" s="242" t="s">
        <v>734</v>
      </c>
      <c r="C595" s="216">
        <v>0</v>
      </c>
      <c r="D595" s="216">
        <v>0</v>
      </c>
      <c r="E595" s="216">
        <v>0</v>
      </c>
      <c r="F595" s="216">
        <v>0</v>
      </c>
      <c r="G595" s="216">
        <v>0</v>
      </c>
      <c r="H595" s="216">
        <v>0</v>
      </c>
      <c r="I595" s="216">
        <v>0</v>
      </c>
      <c r="J595" s="216">
        <v>0</v>
      </c>
      <c r="K595" s="216">
        <v>0</v>
      </c>
      <c r="L595" s="216">
        <v>0</v>
      </c>
      <c r="M595" s="216">
        <v>0</v>
      </c>
      <c r="N595" s="216">
        <v>0</v>
      </c>
      <c r="O595" s="216">
        <v>0</v>
      </c>
      <c r="P595" s="216">
        <v>0</v>
      </c>
      <c r="Q595" s="214" t="s">
        <v>163</v>
      </c>
      <c r="R595" s="244">
        <f t="shared" si="9"/>
        <v>0</v>
      </c>
    </row>
    <row r="596" spans="1:18">
      <c r="A596" s="241" t="s">
        <v>783</v>
      </c>
      <c r="B596" s="242" t="s">
        <v>734</v>
      </c>
      <c r="C596" s="217">
        <v>3023000</v>
      </c>
      <c r="D596" s="217">
        <v>3023000</v>
      </c>
      <c r="E596" s="217">
        <v>3023000</v>
      </c>
      <c r="F596" s="217">
        <v>3023000</v>
      </c>
      <c r="G596" s="217">
        <v>3023000</v>
      </c>
      <c r="H596" s="217">
        <v>3023000</v>
      </c>
      <c r="I596" s="217">
        <v>3023000</v>
      </c>
      <c r="J596" s="217">
        <v>3023000</v>
      </c>
      <c r="K596" s="217">
        <v>3023000</v>
      </c>
      <c r="L596" s="217">
        <v>3023000</v>
      </c>
      <c r="M596" s="217">
        <v>3023000</v>
      </c>
      <c r="N596" s="217">
        <v>3023000</v>
      </c>
      <c r="O596" s="217">
        <v>3023000</v>
      </c>
      <c r="P596" s="217">
        <v>3022875</v>
      </c>
      <c r="Q596" s="243" t="s">
        <v>163</v>
      </c>
      <c r="R596" s="244">
        <f t="shared" si="9"/>
        <v>0</v>
      </c>
    </row>
    <row r="597" spans="1:18" s="206" customFormat="1">
      <c r="A597" s="241" t="s">
        <v>784</v>
      </c>
      <c r="B597" s="242" t="s">
        <v>734</v>
      </c>
      <c r="C597" s="216">
        <v>0</v>
      </c>
      <c r="D597" s="216">
        <v>0</v>
      </c>
      <c r="E597" s="216">
        <v>0</v>
      </c>
      <c r="F597" s="216">
        <v>0</v>
      </c>
      <c r="G597" s="216">
        <v>0</v>
      </c>
      <c r="H597" s="216">
        <v>0</v>
      </c>
      <c r="I597" s="216">
        <v>0</v>
      </c>
      <c r="J597" s="216">
        <v>0</v>
      </c>
      <c r="K597" s="216">
        <v>0</v>
      </c>
      <c r="L597" s="216">
        <v>0</v>
      </c>
      <c r="M597" s="216">
        <v>0</v>
      </c>
      <c r="N597" s="216">
        <v>0</v>
      </c>
      <c r="O597" s="216">
        <v>0</v>
      </c>
      <c r="P597" s="216">
        <v>0</v>
      </c>
      <c r="Q597" s="214" t="s">
        <v>163</v>
      </c>
      <c r="R597" s="244">
        <f t="shared" si="9"/>
        <v>0</v>
      </c>
    </row>
    <row r="598" spans="1:18">
      <c r="A598" s="241" t="s">
        <v>785</v>
      </c>
      <c r="B598" s="242" t="s">
        <v>734</v>
      </c>
      <c r="C598" s="217">
        <v>378000</v>
      </c>
      <c r="D598" s="217">
        <v>378000</v>
      </c>
      <c r="E598" s="217">
        <v>378000</v>
      </c>
      <c r="F598" s="217">
        <v>378000</v>
      </c>
      <c r="G598" s="217">
        <v>378000</v>
      </c>
      <c r="H598" s="217">
        <v>378000</v>
      </c>
      <c r="I598" s="217">
        <v>378000</v>
      </c>
      <c r="J598" s="217">
        <v>378000</v>
      </c>
      <c r="K598" s="217">
        <v>378000</v>
      </c>
      <c r="L598" s="217">
        <v>378000</v>
      </c>
      <c r="M598" s="217">
        <v>378000</v>
      </c>
      <c r="N598" s="217">
        <v>378000</v>
      </c>
      <c r="O598" s="217">
        <v>378000</v>
      </c>
      <c r="P598" s="217">
        <v>377727</v>
      </c>
      <c r="Q598" s="243" t="s">
        <v>163</v>
      </c>
      <c r="R598" s="244">
        <f t="shared" si="9"/>
        <v>0</v>
      </c>
    </row>
    <row r="599" spans="1:18" s="206" customFormat="1">
      <c r="A599" s="241" t="s">
        <v>786</v>
      </c>
      <c r="B599" s="242" t="s">
        <v>734</v>
      </c>
      <c r="C599" s="216">
        <v>0</v>
      </c>
      <c r="D599" s="216">
        <v>0</v>
      </c>
      <c r="E599" s="216">
        <v>0</v>
      </c>
      <c r="F599" s="216">
        <v>0</v>
      </c>
      <c r="G599" s="216">
        <v>0</v>
      </c>
      <c r="H599" s="216">
        <v>0</v>
      </c>
      <c r="I599" s="216">
        <v>0</v>
      </c>
      <c r="J599" s="216">
        <v>0</v>
      </c>
      <c r="K599" s="216">
        <v>0</v>
      </c>
      <c r="L599" s="216">
        <v>0</v>
      </c>
      <c r="M599" s="216">
        <v>0</v>
      </c>
      <c r="N599" s="216">
        <v>0</v>
      </c>
      <c r="O599" s="216">
        <v>0</v>
      </c>
      <c r="P599" s="216">
        <v>0</v>
      </c>
      <c r="Q599" s="214" t="s">
        <v>163</v>
      </c>
      <c r="R599" s="244">
        <f t="shared" si="9"/>
        <v>0</v>
      </c>
    </row>
    <row r="600" spans="1:18">
      <c r="A600" s="241" t="s">
        <v>787</v>
      </c>
      <c r="B600" s="242" t="s">
        <v>734</v>
      </c>
      <c r="C600" s="217">
        <v>59000</v>
      </c>
      <c r="D600" s="217">
        <v>59000</v>
      </c>
      <c r="E600" s="217">
        <v>59000</v>
      </c>
      <c r="F600" s="217">
        <v>59000</v>
      </c>
      <c r="G600" s="217">
        <v>59000</v>
      </c>
      <c r="H600" s="217">
        <v>59000</v>
      </c>
      <c r="I600" s="217">
        <v>59000</v>
      </c>
      <c r="J600" s="217">
        <v>59000</v>
      </c>
      <c r="K600" s="217">
        <v>59000</v>
      </c>
      <c r="L600" s="217">
        <v>59000</v>
      </c>
      <c r="M600" s="217">
        <v>59000</v>
      </c>
      <c r="N600" s="217">
        <v>59000</v>
      </c>
      <c r="O600" s="217">
        <v>59000</v>
      </c>
      <c r="P600" s="217">
        <v>59157</v>
      </c>
      <c r="Q600" s="243" t="s">
        <v>163</v>
      </c>
      <c r="R600" s="244">
        <f t="shared" si="9"/>
        <v>0</v>
      </c>
    </row>
    <row r="601" spans="1:18" s="206" customFormat="1">
      <c r="A601" s="241" t="s">
        <v>788</v>
      </c>
      <c r="B601" s="242" t="s">
        <v>734</v>
      </c>
      <c r="C601" s="216">
        <v>0</v>
      </c>
      <c r="D601" s="216">
        <v>0</v>
      </c>
      <c r="E601" s="216">
        <v>0</v>
      </c>
      <c r="F601" s="216">
        <v>0</v>
      </c>
      <c r="G601" s="216">
        <v>0</v>
      </c>
      <c r="H601" s="216">
        <v>0</v>
      </c>
      <c r="I601" s="216">
        <v>0</v>
      </c>
      <c r="J601" s="216">
        <v>0</v>
      </c>
      <c r="K601" s="216">
        <v>0</v>
      </c>
      <c r="L601" s="216">
        <v>0</v>
      </c>
      <c r="M601" s="216">
        <v>0</v>
      </c>
      <c r="N601" s="216">
        <v>0</v>
      </c>
      <c r="O601" s="216">
        <v>0</v>
      </c>
      <c r="P601" s="216">
        <v>0</v>
      </c>
      <c r="Q601" s="214" t="s">
        <v>163</v>
      </c>
      <c r="R601" s="244">
        <f t="shared" si="9"/>
        <v>0</v>
      </c>
    </row>
    <row r="602" spans="1:18">
      <c r="A602" s="241" t="s">
        <v>789</v>
      </c>
      <c r="B602" s="242" t="s">
        <v>734</v>
      </c>
      <c r="C602" s="217">
        <v>28000</v>
      </c>
      <c r="D602" s="217">
        <v>68000</v>
      </c>
      <c r="E602" s="217">
        <v>68000</v>
      </c>
      <c r="F602" s="217">
        <v>68000</v>
      </c>
      <c r="G602" s="217">
        <v>68000</v>
      </c>
      <c r="H602" s="217">
        <v>68000</v>
      </c>
      <c r="I602" s="217">
        <v>68000</v>
      </c>
      <c r="J602" s="217">
        <v>68000</v>
      </c>
      <c r="K602" s="217">
        <v>68000</v>
      </c>
      <c r="L602" s="217">
        <v>68000</v>
      </c>
      <c r="M602" s="217">
        <v>68000</v>
      </c>
      <c r="N602" s="217">
        <v>68000</v>
      </c>
      <c r="O602" s="217">
        <v>68000</v>
      </c>
      <c r="P602" s="217">
        <v>66205</v>
      </c>
      <c r="Q602" s="243" t="s">
        <v>163</v>
      </c>
      <c r="R602" s="244">
        <f t="shared" si="9"/>
        <v>0</v>
      </c>
    </row>
    <row r="603" spans="1:18" s="206" customFormat="1">
      <c r="A603" s="241" t="s">
        <v>790</v>
      </c>
      <c r="B603" s="242" t="s">
        <v>734</v>
      </c>
      <c r="C603" s="216">
        <v>0</v>
      </c>
      <c r="D603" s="216">
        <v>0</v>
      </c>
      <c r="E603" s="216">
        <v>0</v>
      </c>
      <c r="F603" s="216">
        <v>0</v>
      </c>
      <c r="G603" s="216">
        <v>0</v>
      </c>
      <c r="H603" s="216">
        <v>0</v>
      </c>
      <c r="I603" s="216">
        <v>0</v>
      </c>
      <c r="J603" s="216">
        <v>0</v>
      </c>
      <c r="K603" s="216">
        <v>0</v>
      </c>
      <c r="L603" s="216">
        <v>0</v>
      </c>
      <c r="M603" s="216">
        <v>0</v>
      </c>
      <c r="N603" s="216">
        <v>0</v>
      </c>
      <c r="O603" s="216">
        <v>0</v>
      </c>
      <c r="P603" s="216">
        <v>0</v>
      </c>
      <c r="Q603" s="214" t="s">
        <v>163</v>
      </c>
      <c r="R603" s="244">
        <f t="shared" si="9"/>
        <v>0</v>
      </c>
    </row>
    <row r="604" spans="1:18">
      <c r="A604" s="241" t="s">
        <v>791</v>
      </c>
      <c r="B604" s="242" t="s">
        <v>734</v>
      </c>
      <c r="C604" s="217">
        <v>63000</v>
      </c>
      <c r="D604" s="217">
        <v>63000</v>
      </c>
      <c r="E604" s="217">
        <v>63000</v>
      </c>
      <c r="F604" s="217">
        <v>63000</v>
      </c>
      <c r="G604" s="217">
        <v>63000</v>
      </c>
      <c r="H604" s="217">
        <v>63000</v>
      </c>
      <c r="I604" s="217">
        <v>63000</v>
      </c>
      <c r="J604" s="217">
        <v>63000</v>
      </c>
      <c r="K604" s="217">
        <v>63000</v>
      </c>
      <c r="L604" s="217">
        <v>63000</v>
      </c>
      <c r="M604" s="217">
        <v>63000</v>
      </c>
      <c r="N604" s="217">
        <v>63000</v>
      </c>
      <c r="O604" s="217">
        <v>63000</v>
      </c>
      <c r="P604" s="217">
        <v>62500</v>
      </c>
      <c r="Q604" s="243" t="s">
        <v>163</v>
      </c>
      <c r="R604" s="244">
        <f t="shared" si="9"/>
        <v>0</v>
      </c>
    </row>
    <row r="605" spans="1:18">
      <c r="A605" s="241" t="s">
        <v>792</v>
      </c>
      <c r="B605" s="242" t="s">
        <v>734</v>
      </c>
      <c r="C605" s="217">
        <v>103000</v>
      </c>
      <c r="D605" s="217">
        <v>103000</v>
      </c>
      <c r="E605" s="217">
        <v>103000</v>
      </c>
      <c r="F605" s="217">
        <v>103000</v>
      </c>
      <c r="G605" s="217">
        <v>103000</v>
      </c>
      <c r="H605" s="217">
        <v>103000</v>
      </c>
      <c r="I605" s="217">
        <v>103000</v>
      </c>
      <c r="J605" s="217">
        <v>103000</v>
      </c>
      <c r="K605" s="217">
        <v>103000</v>
      </c>
      <c r="L605" s="217">
        <v>103000</v>
      </c>
      <c r="M605" s="217">
        <v>103000</v>
      </c>
      <c r="N605" s="217">
        <v>103000</v>
      </c>
      <c r="O605" s="217">
        <v>103000</v>
      </c>
      <c r="P605" s="217">
        <v>103401</v>
      </c>
      <c r="Q605" s="243" t="s">
        <v>163</v>
      </c>
      <c r="R605" s="244">
        <f t="shared" si="9"/>
        <v>0</v>
      </c>
    </row>
    <row r="606" spans="1:18">
      <c r="A606" s="241" t="s">
        <v>793</v>
      </c>
      <c r="B606" s="242" t="s">
        <v>734</v>
      </c>
      <c r="C606" s="217">
        <v>164000</v>
      </c>
      <c r="D606" s="217">
        <v>164000</v>
      </c>
      <c r="E606" s="217">
        <v>164000</v>
      </c>
      <c r="F606" s="217">
        <v>164000</v>
      </c>
      <c r="G606" s="217">
        <v>164000</v>
      </c>
      <c r="H606" s="217">
        <v>164000</v>
      </c>
      <c r="I606" s="217">
        <v>164000</v>
      </c>
      <c r="J606" s="217">
        <v>164000</v>
      </c>
      <c r="K606" s="217">
        <v>164000</v>
      </c>
      <c r="L606" s="217">
        <v>164000</v>
      </c>
      <c r="M606" s="217">
        <v>164000</v>
      </c>
      <c r="N606" s="217">
        <v>164000</v>
      </c>
      <c r="O606" s="217">
        <v>164000</v>
      </c>
      <c r="P606" s="217">
        <v>164163</v>
      </c>
      <c r="Q606" s="243" t="s">
        <v>163</v>
      </c>
      <c r="R606" s="244">
        <f t="shared" si="9"/>
        <v>0</v>
      </c>
    </row>
    <row r="607" spans="1:18" s="206" customFormat="1">
      <c r="A607" s="241" t="s">
        <v>794</v>
      </c>
      <c r="B607" s="242" t="s">
        <v>734</v>
      </c>
      <c r="C607" s="216">
        <v>0</v>
      </c>
      <c r="D607" s="216">
        <v>0</v>
      </c>
      <c r="E607" s="216">
        <v>0</v>
      </c>
      <c r="F607" s="216">
        <v>0</v>
      </c>
      <c r="G607" s="216">
        <v>0</v>
      </c>
      <c r="H607" s="216">
        <v>0</v>
      </c>
      <c r="I607" s="216">
        <v>0</v>
      </c>
      <c r="J607" s="216">
        <v>0</v>
      </c>
      <c r="K607" s="216">
        <v>0</v>
      </c>
      <c r="L607" s="216">
        <v>0</v>
      </c>
      <c r="M607" s="216">
        <v>0</v>
      </c>
      <c r="N607" s="216">
        <v>0</v>
      </c>
      <c r="O607" s="216">
        <v>0</v>
      </c>
      <c r="P607" s="216">
        <v>0</v>
      </c>
      <c r="Q607" s="214" t="s">
        <v>163</v>
      </c>
      <c r="R607" s="244">
        <f t="shared" si="9"/>
        <v>0</v>
      </c>
    </row>
    <row r="608" spans="1:18" s="206" customFormat="1">
      <c r="A608" s="241" t="s">
        <v>795</v>
      </c>
      <c r="B608" s="242" t="s">
        <v>734</v>
      </c>
      <c r="C608" s="216">
        <v>0</v>
      </c>
      <c r="D608" s="216">
        <v>0</v>
      </c>
      <c r="E608" s="216">
        <v>0</v>
      </c>
      <c r="F608" s="216">
        <v>0</v>
      </c>
      <c r="G608" s="216">
        <v>0</v>
      </c>
      <c r="H608" s="216">
        <v>0</v>
      </c>
      <c r="I608" s="216">
        <v>0</v>
      </c>
      <c r="J608" s="216">
        <v>0</v>
      </c>
      <c r="K608" s="216">
        <v>0</v>
      </c>
      <c r="L608" s="216">
        <v>0</v>
      </c>
      <c r="M608" s="216">
        <v>0</v>
      </c>
      <c r="N608" s="216">
        <v>0</v>
      </c>
      <c r="O608" s="216">
        <v>0</v>
      </c>
      <c r="P608" s="216">
        <v>0</v>
      </c>
      <c r="Q608" s="214" t="s">
        <v>163</v>
      </c>
      <c r="R608" s="244">
        <f t="shared" si="9"/>
        <v>0</v>
      </c>
    </row>
    <row r="609" spans="1:18" s="206" customFormat="1">
      <c r="A609" s="241" t="s">
        <v>796</v>
      </c>
      <c r="B609" s="242" t="s">
        <v>734</v>
      </c>
      <c r="C609" s="216">
        <v>0</v>
      </c>
      <c r="D609" s="216">
        <v>0</v>
      </c>
      <c r="E609" s="216">
        <v>0</v>
      </c>
      <c r="F609" s="216">
        <v>0</v>
      </c>
      <c r="G609" s="216">
        <v>0</v>
      </c>
      <c r="H609" s="216">
        <v>0</v>
      </c>
      <c r="I609" s="216">
        <v>0</v>
      </c>
      <c r="J609" s="216">
        <v>0</v>
      </c>
      <c r="K609" s="216">
        <v>0</v>
      </c>
      <c r="L609" s="216">
        <v>0</v>
      </c>
      <c r="M609" s="216">
        <v>0</v>
      </c>
      <c r="N609" s="216">
        <v>0</v>
      </c>
      <c r="O609" s="216">
        <v>0</v>
      </c>
      <c r="P609" s="216">
        <v>0</v>
      </c>
      <c r="Q609" s="214" t="s">
        <v>163</v>
      </c>
      <c r="R609" s="244">
        <f t="shared" si="9"/>
        <v>0</v>
      </c>
    </row>
    <row r="610" spans="1:18">
      <c r="A610" s="241" t="s">
        <v>797</v>
      </c>
      <c r="B610" s="242" t="s">
        <v>734</v>
      </c>
      <c r="C610" s="217">
        <v>9000</v>
      </c>
      <c r="D610" s="217">
        <v>9000</v>
      </c>
      <c r="E610" s="217">
        <v>9000</v>
      </c>
      <c r="F610" s="217">
        <v>9000</v>
      </c>
      <c r="G610" s="217">
        <v>9000</v>
      </c>
      <c r="H610" s="217">
        <v>9000</v>
      </c>
      <c r="I610" s="217">
        <v>9000</v>
      </c>
      <c r="J610" s="217">
        <v>9000</v>
      </c>
      <c r="K610" s="217">
        <v>9000</v>
      </c>
      <c r="L610" s="217">
        <v>9000</v>
      </c>
      <c r="M610" s="217">
        <v>9000</v>
      </c>
      <c r="N610" s="217">
        <v>9000</v>
      </c>
      <c r="O610" s="217">
        <v>9000</v>
      </c>
      <c r="P610" s="217">
        <v>9387</v>
      </c>
      <c r="Q610" s="243" t="s">
        <v>163</v>
      </c>
      <c r="R610" s="244">
        <f t="shared" si="9"/>
        <v>0</v>
      </c>
    </row>
    <row r="611" spans="1:18">
      <c r="A611" s="241" t="s">
        <v>798</v>
      </c>
      <c r="B611" s="242" t="s">
        <v>734</v>
      </c>
      <c r="C611" s="217">
        <v>252000</v>
      </c>
      <c r="D611" s="217">
        <v>252000</v>
      </c>
      <c r="E611" s="217">
        <v>252000</v>
      </c>
      <c r="F611" s="217">
        <v>252000</v>
      </c>
      <c r="G611" s="217">
        <v>252000</v>
      </c>
      <c r="H611" s="217">
        <v>252000</v>
      </c>
      <c r="I611" s="217">
        <v>252000</v>
      </c>
      <c r="J611" s="217">
        <v>252000</v>
      </c>
      <c r="K611" s="217">
        <v>252000</v>
      </c>
      <c r="L611" s="217">
        <v>252000</v>
      </c>
      <c r="M611" s="217">
        <v>252000</v>
      </c>
      <c r="N611" s="217">
        <v>252000</v>
      </c>
      <c r="O611" s="217">
        <v>252000</v>
      </c>
      <c r="P611" s="217">
        <v>251566</v>
      </c>
      <c r="Q611" s="243" t="s">
        <v>163</v>
      </c>
      <c r="R611" s="244">
        <f t="shared" si="9"/>
        <v>0</v>
      </c>
    </row>
    <row r="612" spans="1:18" s="206" customFormat="1">
      <c r="A612" s="241" t="s">
        <v>799</v>
      </c>
      <c r="B612" s="242" t="s">
        <v>734</v>
      </c>
      <c r="C612" s="216">
        <v>0</v>
      </c>
      <c r="D612" s="216">
        <v>0</v>
      </c>
      <c r="E612" s="216">
        <v>0</v>
      </c>
      <c r="F612" s="216">
        <v>0</v>
      </c>
      <c r="G612" s="216">
        <v>0</v>
      </c>
      <c r="H612" s="216">
        <v>0</v>
      </c>
      <c r="I612" s="216">
        <v>0</v>
      </c>
      <c r="J612" s="216">
        <v>0</v>
      </c>
      <c r="K612" s="216">
        <v>0</v>
      </c>
      <c r="L612" s="216">
        <v>0</v>
      </c>
      <c r="M612" s="216">
        <v>0</v>
      </c>
      <c r="N612" s="216">
        <v>0</v>
      </c>
      <c r="O612" s="216">
        <v>0</v>
      </c>
      <c r="P612" s="216">
        <v>0</v>
      </c>
      <c r="Q612" s="214" t="s">
        <v>163</v>
      </c>
      <c r="R612" s="244">
        <f t="shared" si="9"/>
        <v>0</v>
      </c>
    </row>
    <row r="613" spans="1:18" s="206" customFormat="1">
      <c r="A613" s="241" t="s">
        <v>800</v>
      </c>
      <c r="B613" s="242" t="s">
        <v>734</v>
      </c>
      <c r="C613" s="216">
        <v>0</v>
      </c>
      <c r="D613" s="216">
        <v>0</v>
      </c>
      <c r="E613" s="216">
        <v>0</v>
      </c>
      <c r="F613" s="216">
        <v>0</v>
      </c>
      <c r="G613" s="216">
        <v>0</v>
      </c>
      <c r="H613" s="216">
        <v>0</v>
      </c>
      <c r="I613" s="216">
        <v>0</v>
      </c>
      <c r="J613" s="216">
        <v>0</v>
      </c>
      <c r="K613" s="216">
        <v>0</v>
      </c>
      <c r="L613" s="216">
        <v>0</v>
      </c>
      <c r="M613" s="216">
        <v>0</v>
      </c>
      <c r="N613" s="216">
        <v>0</v>
      </c>
      <c r="O613" s="216">
        <v>0</v>
      </c>
      <c r="P613" s="216">
        <v>0</v>
      </c>
      <c r="Q613" s="214" t="s">
        <v>163</v>
      </c>
      <c r="R613" s="244">
        <f t="shared" si="9"/>
        <v>0</v>
      </c>
    </row>
    <row r="614" spans="1:18">
      <c r="A614" s="241" t="s">
        <v>801</v>
      </c>
      <c r="B614" s="242" t="s">
        <v>734</v>
      </c>
      <c r="C614" s="217">
        <v>3000</v>
      </c>
      <c r="D614" s="217">
        <v>3000</v>
      </c>
      <c r="E614" s="217">
        <v>3000</v>
      </c>
      <c r="F614" s="217">
        <v>3000</v>
      </c>
      <c r="G614" s="217">
        <v>3000</v>
      </c>
      <c r="H614" s="217">
        <v>3000</v>
      </c>
      <c r="I614" s="217">
        <v>3000</v>
      </c>
      <c r="J614" s="217">
        <v>3000</v>
      </c>
      <c r="K614" s="217">
        <v>3000</v>
      </c>
      <c r="L614" s="217">
        <v>3000</v>
      </c>
      <c r="M614" s="217">
        <v>3000</v>
      </c>
      <c r="N614" s="217">
        <v>3000</v>
      </c>
      <c r="O614" s="217">
        <v>3000</v>
      </c>
      <c r="P614" s="217">
        <v>3337</v>
      </c>
      <c r="Q614" s="243" t="s">
        <v>163</v>
      </c>
      <c r="R614" s="244">
        <f t="shared" si="9"/>
        <v>0</v>
      </c>
    </row>
    <row r="615" spans="1:18" s="206" customFormat="1">
      <c r="A615" s="241" t="s">
        <v>802</v>
      </c>
      <c r="B615" s="242" t="s">
        <v>734</v>
      </c>
      <c r="C615" s="216">
        <v>0</v>
      </c>
      <c r="D615" s="216">
        <v>0</v>
      </c>
      <c r="E615" s="216">
        <v>0</v>
      </c>
      <c r="F615" s="216">
        <v>0</v>
      </c>
      <c r="G615" s="216">
        <v>0</v>
      </c>
      <c r="H615" s="216">
        <v>0</v>
      </c>
      <c r="I615" s="216">
        <v>0</v>
      </c>
      <c r="J615" s="216">
        <v>0</v>
      </c>
      <c r="K615" s="216">
        <v>0</v>
      </c>
      <c r="L615" s="216">
        <v>0</v>
      </c>
      <c r="M615" s="216">
        <v>0</v>
      </c>
      <c r="N615" s="216">
        <v>0</v>
      </c>
      <c r="O615" s="216">
        <v>0</v>
      </c>
      <c r="P615" s="216">
        <v>0</v>
      </c>
      <c r="Q615" s="214" t="s">
        <v>163</v>
      </c>
      <c r="R615" s="244">
        <f t="shared" si="9"/>
        <v>0</v>
      </c>
    </row>
    <row r="616" spans="1:18">
      <c r="A616" s="241" t="s">
        <v>803</v>
      </c>
      <c r="B616" s="242" t="s">
        <v>734</v>
      </c>
      <c r="C616" s="217">
        <v>1665000</v>
      </c>
      <c r="D616" s="217">
        <v>1665000</v>
      </c>
      <c r="E616" s="217">
        <v>1665000</v>
      </c>
      <c r="F616" s="217">
        <v>1665000</v>
      </c>
      <c r="G616" s="217">
        <v>1665000</v>
      </c>
      <c r="H616" s="217">
        <v>1665000</v>
      </c>
      <c r="I616" s="217">
        <v>1665000</v>
      </c>
      <c r="J616" s="217">
        <v>1665000</v>
      </c>
      <c r="K616" s="217">
        <v>1665000</v>
      </c>
      <c r="L616" s="217">
        <v>1665000</v>
      </c>
      <c r="M616" s="217">
        <v>1665000</v>
      </c>
      <c r="N616" s="217">
        <v>1665000</v>
      </c>
      <c r="O616" s="217">
        <v>1665000</v>
      </c>
      <c r="P616" s="217">
        <v>1664799</v>
      </c>
      <c r="Q616" s="243" t="s">
        <v>163</v>
      </c>
      <c r="R616" s="244">
        <f t="shared" si="9"/>
        <v>0</v>
      </c>
    </row>
    <row r="617" spans="1:18" s="206" customFormat="1">
      <c r="A617" s="241" t="s">
        <v>804</v>
      </c>
      <c r="B617" s="242" t="s">
        <v>734</v>
      </c>
      <c r="C617" s="216">
        <v>0</v>
      </c>
      <c r="D617" s="216">
        <v>0</v>
      </c>
      <c r="E617" s="216">
        <v>0</v>
      </c>
      <c r="F617" s="216">
        <v>0</v>
      </c>
      <c r="G617" s="216">
        <v>0</v>
      </c>
      <c r="H617" s="216">
        <v>0</v>
      </c>
      <c r="I617" s="216">
        <v>0</v>
      </c>
      <c r="J617" s="216">
        <v>0</v>
      </c>
      <c r="K617" s="216">
        <v>0</v>
      </c>
      <c r="L617" s="216">
        <v>0</v>
      </c>
      <c r="M617" s="216">
        <v>0</v>
      </c>
      <c r="N617" s="216">
        <v>0</v>
      </c>
      <c r="O617" s="216">
        <v>0</v>
      </c>
      <c r="P617" s="216">
        <v>0</v>
      </c>
      <c r="Q617" s="214" t="s">
        <v>163</v>
      </c>
      <c r="R617" s="244">
        <f t="shared" si="9"/>
        <v>0</v>
      </c>
    </row>
    <row r="618" spans="1:18" s="206" customFormat="1">
      <c r="A618" s="241" t="s">
        <v>805</v>
      </c>
      <c r="B618" s="242" t="s">
        <v>734</v>
      </c>
      <c r="C618" s="216">
        <v>0</v>
      </c>
      <c r="D618" s="216">
        <v>0</v>
      </c>
      <c r="E618" s="216">
        <v>0</v>
      </c>
      <c r="F618" s="216">
        <v>0</v>
      </c>
      <c r="G618" s="216">
        <v>0</v>
      </c>
      <c r="H618" s="216">
        <v>0</v>
      </c>
      <c r="I618" s="216">
        <v>0</v>
      </c>
      <c r="J618" s="216">
        <v>0</v>
      </c>
      <c r="K618" s="216">
        <v>0</v>
      </c>
      <c r="L618" s="216">
        <v>0</v>
      </c>
      <c r="M618" s="216">
        <v>0</v>
      </c>
      <c r="N618" s="216">
        <v>0</v>
      </c>
      <c r="O618" s="216">
        <v>0</v>
      </c>
      <c r="P618" s="216">
        <v>0</v>
      </c>
      <c r="Q618" s="214" t="s">
        <v>163</v>
      </c>
      <c r="R618" s="244">
        <f t="shared" si="9"/>
        <v>0</v>
      </c>
    </row>
    <row r="619" spans="1:18" s="206" customFormat="1">
      <c r="A619" s="241" t="s">
        <v>806</v>
      </c>
      <c r="B619" s="242" t="s">
        <v>734</v>
      </c>
      <c r="C619" s="216">
        <v>0</v>
      </c>
      <c r="D619" s="216">
        <v>0</v>
      </c>
      <c r="E619" s="216">
        <v>0</v>
      </c>
      <c r="F619" s="216">
        <v>0</v>
      </c>
      <c r="G619" s="216">
        <v>0</v>
      </c>
      <c r="H619" s="216">
        <v>0</v>
      </c>
      <c r="I619" s="216">
        <v>0</v>
      </c>
      <c r="J619" s="216">
        <v>0</v>
      </c>
      <c r="K619" s="216">
        <v>0</v>
      </c>
      <c r="L619" s="216">
        <v>0</v>
      </c>
      <c r="M619" s="216">
        <v>0</v>
      </c>
      <c r="N619" s="216">
        <v>0</v>
      </c>
      <c r="O619" s="216">
        <v>0</v>
      </c>
      <c r="P619" s="216">
        <v>0</v>
      </c>
      <c r="Q619" s="214" t="s">
        <v>163</v>
      </c>
      <c r="R619" s="244">
        <f t="shared" si="9"/>
        <v>0</v>
      </c>
    </row>
    <row r="620" spans="1:18">
      <c r="A620" s="241" t="s">
        <v>807</v>
      </c>
      <c r="B620" s="242" t="s">
        <v>734</v>
      </c>
      <c r="C620" s="217">
        <v>269000</v>
      </c>
      <c r="D620" s="217">
        <v>269000</v>
      </c>
      <c r="E620" s="217">
        <v>269000</v>
      </c>
      <c r="F620" s="217">
        <v>269000</v>
      </c>
      <c r="G620" s="217">
        <v>269000</v>
      </c>
      <c r="H620" s="217">
        <v>269000</v>
      </c>
      <c r="I620" s="217">
        <v>269000</v>
      </c>
      <c r="J620" s="217">
        <v>269000</v>
      </c>
      <c r="K620" s="217">
        <v>269000</v>
      </c>
      <c r="L620" s="217">
        <v>269000</v>
      </c>
      <c r="M620" s="217">
        <v>269000</v>
      </c>
      <c r="N620" s="217">
        <v>269000</v>
      </c>
      <c r="O620" s="217">
        <v>269000</v>
      </c>
      <c r="P620" s="217">
        <v>268533</v>
      </c>
      <c r="Q620" s="243" t="s">
        <v>163</v>
      </c>
      <c r="R620" s="244">
        <f t="shared" si="9"/>
        <v>0</v>
      </c>
    </row>
    <row r="621" spans="1:18">
      <c r="A621" s="241" t="s">
        <v>808</v>
      </c>
      <c r="B621" s="242" t="s">
        <v>734</v>
      </c>
      <c r="C621" s="217">
        <v>254000</v>
      </c>
      <c r="D621" s="217">
        <v>254000</v>
      </c>
      <c r="E621" s="217">
        <v>254000</v>
      </c>
      <c r="F621" s="217">
        <v>254000</v>
      </c>
      <c r="G621" s="217">
        <v>254000</v>
      </c>
      <c r="H621" s="217">
        <v>254000</v>
      </c>
      <c r="I621" s="217">
        <v>254000</v>
      </c>
      <c r="J621" s="217">
        <v>254000</v>
      </c>
      <c r="K621" s="217">
        <v>254000</v>
      </c>
      <c r="L621" s="217">
        <v>254000</v>
      </c>
      <c r="M621" s="217">
        <v>254000</v>
      </c>
      <c r="N621" s="217">
        <v>254000</v>
      </c>
      <c r="O621" s="217">
        <v>254000</v>
      </c>
      <c r="P621" s="217">
        <v>254414</v>
      </c>
      <c r="Q621" s="243" t="s">
        <v>163</v>
      </c>
      <c r="R621" s="244">
        <f t="shared" si="9"/>
        <v>0</v>
      </c>
    </row>
    <row r="622" spans="1:18" s="206" customFormat="1">
      <c r="A622" s="241" t="s">
        <v>809</v>
      </c>
      <c r="B622" s="242" t="s">
        <v>734</v>
      </c>
      <c r="C622" s="216">
        <v>0</v>
      </c>
      <c r="D622" s="216">
        <v>0</v>
      </c>
      <c r="E622" s="216">
        <v>0</v>
      </c>
      <c r="F622" s="216">
        <v>0</v>
      </c>
      <c r="G622" s="216">
        <v>0</v>
      </c>
      <c r="H622" s="216">
        <v>0</v>
      </c>
      <c r="I622" s="216">
        <v>0</v>
      </c>
      <c r="J622" s="216">
        <v>0</v>
      </c>
      <c r="K622" s="216">
        <v>0</v>
      </c>
      <c r="L622" s="216">
        <v>0</v>
      </c>
      <c r="M622" s="216">
        <v>0</v>
      </c>
      <c r="N622" s="216">
        <v>0</v>
      </c>
      <c r="O622" s="216">
        <v>0</v>
      </c>
      <c r="P622" s="216">
        <v>0</v>
      </c>
      <c r="Q622" s="214" t="s">
        <v>163</v>
      </c>
      <c r="R622" s="244">
        <f t="shared" si="9"/>
        <v>0</v>
      </c>
    </row>
    <row r="623" spans="1:18" s="206" customFormat="1">
      <c r="A623" s="241" t="s">
        <v>810</v>
      </c>
      <c r="B623" s="242" t="s">
        <v>734</v>
      </c>
      <c r="C623" s="216">
        <v>0</v>
      </c>
      <c r="D623" s="216">
        <v>0</v>
      </c>
      <c r="E623" s="216">
        <v>0</v>
      </c>
      <c r="F623" s="216">
        <v>0</v>
      </c>
      <c r="G623" s="216">
        <v>0</v>
      </c>
      <c r="H623" s="216">
        <v>0</v>
      </c>
      <c r="I623" s="216">
        <v>0</v>
      </c>
      <c r="J623" s="216">
        <v>0</v>
      </c>
      <c r="K623" s="216">
        <v>0</v>
      </c>
      <c r="L623" s="216">
        <v>0</v>
      </c>
      <c r="M623" s="216">
        <v>0</v>
      </c>
      <c r="N623" s="216">
        <v>0</v>
      </c>
      <c r="O623" s="216">
        <v>0</v>
      </c>
      <c r="P623" s="216">
        <v>0</v>
      </c>
      <c r="Q623" s="214" t="s">
        <v>163</v>
      </c>
      <c r="R623" s="244">
        <f t="shared" si="9"/>
        <v>0</v>
      </c>
    </row>
    <row r="624" spans="1:18">
      <c r="A624" s="241" t="s">
        <v>811</v>
      </c>
      <c r="B624" s="242" t="s">
        <v>734</v>
      </c>
      <c r="C624" s="217">
        <v>124993000</v>
      </c>
      <c r="D624" s="217">
        <v>125251000</v>
      </c>
      <c r="E624" s="217">
        <v>125257000</v>
      </c>
      <c r="F624" s="217">
        <v>125270000</v>
      </c>
      <c r="G624" s="217">
        <v>125278000</v>
      </c>
      <c r="H624" s="217">
        <v>125279000</v>
      </c>
      <c r="I624" s="217">
        <v>125280000</v>
      </c>
      <c r="J624" s="217">
        <v>125280000</v>
      </c>
      <c r="K624" s="217">
        <v>125280000</v>
      </c>
      <c r="L624" s="217">
        <v>125280000</v>
      </c>
      <c r="M624" s="217">
        <v>125280000</v>
      </c>
      <c r="N624" s="217">
        <v>125280000</v>
      </c>
      <c r="O624" s="217">
        <v>125280000</v>
      </c>
      <c r="P624" s="217">
        <v>125262579</v>
      </c>
      <c r="Q624" s="243" t="s">
        <v>163</v>
      </c>
      <c r="R624" s="244">
        <f t="shared" si="9"/>
        <v>0</v>
      </c>
    </row>
    <row r="625" spans="1:18" s="206" customFormat="1">
      <c r="A625" s="241" t="s">
        <v>812</v>
      </c>
      <c r="B625" s="242" t="s">
        <v>734</v>
      </c>
      <c r="C625" s="216">
        <v>0</v>
      </c>
      <c r="D625" s="216">
        <v>0</v>
      </c>
      <c r="E625" s="216">
        <v>0</v>
      </c>
      <c r="F625" s="216">
        <v>0</v>
      </c>
      <c r="G625" s="216">
        <v>0</v>
      </c>
      <c r="H625" s="216">
        <v>0</v>
      </c>
      <c r="I625" s="216">
        <v>0</v>
      </c>
      <c r="J625" s="216">
        <v>0</v>
      </c>
      <c r="K625" s="216">
        <v>0</v>
      </c>
      <c r="L625" s="216">
        <v>0</v>
      </c>
      <c r="M625" s="216">
        <v>0</v>
      </c>
      <c r="N625" s="216">
        <v>0</v>
      </c>
      <c r="O625" s="216">
        <v>0</v>
      </c>
      <c r="P625" s="216">
        <v>0</v>
      </c>
      <c r="Q625" s="214" t="s">
        <v>163</v>
      </c>
      <c r="R625" s="244">
        <f t="shared" si="9"/>
        <v>0</v>
      </c>
    </row>
    <row r="626" spans="1:18">
      <c r="A626" s="241" t="s">
        <v>813</v>
      </c>
      <c r="B626" s="242" t="s">
        <v>734</v>
      </c>
      <c r="C626" s="217">
        <v>683000</v>
      </c>
      <c r="D626" s="217">
        <v>683000</v>
      </c>
      <c r="E626" s="217">
        <v>683000</v>
      </c>
      <c r="F626" s="217">
        <v>683000</v>
      </c>
      <c r="G626" s="217">
        <v>683000</v>
      </c>
      <c r="H626" s="217">
        <v>683000</v>
      </c>
      <c r="I626" s="217">
        <v>683000</v>
      </c>
      <c r="J626" s="217">
        <v>683000</v>
      </c>
      <c r="K626" s="217">
        <v>683000</v>
      </c>
      <c r="L626" s="217">
        <v>683000</v>
      </c>
      <c r="M626" s="217">
        <v>683000</v>
      </c>
      <c r="N626" s="217">
        <v>683000</v>
      </c>
      <c r="O626" s="217">
        <v>683000</v>
      </c>
      <c r="P626" s="217">
        <v>683462</v>
      </c>
      <c r="Q626" s="243" t="s">
        <v>163</v>
      </c>
      <c r="R626" s="244">
        <f t="shared" si="9"/>
        <v>0</v>
      </c>
    </row>
    <row r="627" spans="1:18" s="206" customFormat="1">
      <c r="A627" s="241" t="s">
        <v>814</v>
      </c>
      <c r="B627" s="242" t="s">
        <v>734</v>
      </c>
      <c r="C627" s="216">
        <v>0</v>
      </c>
      <c r="D627" s="216">
        <v>0</v>
      </c>
      <c r="E627" s="216">
        <v>0</v>
      </c>
      <c r="F627" s="216">
        <v>0</v>
      </c>
      <c r="G627" s="216">
        <v>0</v>
      </c>
      <c r="H627" s="216">
        <v>0</v>
      </c>
      <c r="I627" s="216">
        <v>0</v>
      </c>
      <c r="J627" s="216">
        <v>0</v>
      </c>
      <c r="K627" s="216">
        <v>0</v>
      </c>
      <c r="L627" s="216">
        <v>0</v>
      </c>
      <c r="M627" s="216">
        <v>0</v>
      </c>
      <c r="N627" s="216">
        <v>0</v>
      </c>
      <c r="O627" s="216">
        <v>0</v>
      </c>
      <c r="P627" s="216">
        <v>0</v>
      </c>
      <c r="Q627" s="214" t="s">
        <v>163</v>
      </c>
      <c r="R627" s="244">
        <f t="shared" si="9"/>
        <v>0</v>
      </c>
    </row>
    <row r="628" spans="1:18" s="206" customFormat="1">
      <c r="A628" s="241" t="s">
        <v>815</v>
      </c>
      <c r="B628" s="242" t="s">
        <v>734</v>
      </c>
      <c r="C628" s="216">
        <v>0</v>
      </c>
      <c r="D628" s="216">
        <v>0</v>
      </c>
      <c r="E628" s="216">
        <v>0</v>
      </c>
      <c r="F628" s="216">
        <v>0</v>
      </c>
      <c r="G628" s="216">
        <v>0</v>
      </c>
      <c r="H628" s="216">
        <v>0</v>
      </c>
      <c r="I628" s="216">
        <v>0</v>
      </c>
      <c r="J628" s="216">
        <v>0</v>
      </c>
      <c r="K628" s="216">
        <v>0</v>
      </c>
      <c r="L628" s="216">
        <v>0</v>
      </c>
      <c r="M628" s="216">
        <v>0</v>
      </c>
      <c r="N628" s="216">
        <v>0</v>
      </c>
      <c r="O628" s="216">
        <v>0</v>
      </c>
      <c r="P628" s="216">
        <v>0</v>
      </c>
      <c r="Q628" s="214" t="s">
        <v>163</v>
      </c>
      <c r="R628" s="244">
        <f t="shared" si="9"/>
        <v>0</v>
      </c>
    </row>
    <row r="629" spans="1:18" s="206" customFormat="1">
      <c r="A629" s="241" t="s">
        <v>816</v>
      </c>
      <c r="B629" s="242" t="s">
        <v>734</v>
      </c>
      <c r="C629" s="216">
        <v>0</v>
      </c>
      <c r="D629" s="216">
        <v>0</v>
      </c>
      <c r="E629" s="216">
        <v>0</v>
      </c>
      <c r="F629" s="216">
        <v>0</v>
      </c>
      <c r="G629" s="216">
        <v>0</v>
      </c>
      <c r="H629" s="216">
        <v>0</v>
      </c>
      <c r="I629" s="216">
        <v>0</v>
      </c>
      <c r="J629" s="216">
        <v>0</v>
      </c>
      <c r="K629" s="216">
        <v>0</v>
      </c>
      <c r="L629" s="216">
        <v>0</v>
      </c>
      <c r="M629" s="216">
        <v>0</v>
      </c>
      <c r="N629" s="216">
        <v>0</v>
      </c>
      <c r="O629" s="216">
        <v>0</v>
      </c>
      <c r="P629" s="216">
        <v>0</v>
      </c>
      <c r="Q629" s="214" t="s">
        <v>163</v>
      </c>
      <c r="R629" s="244">
        <f t="shared" si="9"/>
        <v>0</v>
      </c>
    </row>
    <row r="630" spans="1:18" s="206" customFormat="1">
      <c r="A630" s="241" t="s">
        <v>817</v>
      </c>
      <c r="B630" s="242" t="s">
        <v>734</v>
      </c>
      <c r="C630" s="216">
        <v>0</v>
      </c>
      <c r="D630" s="216">
        <v>0</v>
      </c>
      <c r="E630" s="216">
        <v>0</v>
      </c>
      <c r="F630" s="216">
        <v>0</v>
      </c>
      <c r="G630" s="216">
        <v>0</v>
      </c>
      <c r="H630" s="216">
        <v>0</v>
      </c>
      <c r="I630" s="216">
        <v>0</v>
      </c>
      <c r="J630" s="216">
        <v>0</v>
      </c>
      <c r="K630" s="216">
        <v>0</v>
      </c>
      <c r="L630" s="216">
        <v>0</v>
      </c>
      <c r="M630" s="216">
        <v>0</v>
      </c>
      <c r="N630" s="216">
        <v>0</v>
      </c>
      <c r="O630" s="216">
        <v>0</v>
      </c>
      <c r="P630" s="216">
        <v>0</v>
      </c>
      <c r="Q630" s="214" t="s">
        <v>163</v>
      </c>
      <c r="R630" s="244">
        <f t="shared" si="9"/>
        <v>0</v>
      </c>
    </row>
    <row r="631" spans="1:18" s="206" customFormat="1">
      <c r="A631" s="241" t="s">
        <v>818</v>
      </c>
      <c r="B631" s="242" t="s">
        <v>734</v>
      </c>
      <c r="C631" s="216">
        <v>0</v>
      </c>
      <c r="D631" s="216">
        <v>0</v>
      </c>
      <c r="E631" s="216">
        <v>0</v>
      </c>
      <c r="F631" s="216">
        <v>0</v>
      </c>
      <c r="G631" s="216">
        <v>0</v>
      </c>
      <c r="H631" s="216">
        <v>0</v>
      </c>
      <c r="I631" s="216">
        <v>0</v>
      </c>
      <c r="J631" s="216">
        <v>0</v>
      </c>
      <c r="K631" s="216">
        <v>0</v>
      </c>
      <c r="L631" s="216">
        <v>0</v>
      </c>
      <c r="M631" s="216">
        <v>0</v>
      </c>
      <c r="N631" s="216">
        <v>0</v>
      </c>
      <c r="O631" s="216">
        <v>0</v>
      </c>
      <c r="P631" s="216">
        <v>0</v>
      </c>
      <c r="Q631" s="214" t="s">
        <v>163</v>
      </c>
      <c r="R631" s="244">
        <f t="shared" si="9"/>
        <v>0</v>
      </c>
    </row>
    <row r="632" spans="1:18" s="206" customFormat="1">
      <c r="A632" s="241" t="s">
        <v>819</v>
      </c>
      <c r="B632" s="242" t="s">
        <v>734</v>
      </c>
      <c r="C632" s="216">
        <v>0</v>
      </c>
      <c r="D632" s="216">
        <v>0</v>
      </c>
      <c r="E632" s="216">
        <v>0</v>
      </c>
      <c r="F632" s="216">
        <v>0</v>
      </c>
      <c r="G632" s="216">
        <v>0</v>
      </c>
      <c r="H632" s="216">
        <v>0</v>
      </c>
      <c r="I632" s="216">
        <v>0</v>
      </c>
      <c r="J632" s="216">
        <v>0</v>
      </c>
      <c r="K632" s="216">
        <v>0</v>
      </c>
      <c r="L632" s="216">
        <v>0</v>
      </c>
      <c r="M632" s="216">
        <v>0</v>
      </c>
      <c r="N632" s="216">
        <v>0</v>
      </c>
      <c r="O632" s="216">
        <v>0</v>
      </c>
      <c r="P632" s="216">
        <v>0</v>
      </c>
      <c r="Q632" s="214" t="s">
        <v>163</v>
      </c>
      <c r="R632" s="244">
        <f t="shared" si="9"/>
        <v>0</v>
      </c>
    </row>
    <row r="633" spans="1:18" s="206" customFormat="1">
      <c r="A633" s="241" t="s">
        <v>820</v>
      </c>
      <c r="B633" s="242" t="s">
        <v>734</v>
      </c>
      <c r="C633" s="216">
        <v>0</v>
      </c>
      <c r="D633" s="216">
        <v>0</v>
      </c>
      <c r="E633" s="216">
        <v>0</v>
      </c>
      <c r="F633" s="216">
        <v>0</v>
      </c>
      <c r="G633" s="216">
        <v>0</v>
      </c>
      <c r="H633" s="216">
        <v>0</v>
      </c>
      <c r="I633" s="216">
        <v>0</v>
      </c>
      <c r="J633" s="216">
        <v>0</v>
      </c>
      <c r="K633" s="216">
        <v>0</v>
      </c>
      <c r="L633" s="216">
        <v>0</v>
      </c>
      <c r="M633" s="216">
        <v>0</v>
      </c>
      <c r="N633" s="216">
        <v>0</v>
      </c>
      <c r="O633" s="216">
        <v>0</v>
      </c>
      <c r="P633" s="216">
        <v>0</v>
      </c>
      <c r="Q633" s="214" t="s">
        <v>163</v>
      </c>
      <c r="R633" s="244">
        <f t="shared" si="9"/>
        <v>0</v>
      </c>
    </row>
    <row r="634" spans="1:18" s="206" customFormat="1">
      <c r="A634" s="241" t="s">
        <v>821</v>
      </c>
      <c r="B634" s="242" t="s">
        <v>734</v>
      </c>
      <c r="C634" s="216">
        <v>0</v>
      </c>
      <c r="D634" s="216">
        <v>0</v>
      </c>
      <c r="E634" s="216">
        <v>0</v>
      </c>
      <c r="F634" s="216">
        <v>0</v>
      </c>
      <c r="G634" s="216">
        <v>0</v>
      </c>
      <c r="H634" s="216">
        <v>0</v>
      </c>
      <c r="I634" s="216">
        <v>0</v>
      </c>
      <c r="J634" s="216">
        <v>0</v>
      </c>
      <c r="K634" s="216">
        <v>0</v>
      </c>
      <c r="L634" s="216">
        <v>0</v>
      </c>
      <c r="M634" s="216">
        <v>0</v>
      </c>
      <c r="N634" s="216">
        <v>0</v>
      </c>
      <c r="O634" s="216">
        <v>0</v>
      </c>
      <c r="P634" s="216">
        <v>0</v>
      </c>
      <c r="Q634" s="214" t="s">
        <v>163</v>
      </c>
      <c r="R634" s="244">
        <f t="shared" si="9"/>
        <v>0</v>
      </c>
    </row>
    <row r="635" spans="1:18" s="206" customFormat="1">
      <c r="A635" s="241" t="s">
        <v>822</v>
      </c>
      <c r="B635" s="242" t="s">
        <v>734</v>
      </c>
      <c r="C635" s="216">
        <v>0</v>
      </c>
      <c r="D635" s="216">
        <v>0</v>
      </c>
      <c r="E635" s="216">
        <v>0</v>
      </c>
      <c r="F635" s="216">
        <v>0</v>
      </c>
      <c r="G635" s="216">
        <v>0</v>
      </c>
      <c r="H635" s="216">
        <v>0</v>
      </c>
      <c r="I635" s="216">
        <v>0</v>
      </c>
      <c r="J635" s="216">
        <v>0</v>
      </c>
      <c r="K635" s="216">
        <v>0</v>
      </c>
      <c r="L635" s="216">
        <v>0</v>
      </c>
      <c r="M635" s="216">
        <v>0</v>
      </c>
      <c r="N635" s="216">
        <v>0</v>
      </c>
      <c r="O635" s="216">
        <v>0</v>
      </c>
      <c r="P635" s="216">
        <v>0</v>
      </c>
      <c r="Q635" s="214" t="s">
        <v>163</v>
      </c>
      <c r="R635" s="244">
        <f t="shared" si="9"/>
        <v>0</v>
      </c>
    </row>
    <row r="636" spans="1:18" s="206" customFormat="1">
      <c r="A636" s="241" t="s">
        <v>823</v>
      </c>
      <c r="B636" s="242" t="s">
        <v>734</v>
      </c>
      <c r="C636" s="216">
        <v>0</v>
      </c>
      <c r="D636" s="216">
        <v>0</v>
      </c>
      <c r="E636" s="216">
        <v>0</v>
      </c>
      <c r="F636" s="216">
        <v>0</v>
      </c>
      <c r="G636" s="216">
        <v>0</v>
      </c>
      <c r="H636" s="216">
        <v>0</v>
      </c>
      <c r="I636" s="216">
        <v>0</v>
      </c>
      <c r="J636" s="216">
        <v>0</v>
      </c>
      <c r="K636" s="216">
        <v>0</v>
      </c>
      <c r="L636" s="216">
        <v>0</v>
      </c>
      <c r="M636" s="216">
        <v>0</v>
      </c>
      <c r="N636" s="216">
        <v>0</v>
      </c>
      <c r="O636" s="216">
        <v>0</v>
      </c>
      <c r="P636" s="216">
        <v>0</v>
      </c>
      <c r="Q636" s="214" t="s">
        <v>163</v>
      </c>
      <c r="R636" s="244">
        <f t="shared" si="9"/>
        <v>0</v>
      </c>
    </row>
    <row r="637" spans="1:18" s="206" customFormat="1">
      <c r="A637" s="241" t="s">
        <v>824</v>
      </c>
      <c r="B637" s="242" t="s">
        <v>734</v>
      </c>
      <c r="C637" s="216">
        <v>0</v>
      </c>
      <c r="D637" s="216">
        <v>0</v>
      </c>
      <c r="E637" s="216">
        <v>0</v>
      </c>
      <c r="F637" s="216">
        <v>0</v>
      </c>
      <c r="G637" s="216">
        <v>0</v>
      </c>
      <c r="H637" s="216">
        <v>0</v>
      </c>
      <c r="I637" s="216">
        <v>0</v>
      </c>
      <c r="J637" s="216">
        <v>0</v>
      </c>
      <c r="K637" s="216">
        <v>0</v>
      </c>
      <c r="L637" s="216">
        <v>0</v>
      </c>
      <c r="M637" s="216">
        <v>0</v>
      </c>
      <c r="N637" s="216">
        <v>0</v>
      </c>
      <c r="O637" s="216">
        <v>0</v>
      </c>
      <c r="P637" s="216">
        <v>0</v>
      </c>
      <c r="Q637" s="214" t="s">
        <v>163</v>
      </c>
      <c r="R637" s="244">
        <f t="shared" si="9"/>
        <v>0</v>
      </c>
    </row>
    <row r="638" spans="1:18" s="206" customFormat="1">
      <c r="A638" s="241" t="s">
        <v>825</v>
      </c>
      <c r="B638" s="242" t="s">
        <v>734</v>
      </c>
      <c r="C638" s="216">
        <v>0</v>
      </c>
      <c r="D638" s="216">
        <v>0</v>
      </c>
      <c r="E638" s="216">
        <v>0</v>
      </c>
      <c r="F638" s="216">
        <v>0</v>
      </c>
      <c r="G638" s="216">
        <v>0</v>
      </c>
      <c r="H638" s="216">
        <v>0</v>
      </c>
      <c r="I638" s="216">
        <v>0</v>
      </c>
      <c r="J638" s="216">
        <v>0</v>
      </c>
      <c r="K638" s="216">
        <v>0</v>
      </c>
      <c r="L638" s="216">
        <v>0</v>
      </c>
      <c r="M638" s="216">
        <v>0</v>
      </c>
      <c r="N638" s="216">
        <v>0</v>
      </c>
      <c r="O638" s="216">
        <v>0</v>
      </c>
      <c r="P638" s="216">
        <v>0</v>
      </c>
      <c r="Q638" s="214" t="s">
        <v>163</v>
      </c>
      <c r="R638" s="244">
        <f t="shared" si="9"/>
        <v>0</v>
      </c>
    </row>
    <row r="639" spans="1:18">
      <c r="A639" s="241" t="s">
        <v>826</v>
      </c>
      <c r="B639" s="242" t="s">
        <v>734</v>
      </c>
      <c r="C639" s="217">
        <v>6098000</v>
      </c>
      <c r="D639" s="217">
        <v>6098000</v>
      </c>
      <c r="E639" s="217">
        <v>6098000</v>
      </c>
      <c r="F639" s="217">
        <v>6098000</v>
      </c>
      <c r="G639" s="217">
        <v>6098000</v>
      </c>
      <c r="H639" s="217">
        <v>6098000</v>
      </c>
      <c r="I639" s="217">
        <v>6098000</v>
      </c>
      <c r="J639" s="217">
        <v>6098000</v>
      </c>
      <c r="K639" s="217">
        <v>6098000</v>
      </c>
      <c r="L639" s="217">
        <v>6098000</v>
      </c>
      <c r="M639" s="217">
        <v>6098000</v>
      </c>
      <c r="N639" s="217">
        <v>6098000</v>
      </c>
      <c r="O639" s="217">
        <v>6098000</v>
      </c>
      <c r="P639" s="217">
        <v>6097570</v>
      </c>
      <c r="Q639" s="243" t="s">
        <v>163</v>
      </c>
      <c r="R639" s="244">
        <f t="shared" si="9"/>
        <v>0</v>
      </c>
    </row>
    <row r="640" spans="1:18" s="206" customFormat="1">
      <c r="A640" s="241" t="s">
        <v>827</v>
      </c>
      <c r="B640" s="242" t="s">
        <v>734</v>
      </c>
      <c r="C640" s="216">
        <v>0</v>
      </c>
      <c r="D640" s="216">
        <v>0</v>
      </c>
      <c r="E640" s="216">
        <v>0</v>
      </c>
      <c r="F640" s="216">
        <v>0</v>
      </c>
      <c r="G640" s="216">
        <v>0</v>
      </c>
      <c r="H640" s="216">
        <v>0</v>
      </c>
      <c r="I640" s="216">
        <v>0</v>
      </c>
      <c r="J640" s="216">
        <v>0</v>
      </c>
      <c r="K640" s="216">
        <v>0</v>
      </c>
      <c r="L640" s="216">
        <v>0</v>
      </c>
      <c r="M640" s="216">
        <v>0</v>
      </c>
      <c r="N640" s="216">
        <v>0</v>
      </c>
      <c r="O640" s="216">
        <v>0</v>
      </c>
      <c r="P640" s="216">
        <v>0</v>
      </c>
      <c r="Q640" s="214" t="s">
        <v>163</v>
      </c>
      <c r="R640" s="244">
        <f t="shared" si="9"/>
        <v>0</v>
      </c>
    </row>
    <row r="641" spans="1:18">
      <c r="A641" s="241" t="s">
        <v>828</v>
      </c>
      <c r="B641" s="242" t="s">
        <v>734</v>
      </c>
      <c r="C641" s="217">
        <v>557000</v>
      </c>
      <c r="D641" s="217">
        <v>557000</v>
      </c>
      <c r="E641" s="217">
        <v>557000</v>
      </c>
      <c r="F641" s="217">
        <v>557000</v>
      </c>
      <c r="G641" s="217">
        <v>557000</v>
      </c>
      <c r="H641" s="217">
        <v>557000</v>
      </c>
      <c r="I641" s="217">
        <v>557000</v>
      </c>
      <c r="J641" s="217">
        <v>557000</v>
      </c>
      <c r="K641" s="217">
        <v>557000</v>
      </c>
      <c r="L641" s="217">
        <v>557000</v>
      </c>
      <c r="M641" s="217">
        <v>557000</v>
      </c>
      <c r="N641" s="217">
        <v>557000</v>
      </c>
      <c r="O641" s="217">
        <v>557000</v>
      </c>
      <c r="P641" s="217">
        <v>556599</v>
      </c>
      <c r="Q641" s="243" t="s">
        <v>163</v>
      </c>
      <c r="R641" s="244">
        <f t="shared" si="9"/>
        <v>0</v>
      </c>
    </row>
    <row r="642" spans="1:18" s="206" customFormat="1">
      <c r="A642" s="241" t="s">
        <v>829</v>
      </c>
      <c r="B642" s="242" t="s">
        <v>734</v>
      </c>
      <c r="C642" s="216">
        <v>0</v>
      </c>
      <c r="D642" s="216">
        <v>0</v>
      </c>
      <c r="E642" s="216">
        <v>0</v>
      </c>
      <c r="F642" s="216">
        <v>0</v>
      </c>
      <c r="G642" s="216">
        <v>0</v>
      </c>
      <c r="H642" s="216">
        <v>0</v>
      </c>
      <c r="I642" s="216">
        <v>0</v>
      </c>
      <c r="J642" s="216">
        <v>0</v>
      </c>
      <c r="K642" s="216">
        <v>0</v>
      </c>
      <c r="L642" s="216">
        <v>0</v>
      </c>
      <c r="M642" s="216">
        <v>0</v>
      </c>
      <c r="N642" s="216">
        <v>0</v>
      </c>
      <c r="O642" s="216">
        <v>0</v>
      </c>
      <c r="P642" s="216">
        <v>0</v>
      </c>
      <c r="Q642" s="214" t="s">
        <v>163</v>
      </c>
      <c r="R642" s="244">
        <f t="shared" si="9"/>
        <v>0</v>
      </c>
    </row>
    <row r="643" spans="1:18">
      <c r="A643" s="241" t="s">
        <v>830</v>
      </c>
      <c r="B643" s="242" t="s">
        <v>734</v>
      </c>
      <c r="C643" s="217">
        <v>34338000</v>
      </c>
      <c r="D643" s="217">
        <v>32792000</v>
      </c>
      <c r="E643" s="217">
        <v>33264000</v>
      </c>
      <c r="F643" s="217">
        <v>33243000</v>
      </c>
      <c r="G643" s="217">
        <v>33269000</v>
      </c>
      <c r="H643" s="217">
        <v>33326000</v>
      </c>
      <c r="I643" s="217">
        <v>33643000</v>
      </c>
      <c r="J643" s="217">
        <v>33972000</v>
      </c>
      <c r="K643" s="217">
        <v>33983000</v>
      </c>
      <c r="L643" s="217">
        <v>33983000</v>
      </c>
      <c r="M643" s="217">
        <v>34070000</v>
      </c>
      <c r="N643" s="217">
        <v>34097000</v>
      </c>
      <c r="O643" s="217">
        <v>34072000</v>
      </c>
      <c r="P643" s="217">
        <v>33653922</v>
      </c>
      <c r="Q643" s="243" t="s">
        <v>163</v>
      </c>
      <c r="R643" s="244">
        <f t="shared" si="9"/>
        <v>0</v>
      </c>
    </row>
    <row r="644" spans="1:18" s="206" customFormat="1">
      <c r="A644" s="241" t="s">
        <v>831</v>
      </c>
      <c r="B644" s="242" t="s">
        <v>734</v>
      </c>
      <c r="C644" s="216">
        <v>0</v>
      </c>
      <c r="D644" s="216">
        <v>0</v>
      </c>
      <c r="E644" s="216">
        <v>0</v>
      </c>
      <c r="F644" s="216">
        <v>0</v>
      </c>
      <c r="G644" s="216">
        <v>0</v>
      </c>
      <c r="H644" s="216">
        <v>0</v>
      </c>
      <c r="I644" s="216">
        <v>0</v>
      </c>
      <c r="J644" s="216">
        <v>0</v>
      </c>
      <c r="K644" s="216">
        <v>0</v>
      </c>
      <c r="L644" s="216">
        <v>0</v>
      </c>
      <c r="M644" s="216">
        <v>0</v>
      </c>
      <c r="N644" s="216">
        <v>0</v>
      </c>
      <c r="O644" s="216">
        <v>0</v>
      </c>
      <c r="P644" s="216">
        <v>0</v>
      </c>
      <c r="Q644" s="214" t="s">
        <v>163</v>
      </c>
      <c r="R644" s="244">
        <f t="shared" si="9"/>
        <v>0</v>
      </c>
    </row>
    <row r="645" spans="1:18">
      <c r="A645" s="241" t="s">
        <v>832</v>
      </c>
      <c r="B645" s="242" t="s">
        <v>734</v>
      </c>
      <c r="C645" s="217">
        <v>67010000</v>
      </c>
      <c r="D645" s="217">
        <v>80590000</v>
      </c>
      <c r="E645" s="217">
        <v>80619000</v>
      </c>
      <c r="F645" s="217">
        <v>64518000</v>
      </c>
      <c r="G645" s="217">
        <v>64557000</v>
      </c>
      <c r="H645" s="217">
        <v>64560000</v>
      </c>
      <c r="I645" s="217">
        <v>65501000</v>
      </c>
      <c r="J645" s="217">
        <v>65505000</v>
      </c>
      <c r="K645" s="217">
        <v>65509000</v>
      </c>
      <c r="L645" s="217">
        <v>65509000</v>
      </c>
      <c r="M645" s="217">
        <v>65510000</v>
      </c>
      <c r="N645" s="217">
        <v>65510000</v>
      </c>
      <c r="O645" s="217">
        <v>69992000</v>
      </c>
      <c r="P645" s="217">
        <v>68032641</v>
      </c>
      <c r="Q645" s="243" t="s">
        <v>163</v>
      </c>
      <c r="R645" s="244">
        <f t="shared" ref="R645:R708" si="10">(ROUND((C645+O645+SUM(D645:N645)*2)/24,-3)-(ROUND(P645,-3)))</f>
        <v>-1000</v>
      </c>
    </row>
    <row r="646" spans="1:18" s="206" customFormat="1">
      <c r="A646" s="241" t="s">
        <v>833</v>
      </c>
      <c r="B646" s="242" t="s">
        <v>734</v>
      </c>
      <c r="C646" s="216">
        <v>0</v>
      </c>
      <c r="D646" s="216">
        <v>0</v>
      </c>
      <c r="E646" s="216">
        <v>0</v>
      </c>
      <c r="F646" s="216">
        <v>0</v>
      </c>
      <c r="G646" s="216">
        <v>0</v>
      </c>
      <c r="H646" s="216">
        <v>0</v>
      </c>
      <c r="I646" s="216">
        <v>0</v>
      </c>
      <c r="J646" s="216">
        <v>0</v>
      </c>
      <c r="K646" s="216">
        <v>0</v>
      </c>
      <c r="L646" s="216">
        <v>0</v>
      </c>
      <c r="M646" s="216">
        <v>0</v>
      </c>
      <c r="N646" s="216">
        <v>0</v>
      </c>
      <c r="O646" s="216">
        <v>0</v>
      </c>
      <c r="P646" s="216">
        <v>0</v>
      </c>
      <c r="Q646" s="214" t="s">
        <v>163</v>
      </c>
      <c r="R646" s="244">
        <f t="shared" si="10"/>
        <v>0</v>
      </c>
    </row>
    <row r="647" spans="1:18" s="206" customFormat="1">
      <c r="A647" s="241" t="s">
        <v>834</v>
      </c>
      <c r="B647" s="242" t="s">
        <v>734</v>
      </c>
      <c r="C647" s="216">
        <v>0</v>
      </c>
      <c r="D647" s="216">
        <v>0</v>
      </c>
      <c r="E647" s="216">
        <v>0</v>
      </c>
      <c r="F647" s="216">
        <v>0</v>
      </c>
      <c r="G647" s="216">
        <v>0</v>
      </c>
      <c r="H647" s="216">
        <v>0</v>
      </c>
      <c r="I647" s="216">
        <v>0</v>
      </c>
      <c r="J647" s="216">
        <v>0</v>
      </c>
      <c r="K647" s="216">
        <v>0</v>
      </c>
      <c r="L647" s="216">
        <v>0</v>
      </c>
      <c r="M647" s="216">
        <v>0</v>
      </c>
      <c r="N647" s="216">
        <v>0</v>
      </c>
      <c r="O647" s="216">
        <v>0</v>
      </c>
      <c r="P647" s="216">
        <v>0</v>
      </c>
      <c r="Q647" s="214" t="s">
        <v>163</v>
      </c>
      <c r="R647" s="244">
        <f t="shared" si="10"/>
        <v>0</v>
      </c>
    </row>
    <row r="648" spans="1:18">
      <c r="A648" s="241" t="s">
        <v>835</v>
      </c>
      <c r="B648" s="242" t="s">
        <v>734</v>
      </c>
      <c r="C648" s="217">
        <v>5400000</v>
      </c>
      <c r="D648" s="217">
        <v>5400000</v>
      </c>
      <c r="E648" s="217">
        <v>5400000</v>
      </c>
      <c r="F648" s="217">
        <v>5400000</v>
      </c>
      <c r="G648" s="217">
        <v>5400000</v>
      </c>
      <c r="H648" s="217">
        <v>5400000</v>
      </c>
      <c r="I648" s="217">
        <v>5400000</v>
      </c>
      <c r="J648" s="217">
        <v>5400000</v>
      </c>
      <c r="K648" s="217">
        <v>5400000</v>
      </c>
      <c r="L648" s="217">
        <v>5400000</v>
      </c>
      <c r="M648" s="217">
        <v>5400000</v>
      </c>
      <c r="N648" s="217">
        <v>5400000</v>
      </c>
      <c r="O648" s="217">
        <v>5400000</v>
      </c>
      <c r="P648" s="217">
        <v>5400292</v>
      </c>
      <c r="Q648" s="243" t="s">
        <v>163</v>
      </c>
      <c r="R648" s="244">
        <f t="shared" si="10"/>
        <v>0</v>
      </c>
    </row>
    <row r="649" spans="1:18" s="206" customFormat="1">
      <c r="A649" s="241" t="s">
        <v>836</v>
      </c>
      <c r="B649" s="242" t="s">
        <v>734</v>
      </c>
      <c r="C649" s="216">
        <v>0</v>
      </c>
      <c r="D649" s="216">
        <v>0</v>
      </c>
      <c r="E649" s="216">
        <v>0</v>
      </c>
      <c r="F649" s="216">
        <v>0</v>
      </c>
      <c r="G649" s="216">
        <v>0</v>
      </c>
      <c r="H649" s="216">
        <v>0</v>
      </c>
      <c r="I649" s="216">
        <v>0</v>
      </c>
      <c r="J649" s="216">
        <v>0</v>
      </c>
      <c r="K649" s="216">
        <v>0</v>
      </c>
      <c r="L649" s="216">
        <v>0</v>
      </c>
      <c r="M649" s="216">
        <v>0</v>
      </c>
      <c r="N649" s="216">
        <v>0</v>
      </c>
      <c r="O649" s="216">
        <v>0</v>
      </c>
      <c r="P649" s="216">
        <v>0</v>
      </c>
      <c r="Q649" s="214" t="s">
        <v>163</v>
      </c>
      <c r="R649" s="244">
        <f t="shared" si="10"/>
        <v>0</v>
      </c>
    </row>
    <row r="650" spans="1:18">
      <c r="A650" s="241" t="s">
        <v>837</v>
      </c>
      <c r="B650" s="242" t="s">
        <v>734</v>
      </c>
      <c r="C650" s="217">
        <v>286000</v>
      </c>
      <c r="D650" s="217">
        <v>286000</v>
      </c>
      <c r="E650" s="217">
        <v>286000</v>
      </c>
      <c r="F650" s="217">
        <v>286000</v>
      </c>
      <c r="G650" s="217">
        <v>286000</v>
      </c>
      <c r="H650" s="217">
        <v>286000</v>
      </c>
      <c r="I650" s="217">
        <v>286000</v>
      </c>
      <c r="J650" s="217">
        <v>286000</v>
      </c>
      <c r="K650" s="217">
        <v>286000</v>
      </c>
      <c r="L650" s="217">
        <v>286000</v>
      </c>
      <c r="M650" s="217">
        <v>286000</v>
      </c>
      <c r="N650" s="217">
        <v>286000</v>
      </c>
      <c r="O650" s="217">
        <v>286000</v>
      </c>
      <c r="P650" s="217">
        <v>285560</v>
      </c>
      <c r="Q650" s="243" t="s">
        <v>163</v>
      </c>
      <c r="R650" s="244">
        <f t="shared" si="10"/>
        <v>0</v>
      </c>
    </row>
    <row r="651" spans="1:18" s="206" customFormat="1">
      <c r="A651" s="241" t="s">
        <v>838</v>
      </c>
      <c r="B651" s="242" t="s">
        <v>734</v>
      </c>
      <c r="C651" s="216">
        <v>0</v>
      </c>
      <c r="D651" s="216">
        <v>0</v>
      </c>
      <c r="E651" s="216">
        <v>0</v>
      </c>
      <c r="F651" s="216">
        <v>0</v>
      </c>
      <c r="G651" s="216">
        <v>0</v>
      </c>
      <c r="H651" s="216">
        <v>0</v>
      </c>
      <c r="I651" s="216">
        <v>0</v>
      </c>
      <c r="J651" s="216">
        <v>0</v>
      </c>
      <c r="K651" s="216">
        <v>0</v>
      </c>
      <c r="L651" s="216">
        <v>0</v>
      </c>
      <c r="M651" s="216">
        <v>0</v>
      </c>
      <c r="N651" s="216">
        <v>0</v>
      </c>
      <c r="O651" s="216">
        <v>0</v>
      </c>
      <c r="P651" s="216">
        <v>0</v>
      </c>
      <c r="Q651" s="214" t="s">
        <v>163</v>
      </c>
      <c r="R651" s="244">
        <f t="shared" si="10"/>
        <v>0</v>
      </c>
    </row>
    <row r="652" spans="1:18" s="206" customFormat="1">
      <c r="A652" s="241" t="s">
        <v>839</v>
      </c>
      <c r="B652" s="242" t="s">
        <v>734</v>
      </c>
      <c r="C652" s="216">
        <v>0</v>
      </c>
      <c r="D652" s="216">
        <v>0</v>
      </c>
      <c r="E652" s="216">
        <v>0</v>
      </c>
      <c r="F652" s="216">
        <v>0</v>
      </c>
      <c r="G652" s="216">
        <v>0</v>
      </c>
      <c r="H652" s="216">
        <v>0</v>
      </c>
      <c r="I652" s="216">
        <v>0</v>
      </c>
      <c r="J652" s="216">
        <v>0</v>
      </c>
      <c r="K652" s="216">
        <v>0</v>
      </c>
      <c r="L652" s="216">
        <v>0</v>
      </c>
      <c r="M652" s="216">
        <v>0</v>
      </c>
      <c r="N652" s="216">
        <v>0</v>
      </c>
      <c r="O652" s="216">
        <v>0</v>
      </c>
      <c r="P652" s="216">
        <v>0</v>
      </c>
      <c r="Q652" s="214" t="s">
        <v>163</v>
      </c>
      <c r="R652" s="244">
        <f t="shared" si="10"/>
        <v>0</v>
      </c>
    </row>
    <row r="653" spans="1:18" s="206" customFormat="1">
      <c r="A653" s="241" t="s">
        <v>840</v>
      </c>
      <c r="B653" s="242" t="s">
        <v>734</v>
      </c>
      <c r="C653" s="216">
        <v>0</v>
      </c>
      <c r="D653" s="216">
        <v>0</v>
      </c>
      <c r="E653" s="216">
        <v>0</v>
      </c>
      <c r="F653" s="216">
        <v>0</v>
      </c>
      <c r="G653" s="216">
        <v>0</v>
      </c>
      <c r="H653" s="216">
        <v>0</v>
      </c>
      <c r="I653" s="216">
        <v>0</v>
      </c>
      <c r="J653" s="216">
        <v>0</v>
      </c>
      <c r="K653" s="216">
        <v>0</v>
      </c>
      <c r="L653" s="216">
        <v>0</v>
      </c>
      <c r="M653" s="216">
        <v>0</v>
      </c>
      <c r="N653" s="216">
        <v>0</v>
      </c>
      <c r="O653" s="216">
        <v>0</v>
      </c>
      <c r="P653" s="216">
        <v>0</v>
      </c>
      <c r="Q653" s="214" t="s">
        <v>163</v>
      </c>
      <c r="R653" s="244">
        <f t="shared" si="10"/>
        <v>0</v>
      </c>
    </row>
    <row r="654" spans="1:18" s="206" customFormat="1">
      <c r="A654" s="241" t="s">
        <v>841</v>
      </c>
      <c r="B654" s="242" t="s">
        <v>734</v>
      </c>
      <c r="C654" s="216">
        <v>0</v>
      </c>
      <c r="D654" s="216">
        <v>0</v>
      </c>
      <c r="E654" s="216">
        <v>0</v>
      </c>
      <c r="F654" s="216">
        <v>0</v>
      </c>
      <c r="G654" s="216">
        <v>0</v>
      </c>
      <c r="H654" s="216">
        <v>0</v>
      </c>
      <c r="I654" s="216">
        <v>0</v>
      </c>
      <c r="J654" s="216">
        <v>0</v>
      </c>
      <c r="K654" s="216">
        <v>0</v>
      </c>
      <c r="L654" s="216">
        <v>0</v>
      </c>
      <c r="M654" s="216">
        <v>0</v>
      </c>
      <c r="N654" s="216">
        <v>0</v>
      </c>
      <c r="O654" s="216">
        <v>0</v>
      </c>
      <c r="P654" s="216">
        <v>0</v>
      </c>
      <c r="Q654" s="214" t="s">
        <v>163</v>
      </c>
      <c r="R654" s="244">
        <f t="shared" si="10"/>
        <v>0</v>
      </c>
    </row>
    <row r="655" spans="1:18" s="206" customFormat="1">
      <c r="A655" s="241" t="s">
        <v>842</v>
      </c>
      <c r="B655" s="242" t="s">
        <v>734</v>
      </c>
      <c r="C655" s="216">
        <v>0</v>
      </c>
      <c r="D655" s="216">
        <v>0</v>
      </c>
      <c r="E655" s="216">
        <v>0</v>
      </c>
      <c r="F655" s="216">
        <v>0</v>
      </c>
      <c r="G655" s="216">
        <v>0</v>
      </c>
      <c r="H655" s="216">
        <v>0</v>
      </c>
      <c r="I655" s="216">
        <v>0</v>
      </c>
      <c r="J655" s="216">
        <v>0</v>
      </c>
      <c r="K655" s="216">
        <v>0</v>
      </c>
      <c r="L655" s="216">
        <v>0</v>
      </c>
      <c r="M655" s="216">
        <v>0</v>
      </c>
      <c r="N655" s="216">
        <v>0</v>
      </c>
      <c r="O655" s="216">
        <v>0</v>
      </c>
      <c r="P655" s="216">
        <v>0</v>
      </c>
      <c r="Q655" s="214" t="s">
        <v>163</v>
      </c>
      <c r="R655" s="244">
        <f t="shared" si="10"/>
        <v>0</v>
      </c>
    </row>
    <row r="656" spans="1:18" s="206" customFormat="1">
      <c r="A656" s="241" t="s">
        <v>843</v>
      </c>
      <c r="B656" s="242" t="s">
        <v>734</v>
      </c>
      <c r="C656" s="216">
        <v>0</v>
      </c>
      <c r="D656" s="216">
        <v>0</v>
      </c>
      <c r="E656" s="216">
        <v>0</v>
      </c>
      <c r="F656" s="216">
        <v>0</v>
      </c>
      <c r="G656" s="216">
        <v>0</v>
      </c>
      <c r="H656" s="216">
        <v>0</v>
      </c>
      <c r="I656" s="216">
        <v>0</v>
      </c>
      <c r="J656" s="216">
        <v>0</v>
      </c>
      <c r="K656" s="216">
        <v>0</v>
      </c>
      <c r="L656" s="216">
        <v>0</v>
      </c>
      <c r="M656" s="216">
        <v>0</v>
      </c>
      <c r="N656" s="216">
        <v>0</v>
      </c>
      <c r="O656" s="216">
        <v>0</v>
      </c>
      <c r="P656" s="216">
        <v>0</v>
      </c>
      <c r="Q656" s="214" t="s">
        <v>163</v>
      </c>
      <c r="R656" s="244">
        <f t="shared" si="10"/>
        <v>0</v>
      </c>
    </row>
    <row r="657" spans="1:18" s="206" customFormat="1">
      <c r="A657" s="241" t="s">
        <v>844</v>
      </c>
      <c r="B657" s="242" t="s">
        <v>734</v>
      </c>
      <c r="C657" s="216">
        <v>0</v>
      </c>
      <c r="D657" s="216">
        <v>0</v>
      </c>
      <c r="E657" s="216">
        <v>0</v>
      </c>
      <c r="F657" s="216">
        <v>0</v>
      </c>
      <c r="G657" s="216">
        <v>0</v>
      </c>
      <c r="H657" s="216">
        <v>0</v>
      </c>
      <c r="I657" s="216">
        <v>0</v>
      </c>
      <c r="J657" s="216">
        <v>0</v>
      </c>
      <c r="K657" s="216">
        <v>0</v>
      </c>
      <c r="L657" s="216">
        <v>0</v>
      </c>
      <c r="M657" s="216">
        <v>0</v>
      </c>
      <c r="N657" s="216">
        <v>0</v>
      </c>
      <c r="O657" s="216">
        <v>0</v>
      </c>
      <c r="P657" s="216">
        <v>0</v>
      </c>
      <c r="Q657" s="214" t="s">
        <v>163</v>
      </c>
      <c r="R657" s="244">
        <f t="shared" si="10"/>
        <v>0</v>
      </c>
    </row>
    <row r="658" spans="1:18" s="206" customFormat="1">
      <c r="A658" s="241" t="s">
        <v>845</v>
      </c>
      <c r="B658" s="242" t="s">
        <v>734</v>
      </c>
      <c r="C658" s="216">
        <v>0</v>
      </c>
      <c r="D658" s="216">
        <v>0</v>
      </c>
      <c r="E658" s="216">
        <v>0</v>
      </c>
      <c r="F658" s="216">
        <v>0</v>
      </c>
      <c r="G658" s="216">
        <v>0</v>
      </c>
      <c r="H658" s="216">
        <v>0</v>
      </c>
      <c r="I658" s="216">
        <v>0</v>
      </c>
      <c r="J658" s="216">
        <v>0</v>
      </c>
      <c r="K658" s="216">
        <v>0</v>
      </c>
      <c r="L658" s="216">
        <v>0</v>
      </c>
      <c r="M658" s="216">
        <v>0</v>
      </c>
      <c r="N658" s="216">
        <v>0</v>
      </c>
      <c r="O658" s="216">
        <v>0</v>
      </c>
      <c r="P658" s="216">
        <v>0</v>
      </c>
      <c r="Q658" s="214" t="s">
        <v>163</v>
      </c>
      <c r="R658" s="244">
        <f t="shared" si="10"/>
        <v>0</v>
      </c>
    </row>
    <row r="659" spans="1:18">
      <c r="A659" s="241" t="s">
        <v>846</v>
      </c>
      <c r="B659" s="242" t="s">
        <v>734</v>
      </c>
      <c r="C659" s="217">
        <v>12701000</v>
      </c>
      <c r="D659" s="217">
        <v>12701000</v>
      </c>
      <c r="E659" s="217">
        <v>12701000</v>
      </c>
      <c r="F659" s="217">
        <v>12701000</v>
      </c>
      <c r="G659" s="217">
        <v>12701000</v>
      </c>
      <c r="H659" s="217">
        <v>12701000</v>
      </c>
      <c r="I659" s="217">
        <v>12701000</v>
      </c>
      <c r="J659" s="217">
        <v>12701000</v>
      </c>
      <c r="K659" s="217">
        <v>12701000</v>
      </c>
      <c r="L659" s="217">
        <v>12701000</v>
      </c>
      <c r="M659" s="217">
        <v>12701000</v>
      </c>
      <c r="N659" s="217">
        <v>12701000</v>
      </c>
      <c r="O659" s="217">
        <v>12701000</v>
      </c>
      <c r="P659" s="217">
        <v>12700860</v>
      </c>
      <c r="Q659" s="243" t="s">
        <v>163</v>
      </c>
      <c r="R659" s="244">
        <f t="shared" si="10"/>
        <v>0</v>
      </c>
    </row>
    <row r="660" spans="1:18" s="206" customFormat="1">
      <c r="A660" s="241" t="s">
        <v>847</v>
      </c>
      <c r="B660" s="242" t="s">
        <v>734</v>
      </c>
      <c r="C660" s="216">
        <v>0</v>
      </c>
      <c r="D660" s="216">
        <v>0</v>
      </c>
      <c r="E660" s="216">
        <v>0</v>
      </c>
      <c r="F660" s="216">
        <v>0</v>
      </c>
      <c r="G660" s="216">
        <v>0</v>
      </c>
      <c r="H660" s="216">
        <v>0</v>
      </c>
      <c r="I660" s="216">
        <v>0</v>
      </c>
      <c r="J660" s="216">
        <v>0</v>
      </c>
      <c r="K660" s="216">
        <v>0</v>
      </c>
      <c r="L660" s="216">
        <v>0</v>
      </c>
      <c r="M660" s="216">
        <v>0</v>
      </c>
      <c r="N660" s="216">
        <v>0</v>
      </c>
      <c r="O660" s="216">
        <v>0</v>
      </c>
      <c r="P660" s="216">
        <v>0</v>
      </c>
      <c r="Q660" s="214" t="s">
        <v>163</v>
      </c>
      <c r="R660" s="244">
        <f t="shared" si="10"/>
        <v>0</v>
      </c>
    </row>
    <row r="661" spans="1:18" s="206" customFormat="1">
      <c r="A661" s="241" t="s">
        <v>848</v>
      </c>
      <c r="B661" s="242" t="s">
        <v>734</v>
      </c>
      <c r="C661" s="216">
        <v>0</v>
      </c>
      <c r="D661" s="216">
        <v>0</v>
      </c>
      <c r="E661" s="216">
        <v>0</v>
      </c>
      <c r="F661" s="216">
        <v>0</v>
      </c>
      <c r="G661" s="216">
        <v>0</v>
      </c>
      <c r="H661" s="216">
        <v>0</v>
      </c>
      <c r="I661" s="216">
        <v>0</v>
      </c>
      <c r="J661" s="216">
        <v>0</v>
      </c>
      <c r="K661" s="216">
        <v>0</v>
      </c>
      <c r="L661" s="216">
        <v>0</v>
      </c>
      <c r="M661" s="216">
        <v>0</v>
      </c>
      <c r="N661" s="216">
        <v>0</v>
      </c>
      <c r="O661" s="216">
        <v>0</v>
      </c>
      <c r="P661" s="216">
        <v>0</v>
      </c>
      <c r="Q661" s="214" t="s">
        <v>163</v>
      </c>
      <c r="R661" s="244">
        <f t="shared" si="10"/>
        <v>0</v>
      </c>
    </row>
    <row r="662" spans="1:18" s="206" customFormat="1">
      <c r="A662" s="241" t="s">
        <v>849</v>
      </c>
      <c r="B662" s="242" t="s">
        <v>734</v>
      </c>
      <c r="C662" s="216">
        <v>0</v>
      </c>
      <c r="D662" s="216">
        <v>0</v>
      </c>
      <c r="E662" s="216">
        <v>0</v>
      </c>
      <c r="F662" s="216">
        <v>0</v>
      </c>
      <c r="G662" s="216">
        <v>0</v>
      </c>
      <c r="H662" s="216">
        <v>0</v>
      </c>
      <c r="I662" s="216">
        <v>0</v>
      </c>
      <c r="J662" s="216">
        <v>0</v>
      </c>
      <c r="K662" s="216">
        <v>0</v>
      </c>
      <c r="L662" s="216">
        <v>0</v>
      </c>
      <c r="M662" s="216">
        <v>0</v>
      </c>
      <c r="N662" s="216">
        <v>0</v>
      </c>
      <c r="O662" s="216">
        <v>0</v>
      </c>
      <c r="P662" s="216">
        <v>0</v>
      </c>
      <c r="Q662" s="214" t="s">
        <v>163</v>
      </c>
      <c r="R662" s="244">
        <f t="shared" si="10"/>
        <v>0</v>
      </c>
    </row>
    <row r="663" spans="1:18" s="206" customFormat="1">
      <c r="A663" s="241" t="s">
        <v>850</v>
      </c>
      <c r="B663" s="242" t="s">
        <v>734</v>
      </c>
      <c r="C663" s="216">
        <v>0</v>
      </c>
      <c r="D663" s="216">
        <v>0</v>
      </c>
      <c r="E663" s="216">
        <v>0</v>
      </c>
      <c r="F663" s="216">
        <v>0</v>
      </c>
      <c r="G663" s="216">
        <v>0</v>
      </c>
      <c r="H663" s="216">
        <v>0</v>
      </c>
      <c r="I663" s="216">
        <v>0</v>
      </c>
      <c r="J663" s="216">
        <v>0</v>
      </c>
      <c r="K663" s="216">
        <v>0</v>
      </c>
      <c r="L663" s="216">
        <v>0</v>
      </c>
      <c r="M663" s="216">
        <v>0</v>
      </c>
      <c r="N663" s="216">
        <v>0</v>
      </c>
      <c r="O663" s="216">
        <v>0</v>
      </c>
      <c r="P663" s="216">
        <v>0</v>
      </c>
      <c r="Q663" s="214" t="s">
        <v>163</v>
      </c>
      <c r="R663" s="244">
        <f t="shared" si="10"/>
        <v>0</v>
      </c>
    </row>
    <row r="664" spans="1:18" s="206" customFormat="1">
      <c r="A664" s="241" t="s">
        <v>851</v>
      </c>
      <c r="B664" s="242" t="s">
        <v>734</v>
      </c>
      <c r="C664" s="216">
        <v>0</v>
      </c>
      <c r="D664" s="216">
        <v>0</v>
      </c>
      <c r="E664" s="216">
        <v>0</v>
      </c>
      <c r="F664" s="216">
        <v>0</v>
      </c>
      <c r="G664" s="216">
        <v>0</v>
      </c>
      <c r="H664" s="216">
        <v>0</v>
      </c>
      <c r="I664" s="216">
        <v>0</v>
      </c>
      <c r="J664" s="216">
        <v>0</v>
      </c>
      <c r="K664" s="216">
        <v>0</v>
      </c>
      <c r="L664" s="216">
        <v>0</v>
      </c>
      <c r="M664" s="216">
        <v>0</v>
      </c>
      <c r="N664" s="216">
        <v>0</v>
      </c>
      <c r="O664" s="216">
        <v>0</v>
      </c>
      <c r="P664" s="216">
        <v>0</v>
      </c>
      <c r="Q664" s="214" t="s">
        <v>163</v>
      </c>
      <c r="R664" s="244">
        <f t="shared" si="10"/>
        <v>0</v>
      </c>
    </row>
    <row r="665" spans="1:18" s="206" customFormat="1">
      <c r="A665" s="241" t="s">
        <v>852</v>
      </c>
      <c r="B665" s="242" t="s">
        <v>734</v>
      </c>
      <c r="C665" s="216">
        <v>0</v>
      </c>
      <c r="D665" s="216">
        <v>0</v>
      </c>
      <c r="E665" s="216">
        <v>0</v>
      </c>
      <c r="F665" s="216">
        <v>0</v>
      </c>
      <c r="G665" s="216">
        <v>0</v>
      </c>
      <c r="H665" s="216">
        <v>0</v>
      </c>
      <c r="I665" s="216">
        <v>0</v>
      </c>
      <c r="J665" s="216">
        <v>0</v>
      </c>
      <c r="K665" s="216">
        <v>0</v>
      </c>
      <c r="L665" s="216">
        <v>0</v>
      </c>
      <c r="M665" s="216">
        <v>0</v>
      </c>
      <c r="N665" s="216">
        <v>0</v>
      </c>
      <c r="O665" s="216">
        <v>0</v>
      </c>
      <c r="P665" s="216">
        <v>0</v>
      </c>
      <c r="Q665" s="214" t="s">
        <v>163</v>
      </c>
      <c r="R665" s="244">
        <f t="shared" si="10"/>
        <v>0</v>
      </c>
    </row>
    <row r="666" spans="1:18" s="206" customFormat="1">
      <c r="A666" s="241" t="s">
        <v>853</v>
      </c>
      <c r="B666" s="242" t="s">
        <v>734</v>
      </c>
      <c r="C666" s="216">
        <v>0</v>
      </c>
      <c r="D666" s="216">
        <v>0</v>
      </c>
      <c r="E666" s="216">
        <v>0</v>
      </c>
      <c r="F666" s="216">
        <v>0</v>
      </c>
      <c r="G666" s="216">
        <v>0</v>
      </c>
      <c r="H666" s="216">
        <v>0</v>
      </c>
      <c r="I666" s="216">
        <v>0</v>
      </c>
      <c r="J666" s="216">
        <v>0</v>
      </c>
      <c r="K666" s="216">
        <v>0</v>
      </c>
      <c r="L666" s="216">
        <v>0</v>
      </c>
      <c r="M666" s="216">
        <v>0</v>
      </c>
      <c r="N666" s="216">
        <v>0</v>
      </c>
      <c r="O666" s="216">
        <v>0</v>
      </c>
      <c r="P666" s="216">
        <v>0</v>
      </c>
      <c r="Q666" s="214" t="s">
        <v>163</v>
      </c>
      <c r="R666" s="244">
        <f t="shared" si="10"/>
        <v>0</v>
      </c>
    </row>
    <row r="667" spans="1:18">
      <c r="A667" s="241" t="s">
        <v>854</v>
      </c>
      <c r="B667" s="242" t="s">
        <v>734</v>
      </c>
      <c r="C667" s="217">
        <v>19732000</v>
      </c>
      <c r="D667" s="217">
        <v>19732000</v>
      </c>
      <c r="E667" s="217">
        <v>19732000</v>
      </c>
      <c r="F667" s="217">
        <v>19732000</v>
      </c>
      <c r="G667" s="217">
        <v>19732000</v>
      </c>
      <c r="H667" s="217">
        <v>19732000</v>
      </c>
      <c r="I667" s="217">
        <v>19732000</v>
      </c>
      <c r="J667" s="217">
        <v>19732000</v>
      </c>
      <c r="K667" s="217">
        <v>19732000</v>
      </c>
      <c r="L667" s="217">
        <v>19732000</v>
      </c>
      <c r="M667" s="217">
        <v>19732000</v>
      </c>
      <c r="N667" s="217">
        <v>19732000</v>
      </c>
      <c r="O667" s="217">
        <v>19732000</v>
      </c>
      <c r="P667" s="217">
        <v>19732280</v>
      </c>
      <c r="Q667" s="243" t="s">
        <v>163</v>
      </c>
      <c r="R667" s="244">
        <f t="shared" si="10"/>
        <v>0</v>
      </c>
    </row>
    <row r="668" spans="1:18">
      <c r="A668" s="241" t="s">
        <v>855</v>
      </c>
      <c r="B668" s="242" t="s">
        <v>734</v>
      </c>
      <c r="C668" s="217">
        <v>12904000</v>
      </c>
      <c r="D668" s="217">
        <v>12904000</v>
      </c>
      <c r="E668" s="217">
        <v>12904000</v>
      </c>
      <c r="F668" s="217">
        <v>12904000</v>
      </c>
      <c r="G668" s="217">
        <v>12904000</v>
      </c>
      <c r="H668" s="217">
        <v>12904000</v>
      </c>
      <c r="I668" s="217">
        <v>12904000</v>
      </c>
      <c r="J668" s="217">
        <v>12904000</v>
      </c>
      <c r="K668" s="217">
        <v>12904000</v>
      </c>
      <c r="L668" s="217">
        <v>12904000</v>
      </c>
      <c r="M668" s="217">
        <v>12904000</v>
      </c>
      <c r="N668" s="217">
        <v>12904000</v>
      </c>
      <c r="O668" s="217">
        <v>12904000</v>
      </c>
      <c r="P668" s="217">
        <v>12903739</v>
      </c>
      <c r="Q668" s="243" t="s">
        <v>163</v>
      </c>
      <c r="R668" s="244">
        <f t="shared" si="10"/>
        <v>0</v>
      </c>
    </row>
    <row r="669" spans="1:18" s="206" customFormat="1">
      <c r="A669" s="241" t="s">
        <v>856</v>
      </c>
      <c r="B669" s="242" t="s">
        <v>734</v>
      </c>
      <c r="C669" s="216">
        <v>0</v>
      </c>
      <c r="D669" s="216">
        <v>0</v>
      </c>
      <c r="E669" s="216">
        <v>0</v>
      </c>
      <c r="F669" s="216">
        <v>0</v>
      </c>
      <c r="G669" s="216">
        <v>0</v>
      </c>
      <c r="H669" s="216">
        <v>0</v>
      </c>
      <c r="I669" s="216">
        <v>0</v>
      </c>
      <c r="J669" s="216">
        <v>0</v>
      </c>
      <c r="K669" s="216">
        <v>0</v>
      </c>
      <c r="L669" s="216">
        <v>0</v>
      </c>
      <c r="M669" s="216">
        <v>0</v>
      </c>
      <c r="N669" s="216">
        <v>0</v>
      </c>
      <c r="O669" s="216">
        <v>0</v>
      </c>
      <c r="P669" s="216">
        <v>0</v>
      </c>
      <c r="Q669" s="214" t="s">
        <v>163</v>
      </c>
      <c r="R669" s="244">
        <f t="shared" si="10"/>
        <v>0</v>
      </c>
    </row>
    <row r="670" spans="1:18" s="206" customFormat="1">
      <c r="A670" s="241" t="s">
        <v>857</v>
      </c>
      <c r="B670" s="242" t="s">
        <v>734</v>
      </c>
      <c r="C670" s="216">
        <v>0</v>
      </c>
      <c r="D670" s="216">
        <v>0</v>
      </c>
      <c r="E670" s="216">
        <v>0</v>
      </c>
      <c r="F670" s="216">
        <v>0</v>
      </c>
      <c r="G670" s="216">
        <v>0</v>
      </c>
      <c r="H670" s="216">
        <v>0</v>
      </c>
      <c r="I670" s="216">
        <v>0</v>
      </c>
      <c r="J670" s="216">
        <v>0</v>
      </c>
      <c r="K670" s="216">
        <v>0</v>
      </c>
      <c r="L670" s="216">
        <v>0</v>
      </c>
      <c r="M670" s="216">
        <v>0</v>
      </c>
      <c r="N670" s="216">
        <v>0</v>
      </c>
      <c r="O670" s="216">
        <v>0</v>
      </c>
      <c r="P670" s="216">
        <v>0</v>
      </c>
      <c r="Q670" s="214" t="s">
        <v>163</v>
      </c>
      <c r="R670" s="244">
        <f t="shared" si="10"/>
        <v>0</v>
      </c>
    </row>
    <row r="671" spans="1:18">
      <c r="A671" s="241" t="s">
        <v>858</v>
      </c>
      <c r="B671" s="242" t="s">
        <v>734</v>
      </c>
      <c r="C671" s="217">
        <v>23641000</v>
      </c>
      <c r="D671" s="217">
        <v>23641000</v>
      </c>
      <c r="E671" s="217">
        <v>23641000</v>
      </c>
      <c r="F671" s="217">
        <v>23641000</v>
      </c>
      <c r="G671" s="217">
        <v>23641000</v>
      </c>
      <c r="H671" s="217">
        <v>23641000</v>
      </c>
      <c r="I671" s="217">
        <v>23641000</v>
      </c>
      <c r="J671" s="217">
        <v>23641000</v>
      </c>
      <c r="K671" s="217">
        <v>23641000</v>
      </c>
      <c r="L671" s="217">
        <v>23641000</v>
      </c>
      <c r="M671" s="217">
        <v>23641000</v>
      </c>
      <c r="N671" s="217">
        <v>23641000</v>
      </c>
      <c r="O671" s="217">
        <v>23641000</v>
      </c>
      <c r="P671" s="217">
        <v>23640685</v>
      </c>
      <c r="Q671" s="243" t="s">
        <v>163</v>
      </c>
      <c r="R671" s="244">
        <f t="shared" si="10"/>
        <v>0</v>
      </c>
    </row>
    <row r="672" spans="1:18" s="206" customFormat="1">
      <c r="A672" s="241" t="s">
        <v>859</v>
      </c>
      <c r="B672" s="242" t="s">
        <v>734</v>
      </c>
      <c r="C672" s="216">
        <v>0</v>
      </c>
      <c r="D672" s="216">
        <v>0</v>
      </c>
      <c r="E672" s="216">
        <v>0</v>
      </c>
      <c r="F672" s="216">
        <v>0</v>
      </c>
      <c r="G672" s="216">
        <v>0</v>
      </c>
      <c r="H672" s="216">
        <v>0</v>
      </c>
      <c r="I672" s="216">
        <v>0</v>
      </c>
      <c r="J672" s="216">
        <v>0</v>
      </c>
      <c r="K672" s="216">
        <v>0</v>
      </c>
      <c r="L672" s="216">
        <v>0</v>
      </c>
      <c r="M672" s="216">
        <v>0</v>
      </c>
      <c r="N672" s="216">
        <v>0</v>
      </c>
      <c r="O672" s="216">
        <v>0</v>
      </c>
      <c r="P672" s="216">
        <v>0</v>
      </c>
      <c r="Q672" s="214" t="s">
        <v>163</v>
      </c>
      <c r="R672" s="244">
        <f t="shared" si="10"/>
        <v>0</v>
      </c>
    </row>
    <row r="673" spans="1:18">
      <c r="A673" s="241" t="s">
        <v>860</v>
      </c>
      <c r="B673" s="242" t="s">
        <v>734</v>
      </c>
      <c r="C673" s="217">
        <v>4534000</v>
      </c>
      <c r="D673" s="217">
        <v>4534000</v>
      </c>
      <c r="E673" s="217">
        <v>4534000</v>
      </c>
      <c r="F673" s="217">
        <v>4534000</v>
      </c>
      <c r="G673" s="217">
        <v>4534000</v>
      </c>
      <c r="H673" s="217">
        <v>4534000</v>
      </c>
      <c r="I673" s="217">
        <v>4534000</v>
      </c>
      <c r="J673" s="217">
        <v>4534000</v>
      </c>
      <c r="K673" s="217">
        <v>4534000</v>
      </c>
      <c r="L673" s="217">
        <v>4534000</v>
      </c>
      <c r="M673" s="217">
        <v>4534000</v>
      </c>
      <c r="N673" s="217">
        <v>4534000</v>
      </c>
      <c r="O673" s="217">
        <v>4534000</v>
      </c>
      <c r="P673" s="217">
        <v>4534314</v>
      </c>
      <c r="Q673" s="243" t="s">
        <v>163</v>
      </c>
      <c r="R673" s="244">
        <f t="shared" si="10"/>
        <v>0</v>
      </c>
    </row>
    <row r="674" spans="1:18" s="206" customFormat="1">
      <c r="A674" s="241" t="s">
        <v>861</v>
      </c>
      <c r="B674" s="242" t="s">
        <v>734</v>
      </c>
      <c r="C674" s="216">
        <v>0</v>
      </c>
      <c r="D674" s="216">
        <v>0</v>
      </c>
      <c r="E674" s="216">
        <v>0</v>
      </c>
      <c r="F674" s="216">
        <v>0</v>
      </c>
      <c r="G674" s="216">
        <v>0</v>
      </c>
      <c r="H674" s="216">
        <v>0</v>
      </c>
      <c r="I674" s="216">
        <v>0</v>
      </c>
      <c r="J674" s="216">
        <v>0</v>
      </c>
      <c r="K674" s="216">
        <v>0</v>
      </c>
      <c r="L674" s="216">
        <v>0</v>
      </c>
      <c r="M674" s="216">
        <v>0</v>
      </c>
      <c r="N674" s="216">
        <v>0</v>
      </c>
      <c r="O674" s="216">
        <v>0</v>
      </c>
      <c r="P674" s="216">
        <v>0</v>
      </c>
      <c r="Q674" s="214" t="s">
        <v>163</v>
      </c>
      <c r="R674" s="244">
        <f t="shared" si="10"/>
        <v>0</v>
      </c>
    </row>
    <row r="675" spans="1:18">
      <c r="A675" s="241" t="s">
        <v>862</v>
      </c>
      <c r="B675" s="242" t="s">
        <v>734</v>
      </c>
      <c r="C675" s="217">
        <v>1156000</v>
      </c>
      <c r="D675" s="217">
        <v>1156000</v>
      </c>
      <c r="E675" s="217">
        <v>1156000</v>
      </c>
      <c r="F675" s="217">
        <v>1156000</v>
      </c>
      <c r="G675" s="217">
        <v>1156000</v>
      </c>
      <c r="H675" s="217">
        <v>1156000</v>
      </c>
      <c r="I675" s="217">
        <v>1156000</v>
      </c>
      <c r="J675" s="217">
        <v>1156000</v>
      </c>
      <c r="K675" s="217">
        <v>1156000</v>
      </c>
      <c r="L675" s="217">
        <v>1156000</v>
      </c>
      <c r="M675" s="217">
        <v>1156000</v>
      </c>
      <c r="N675" s="217">
        <v>1156000</v>
      </c>
      <c r="O675" s="217">
        <v>1156000</v>
      </c>
      <c r="P675" s="217">
        <v>1155954</v>
      </c>
      <c r="Q675" s="243" t="s">
        <v>163</v>
      </c>
      <c r="R675" s="244">
        <f t="shared" si="10"/>
        <v>0</v>
      </c>
    </row>
    <row r="676" spans="1:18" s="206" customFormat="1">
      <c r="A676" s="241" t="s">
        <v>863</v>
      </c>
      <c r="B676" s="242" t="s">
        <v>734</v>
      </c>
      <c r="C676" s="216">
        <v>0</v>
      </c>
      <c r="D676" s="216">
        <v>0</v>
      </c>
      <c r="E676" s="216">
        <v>0</v>
      </c>
      <c r="F676" s="216">
        <v>0</v>
      </c>
      <c r="G676" s="216">
        <v>0</v>
      </c>
      <c r="H676" s="216">
        <v>0</v>
      </c>
      <c r="I676" s="216">
        <v>0</v>
      </c>
      <c r="J676" s="216">
        <v>0</v>
      </c>
      <c r="K676" s="216">
        <v>0</v>
      </c>
      <c r="L676" s="216">
        <v>0</v>
      </c>
      <c r="M676" s="216">
        <v>0</v>
      </c>
      <c r="N676" s="216">
        <v>0</v>
      </c>
      <c r="O676" s="216">
        <v>0</v>
      </c>
      <c r="P676" s="216">
        <v>0</v>
      </c>
      <c r="Q676" s="214" t="s">
        <v>163</v>
      </c>
      <c r="R676" s="244">
        <f t="shared" si="10"/>
        <v>0</v>
      </c>
    </row>
    <row r="677" spans="1:18">
      <c r="A677" s="241" t="s">
        <v>864</v>
      </c>
      <c r="B677" s="242" t="s">
        <v>734</v>
      </c>
      <c r="C677" s="217">
        <v>152000</v>
      </c>
      <c r="D677" s="217">
        <v>152000</v>
      </c>
      <c r="E677" s="217">
        <v>152000</v>
      </c>
      <c r="F677" s="217">
        <v>152000</v>
      </c>
      <c r="G677" s="217">
        <v>152000</v>
      </c>
      <c r="H677" s="217">
        <v>152000</v>
      </c>
      <c r="I677" s="217">
        <v>152000</v>
      </c>
      <c r="J677" s="217">
        <v>152000</v>
      </c>
      <c r="K677" s="217">
        <v>152000</v>
      </c>
      <c r="L677" s="217">
        <v>152000</v>
      </c>
      <c r="M677" s="217">
        <v>152000</v>
      </c>
      <c r="N677" s="217">
        <v>152000</v>
      </c>
      <c r="O677" s="217">
        <v>152000</v>
      </c>
      <c r="P677" s="217">
        <v>151700</v>
      </c>
      <c r="Q677" s="243" t="s">
        <v>163</v>
      </c>
      <c r="R677" s="244">
        <f t="shared" si="10"/>
        <v>0</v>
      </c>
    </row>
    <row r="678" spans="1:18">
      <c r="A678" s="241" t="s">
        <v>865</v>
      </c>
      <c r="B678" s="242" t="s">
        <v>734</v>
      </c>
      <c r="C678" s="217">
        <v>89000</v>
      </c>
      <c r="D678" s="217">
        <v>89000</v>
      </c>
      <c r="E678" s="217">
        <v>89000</v>
      </c>
      <c r="F678" s="217">
        <v>89000</v>
      </c>
      <c r="G678" s="217">
        <v>89000</v>
      </c>
      <c r="H678" s="217">
        <v>89000</v>
      </c>
      <c r="I678" s="217">
        <v>89000</v>
      </c>
      <c r="J678" s="217">
        <v>89000</v>
      </c>
      <c r="K678" s="217">
        <v>89000</v>
      </c>
      <c r="L678" s="217">
        <v>89000</v>
      </c>
      <c r="M678" s="217">
        <v>89000</v>
      </c>
      <c r="N678" s="217">
        <v>89000</v>
      </c>
      <c r="O678" s="217">
        <v>89000</v>
      </c>
      <c r="P678" s="217">
        <v>89222</v>
      </c>
      <c r="Q678" s="243" t="s">
        <v>163</v>
      </c>
      <c r="R678" s="244">
        <f t="shared" si="10"/>
        <v>0</v>
      </c>
    </row>
    <row r="679" spans="1:18" s="206" customFormat="1">
      <c r="A679" s="241" t="s">
        <v>866</v>
      </c>
      <c r="B679" s="242" t="s">
        <v>734</v>
      </c>
      <c r="C679" s="216">
        <v>0</v>
      </c>
      <c r="D679" s="216">
        <v>0</v>
      </c>
      <c r="E679" s="216">
        <v>0</v>
      </c>
      <c r="F679" s="216">
        <v>0</v>
      </c>
      <c r="G679" s="216">
        <v>0</v>
      </c>
      <c r="H679" s="216">
        <v>0</v>
      </c>
      <c r="I679" s="216">
        <v>0</v>
      </c>
      <c r="J679" s="216">
        <v>0</v>
      </c>
      <c r="K679" s="216">
        <v>0</v>
      </c>
      <c r="L679" s="216">
        <v>0</v>
      </c>
      <c r="M679" s="216">
        <v>0</v>
      </c>
      <c r="N679" s="216">
        <v>0</v>
      </c>
      <c r="O679" s="216">
        <v>0</v>
      </c>
      <c r="P679" s="216">
        <v>0</v>
      </c>
      <c r="Q679" s="214" t="s">
        <v>163</v>
      </c>
      <c r="R679" s="244">
        <f t="shared" si="10"/>
        <v>0</v>
      </c>
    </row>
    <row r="680" spans="1:18" s="206" customFormat="1">
      <c r="A680" s="241" t="s">
        <v>867</v>
      </c>
      <c r="B680" s="242" t="s">
        <v>734</v>
      </c>
      <c r="C680" s="216">
        <v>0</v>
      </c>
      <c r="D680" s="216">
        <v>0</v>
      </c>
      <c r="E680" s="216">
        <v>0</v>
      </c>
      <c r="F680" s="216">
        <v>0</v>
      </c>
      <c r="G680" s="216">
        <v>0</v>
      </c>
      <c r="H680" s="216">
        <v>0</v>
      </c>
      <c r="I680" s="216">
        <v>0</v>
      </c>
      <c r="J680" s="216">
        <v>0</v>
      </c>
      <c r="K680" s="216">
        <v>0</v>
      </c>
      <c r="L680" s="216">
        <v>0</v>
      </c>
      <c r="M680" s="216">
        <v>0</v>
      </c>
      <c r="N680" s="216">
        <v>0</v>
      </c>
      <c r="O680" s="216">
        <v>0</v>
      </c>
      <c r="P680" s="216">
        <v>0</v>
      </c>
      <c r="Q680" s="214" t="s">
        <v>163</v>
      </c>
      <c r="R680" s="244">
        <f t="shared" si="10"/>
        <v>0</v>
      </c>
    </row>
    <row r="681" spans="1:18">
      <c r="A681" s="241" t="s">
        <v>868</v>
      </c>
      <c r="B681" s="242" t="s">
        <v>734</v>
      </c>
      <c r="C681" s="217">
        <v>63000</v>
      </c>
      <c r="D681" s="217">
        <v>63000</v>
      </c>
      <c r="E681" s="217">
        <v>63000</v>
      </c>
      <c r="F681" s="217">
        <v>63000</v>
      </c>
      <c r="G681" s="217">
        <v>63000</v>
      </c>
      <c r="H681" s="217">
        <v>63000</v>
      </c>
      <c r="I681" s="217">
        <v>63000</v>
      </c>
      <c r="J681" s="217">
        <v>63000</v>
      </c>
      <c r="K681" s="217">
        <v>63000</v>
      </c>
      <c r="L681" s="217">
        <v>63000</v>
      </c>
      <c r="M681" s="217">
        <v>63000</v>
      </c>
      <c r="N681" s="217">
        <v>63000</v>
      </c>
      <c r="O681" s="217">
        <v>63000</v>
      </c>
      <c r="P681" s="217">
        <v>62500</v>
      </c>
      <c r="Q681" s="243" t="s">
        <v>163</v>
      </c>
      <c r="R681" s="244">
        <f t="shared" si="10"/>
        <v>0</v>
      </c>
    </row>
    <row r="682" spans="1:18" s="206" customFormat="1">
      <c r="A682" s="241" t="s">
        <v>869</v>
      </c>
      <c r="B682" s="242" t="s">
        <v>734</v>
      </c>
      <c r="C682" s="216">
        <v>0</v>
      </c>
      <c r="D682" s="216">
        <v>0</v>
      </c>
      <c r="E682" s="216">
        <v>0</v>
      </c>
      <c r="F682" s="216">
        <v>0</v>
      </c>
      <c r="G682" s="216">
        <v>0</v>
      </c>
      <c r="H682" s="216">
        <v>0</v>
      </c>
      <c r="I682" s="216">
        <v>0</v>
      </c>
      <c r="J682" s="216">
        <v>0</v>
      </c>
      <c r="K682" s="216">
        <v>0</v>
      </c>
      <c r="L682" s="216">
        <v>0</v>
      </c>
      <c r="M682" s="216">
        <v>0</v>
      </c>
      <c r="N682" s="216">
        <v>0</v>
      </c>
      <c r="O682" s="216">
        <v>0</v>
      </c>
      <c r="P682" s="216">
        <v>0</v>
      </c>
      <c r="Q682" s="214" t="s">
        <v>163</v>
      </c>
      <c r="R682" s="244">
        <f t="shared" si="10"/>
        <v>0</v>
      </c>
    </row>
    <row r="683" spans="1:18">
      <c r="A683" s="241" t="s">
        <v>870</v>
      </c>
      <c r="B683" s="242" t="s">
        <v>734</v>
      </c>
      <c r="C683" s="217">
        <v>237000</v>
      </c>
      <c r="D683" s="217">
        <v>237000</v>
      </c>
      <c r="E683" s="217">
        <v>237000</v>
      </c>
      <c r="F683" s="217">
        <v>237000</v>
      </c>
      <c r="G683" s="217">
        <v>237000</v>
      </c>
      <c r="H683" s="217">
        <v>237000</v>
      </c>
      <c r="I683" s="217">
        <v>237000</v>
      </c>
      <c r="J683" s="217">
        <v>237000</v>
      </c>
      <c r="K683" s="217">
        <v>237000</v>
      </c>
      <c r="L683" s="217">
        <v>237000</v>
      </c>
      <c r="M683" s="217">
        <v>237000</v>
      </c>
      <c r="N683" s="217">
        <v>237000</v>
      </c>
      <c r="O683" s="217">
        <v>237000</v>
      </c>
      <c r="P683" s="217">
        <v>236935</v>
      </c>
      <c r="Q683" s="243" t="s">
        <v>163</v>
      </c>
      <c r="R683" s="244">
        <f t="shared" si="10"/>
        <v>0</v>
      </c>
    </row>
    <row r="684" spans="1:18" s="206" customFormat="1">
      <c r="A684" s="241" t="s">
        <v>871</v>
      </c>
      <c r="B684" s="242" t="s">
        <v>734</v>
      </c>
      <c r="C684" s="216">
        <v>0</v>
      </c>
      <c r="D684" s="216">
        <v>0</v>
      </c>
      <c r="E684" s="216">
        <v>0</v>
      </c>
      <c r="F684" s="216">
        <v>0</v>
      </c>
      <c r="G684" s="216">
        <v>0</v>
      </c>
      <c r="H684" s="216">
        <v>0</v>
      </c>
      <c r="I684" s="216">
        <v>0</v>
      </c>
      <c r="J684" s="216">
        <v>0</v>
      </c>
      <c r="K684" s="216">
        <v>0</v>
      </c>
      <c r="L684" s="216">
        <v>0</v>
      </c>
      <c r="M684" s="216">
        <v>0</v>
      </c>
      <c r="N684" s="216">
        <v>0</v>
      </c>
      <c r="O684" s="216">
        <v>0</v>
      </c>
      <c r="P684" s="216">
        <v>0</v>
      </c>
      <c r="Q684" s="214" t="s">
        <v>163</v>
      </c>
      <c r="R684" s="244">
        <f t="shared" si="10"/>
        <v>0</v>
      </c>
    </row>
    <row r="685" spans="1:18">
      <c r="A685" s="241" t="s">
        <v>872</v>
      </c>
      <c r="B685" s="242" t="s">
        <v>734</v>
      </c>
      <c r="C685" s="217">
        <v>0</v>
      </c>
      <c r="D685" s="217">
        <v>0</v>
      </c>
      <c r="E685" s="217">
        <v>0</v>
      </c>
      <c r="F685" s="217">
        <v>0</v>
      </c>
      <c r="G685" s="217">
        <v>0</v>
      </c>
      <c r="H685" s="217">
        <v>0</v>
      </c>
      <c r="I685" s="217">
        <v>0</v>
      </c>
      <c r="J685" s="217">
        <v>0</v>
      </c>
      <c r="K685" s="217">
        <v>0</v>
      </c>
      <c r="L685" s="217">
        <v>0</v>
      </c>
      <c r="M685" s="217">
        <v>0</v>
      </c>
      <c r="N685" s="217">
        <v>0</v>
      </c>
      <c r="O685" s="217">
        <v>0</v>
      </c>
      <c r="P685" s="217">
        <v>236</v>
      </c>
      <c r="Q685" s="243" t="s">
        <v>163</v>
      </c>
      <c r="R685" s="244">
        <f t="shared" si="10"/>
        <v>0</v>
      </c>
    </row>
    <row r="686" spans="1:18" s="206" customFormat="1">
      <c r="A686" s="241" t="s">
        <v>873</v>
      </c>
      <c r="B686" s="242" t="s">
        <v>734</v>
      </c>
      <c r="C686" s="216">
        <v>0</v>
      </c>
      <c r="D686" s="216">
        <v>0</v>
      </c>
      <c r="E686" s="216">
        <v>0</v>
      </c>
      <c r="F686" s="216">
        <v>0</v>
      </c>
      <c r="G686" s="216">
        <v>0</v>
      </c>
      <c r="H686" s="216">
        <v>0</v>
      </c>
      <c r="I686" s="216">
        <v>0</v>
      </c>
      <c r="J686" s="216">
        <v>0</v>
      </c>
      <c r="K686" s="216">
        <v>0</v>
      </c>
      <c r="L686" s="216">
        <v>0</v>
      </c>
      <c r="M686" s="216">
        <v>0</v>
      </c>
      <c r="N686" s="216">
        <v>0</v>
      </c>
      <c r="O686" s="216">
        <v>0</v>
      </c>
      <c r="P686" s="216">
        <v>0</v>
      </c>
      <c r="Q686" s="214" t="s">
        <v>163</v>
      </c>
      <c r="R686" s="244">
        <f t="shared" si="10"/>
        <v>0</v>
      </c>
    </row>
    <row r="687" spans="1:18">
      <c r="A687" s="241" t="s">
        <v>874</v>
      </c>
      <c r="B687" s="242" t="s">
        <v>734</v>
      </c>
      <c r="C687" s="217">
        <v>19000</v>
      </c>
      <c r="D687" s="217">
        <v>19000</v>
      </c>
      <c r="E687" s="217">
        <v>19000</v>
      </c>
      <c r="F687" s="217">
        <v>19000</v>
      </c>
      <c r="G687" s="217">
        <v>19000</v>
      </c>
      <c r="H687" s="217">
        <v>19000</v>
      </c>
      <c r="I687" s="217">
        <v>19000</v>
      </c>
      <c r="J687" s="217">
        <v>19000</v>
      </c>
      <c r="K687" s="217">
        <v>19000</v>
      </c>
      <c r="L687" s="217">
        <v>19000</v>
      </c>
      <c r="M687" s="217">
        <v>19000</v>
      </c>
      <c r="N687" s="217">
        <v>19000</v>
      </c>
      <c r="O687" s="217">
        <v>19000</v>
      </c>
      <c r="P687" s="217">
        <v>19272</v>
      </c>
      <c r="Q687" s="243" t="s">
        <v>163</v>
      </c>
      <c r="R687" s="244">
        <f t="shared" si="10"/>
        <v>0</v>
      </c>
    </row>
    <row r="688" spans="1:18" s="206" customFormat="1">
      <c r="A688" s="241" t="s">
        <v>875</v>
      </c>
      <c r="B688" s="242" t="s">
        <v>734</v>
      </c>
      <c r="C688" s="216">
        <v>0</v>
      </c>
      <c r="D688" s="216">
        <v>0</v>
      </c>
      <c r="E688" s="216">
        <v>0</v>
      </c>
      <c r="F688" s="216">
        <v>0</v>
      </c>
      <c r="G688" s="216">
        <v>0</v>
      </c>
      <c r="H688" s="216">
        <v>0</v>
      </c>
      <c r="I688" s="216">
        <v>0</v>
      </c>
      <c r="J688" s="216">
        <v>0</v>
      </c>
      <c r="K688" s="216">
        <v>0</v>
      </c>
      <c r="L688" s="216">
        <v>0</v>
      </c>
      <c r="M688" s="216">
        <v>0</v>
      </c>
      <c r="N688" s="216">
        <v>0</v>
      </c>
      <c r="O688" s="216">
        <v>0</v>
      </c>
      <c r="P688" s="216">
        <v>0</v>
      </c>
      <c r="Q688" s="214" t="s">
        <v>163</v>
      </c>
      <c r="R688" s="244">
        <f t="shared" si="10"/>
        <v>0</v>
      </c>
    </row>
    <row r="689" spans="1:18">
      <c r="A689" s="241" t="s">
        <v>876</v>
      </c>
      <c r="B689" s="242" t="s">
        <v>734</v>
      </c>
      <c r="C689" s="217">
        <v>935000</v>
      </c>
      <c r="D689" s="217">
        <v>935000</v>
      </c>
      <c r="E689" s="217">
        <v>935000</v>
      </c>
      <c r="F689" s="217">
        <v>935000</v>
      </c>
      <c r="G689" s="217">
        <v>935000</v>
      </c>
      <c r="H689" s="217">
        <v>935000</v>
      </c>
      <c r="I689" s="217">
        <v>935000</v>
      </c>
      <c r="J689" s="217">
        <v>935000</v>
      </c>
      <c r="K689" s="217">
        <v>935000</v>
      </c>
      <c r="L689" s="217">
        <v>935000</v>
      </c>
      <c r="M689" s="217">
        <v>935000</v>
      </c>
      <c r="N689" s="217">
        <v>935000</v>
      </c>
      <c r="O689" s="217">
        <v>935000</v>
      </c>
      <c r="P689" s="217">
        <v>935092</v>
      </c>
      <c r="Q689" s="243" t="s">
        <v>163</v>
      </c>
      <c r="R689" s="244">
        <f t="shared" si="10"/>
        <v>0</v>
      </c>
    </row>
    <row r="690" spans="1:18" s="206" customFormat="1">
      <c r="A690" s="241" t="s">
        <v>877</v>
      </c>
      <c r="B690" s="242" t="s">
        <v>734</v>
      </c>
      <c r="C690" s="216">
        <v>0</v>
      </c>
      <c r="D690" s="216">
        <v>0</v>
      </c>
      <c r="E690" s="216">
        <v>0</v>
      </c>
      <c r="F690" s="216">
        <v>0</v>
      </c>
      <c r="G690" s="216">
        <v>0</v>
      </c>
      <c r="H690" s="216">
        <v>0</v>
      </c>
      <c r="I690" s="216">
        <v>0</v>
      </c>
      <c r="J690" s="216">
        <v>0</v>
      </c>
      <c r="K690" s="216">
        <v>0</v>
      </c>
      <c r="L690" s="216">
        <v>0</v>
      </c>
      <c r="M690" s="216">
        <v>0</v>
      </c>
      <c r="N690" s="216">
        <v>0</v>
      </c>
      <c r="O690" s="216">
        <v>0</v>
      </c>
      <c r="P690" s="216">
        <v>0</v>
      </c>
      <c r="Q690" s="214" t="s">
        <v>163</v>
      </c>
      <c r="R690" s="244">
        <f t="shared" si="10"/>
        <v>0</v>
      </c>
    </row>
    <row r="691" spans="1:18">
      <c r="A691" s="241" t="s">
        <v>878</v>
      </c>
      <c r="B691" s="242" t="s">
        <v>734</v>
      </c>
      <c r="C691" s="217">
        <v>11000</v>
      </c>
      <c r="D691" s="217">
        <v>11000</v>
      </c>
      <c r="E691" s="217">
        <v>11000</v>
      </c>
      <c r="F691" s="217">
        <v>11000</v>
      </c>
      <c r="G691" s="217">
        <v>11000</v>
      </c>
      <c r="H691" s="217">
        <v>11000</v>
      </c>
      <c r="I691" s="217">
        <v>11000</v>
      </c>
      <c r="J691" s="217">
        <v>11000</v>
      </c>
      <c r="K691" s="217">
        <v>11000</v>
      </c>
      <c r="L691" s="217">
        <v>11000</v>
      </c>
      <c r="M691" s="217">
        <v>11000</v>
      </c>
      <c r="N691" s="217">
        <v>11000</v>
      </c>
      <c r="O691" s="217">
        <v>11000</v>
      </c>
      <c r="P691" s="217">
        <v>11360</v>
      </c>
      <c r="Q691" s="243" t="s">
        <v>163</v>
      </c>
      <c r="R691" s="244">
        <f t="shared" si="10"/>
        <v>0</v>
      </c>
    </row>
    <row r="692" spans="1:18">
      <c r="A692" s="241" t="s">
        <v>879</v>
      </c>
      <c r="B692" s="242" t="s">
        <v>734</v>
      </c>
      <c r="C692" s="217">
        <v>1545000</v>
      </c>
      <c r="D692" s="217">
        <v>1545000</v>
      </c>
      <c r="E692" s="217">
        <v>1545000</v>
      </c>
      <c r="F692" s="217">
        <v>1545000</v>
      </c>
      <c r="G692" s="217">
        <v>1545000</v>
      </c>
      <c r="H692" s="217">
        <v>1545000</v>
      </c>
      <c r="I692" s="217">
        <v>1545000</v>
      </c>
      <c r="J692" s="217">
        <v>1545000</v>
      </c>
      <c r="K692" s="217">
        <v>1545000</v>
      </c>
      <c r="L692" s="217">
        <v>1545000</v>
      </c>
      <c r="M692" s="217">
        <v>1545000</v>
      </c>
      <c r="N692" s="217">
        <v>1545000</v>
      </c>
      <c r="O692" s="217">
        <v>1545000</v>
      </c>
      <c r="P692" s="217">
        <v>1544999</v>
      </c>
      <c r="Q692" s="243" t="s">
        <v>163</v>
      </c>
      <c r="R692" s="244">
        <f t="shared" si="10"/>
        <v>0</v>
      </c>
    </row>
    <row r="693" spans="1:18" s="206" customFormat="1">
      <c r="A693" s="241" t="s">
        <v>880</v>
      </c>
      <c r="B693" s="242" t="s">
        <v>734</v>
      </c>
      <c r="C693" s="216">
        <v>0</v>
      </c>
      <c r="D693" s="216">
        <v>0</v>
      </c>
      <c r="E693" s="216">
        <v>0</v>
      </c>
      <c r="F693" s="216">
        <v>0</v>
      </c>
      <c r="G693" s="216">
        <v>0</v>
      </c>
      <c r="H693" s="216">
        <v>0</v>
      </c>
      <c r="I693" s="216">
        <v>0</v>
      </c>
      <c r="J693" s="216">
        <v>0</v>
      </c>
      <c r="K693" s="216">
        <v>0</v>
      </c>
      <c r="L693" s="216">
        <v>0</v>
      </c>
      <c r="M693" s="216">
        <v>0</v>
      </c>
      <c r="N693" s="216">
        <v>0</v>
      </c>
      <c r="O693" s="216">
        <v>0</v>
      </c>
      <c r="P693" s="216">
        <v>0</v>
      </c>
      <c r="Q693" s="214" t="s">
        <v>163</v>
      </c>
      <c r="R693" s="244">
        <f t="shared" si="10"/>
        <v>0</v>
      </c>
    </row>
    <row r="694" spans="1:18" s="206" customFormat="1">
      <c r="A694" s="241" t="s">
        <v>881</v>
      </c>
      <c r="B694" s="242" t="s">
        <v>734</v>
      </c>
      <c r="C694" s="216">
        <v>0</v>
      </c>
      <c r="D694" s="216">
        <v>0</v>
      </c>
      <c r="E694" s="216">
        <v>0</v>
      </c>
      <c r="F694" s="216">
        <v>0</v>
      </c>
      <c r="G694" s="216">
        <v>0</v>
      </c>
      <c r="H694" s="216">
        <v>0</v>
      </c>
      <c r="I694" s="216">
        <v>0</v>
      </c>
      <c r="J694" s="216">
        <v>0</v>
      </c>
      <c r="K694" s="216">
        <v>0</v>
      </c>
      <c r="L694" s="216">
        <v>0</v>
      </c>
      <c r="M694" s="216">
        <v>0</v>
      </c>
      <c r="N694" s="216">
        <v>0</v>
      </c>
      <c r="O694" s="216">
        <v>0</v>
      </c>
      <c r="P694" s="216">
        <v>0</v>
      </c>
      <c r="Q694" s="214" t="s">
        <v>163</v>
      </c>
      <c r="R694" s="244">
        <f t="shared" si="10"/>
        <v>0</v>
      </c>
    </row>
    <row r="695" spans="1:18" s="206" customFormat="1">
      <c r="A695" s="241" t="s">
        <v>882</v>
      </c>
      <c r="B695" s="242" t="s">
        <v>734</v>
      </c>
      <c r="C695" s="216">
        <v>0</v>
      </c>
      <c r="D695" s="216">
        <v>0</v>
      </c>
      <c r="E695" s="216">
        <v>0</v>
      </c>
      <c r="F695" s="216">
        <v>0</v>
      </c>
      <c r="G695" s="216">
        <v>0</v>
      </c>
      <c r="H695" s="216">
        <v>0</v>
      </c>
      <c r="I695" s="216">
        <v>0</v>
      </c>
      <c r="J695" s="216">
        <v>0</v>
      </c>
      <c r="K695" s="216">
        <v>0</v>
      </c>
      <c r="L695" s="216">
        <v>0</v>
      </c>
      <c r="M695" s="216">
        <v>0</v>
      </c>
      <c r="N695" s="216">
        <v>0</v>
      </c>
      <c r="O695" s="216">
        <v>0</v>
      </c>
      <c r="P695" s="216">
        <v>0</v>
      </c>
      <c r="Q695" s="214" t="s">
        <v>163</v>
      </c>
      <c r="R695" s="244">
        <f t="shared" si="10"/>
        <v>0</v>
      </c>
    </row>
    <row r="696" spans="1:18">
      <c r="A696" s="241" t="s">
        <v>883</v>
      </c>
      <c r="B696" s="242" t="s">
        <v>734</v>
      </c>
      <c r="C696" s="217">
        <v>89000</v>
      </c>
      <c r="D696" s="217">
        <v>89000</v>
      </c>
      <c r="E696" s="217">
        <v>89000</v>
      </c>
      <c r="F696" s="217">
        <v>89000</v>
      </c>
      <c r="G696" s="217">
        <v>89000</v>
      </c>
      <c r="H696" s="217">
        <v>89000</v>
      </c>
      <c r="I696" s="217">
        <v>89000</v>
      </c>
      <c r="J696" s="217">
        <v>89000</v>
      </c>
      <c r="K696" s="217">
        <v>89000</v>
      </c>
      <c r="L696" s="217">
        <v>89000</v>
      </c>
      <c r="M696" s="217">
        <v>89000</v>
      </c>
      <c r="N696" s="217">
        <v>89000</v>
      </c>
      <c r="O696" s="217">
        <v>89000</v>
      </c>
      <c r="P696" s="217">
        <v>88692</v>
      </c>
      <c r="Q696" s="243" t="s">
        <v>163</v>
      </c>
      <c r="R696" s="244">
        <f t="shared" si="10"/>
        <v>0</v>
      </c>
    </row>
    <row r="697" spans="1:18" s="206" customFormat="1">
      <c r="A697" s="241" t="s">
        <v>884</v>
      </c>
      <c r="B697" s="242" t="s">
        <v>734</v>
      </c>
      <c r="C697" s="216">
        <v>0</v>
      </c>
      <c r="D697" s="216">
        <v>0</v>
      </c>
      <c r="E697" s="216">
        <v>0</v>
      </c>
      <c r="F697" s="216">
        <v>0</v>
      </c>
      <c r="G697" s="216">
        <v>0</v>
      </c>
      <c r="H697" s="216">
        <v>0</v>
      </c>
      <c r="I697" s="216">
        <v>0</v>
      </c>
      <c r="J697" s="216">
        <v>0</v>
      </c>
      <c r="K697" s="216">
        <v>0</v>
      </c>
      <c r="L697" s="216">
        <v>0</v>
      </c>
      <c r="M697" s="216">
        <v>0</v>
      </c>
      <c r="N697" s="216">
        <v>0</v>
      </c>
      <c r="O697" s="216">
        <v>0</v>
      </c>
      <c r="P697" s="216">
        <v>0</v>
      </c>
      <c r="Q697" s="214" t="s">
        <v>163</v>
      </c>
      <c r="R697" s="244">
        <f t="shared" si="10"/>
        <v>0</v>
      </c>
    </row>
    <row r="698" spans="1:18">
      <c r="A698" s="241" t="s">
        <v>885</v>
      </c>
      <c r="B698" s="242" t="s">
        <v>734</v>
      </c>
      <c r="C698" s="217">
        <v>49000</v>
      </c>
      <c r="D698" s="217">
        <v>49000</v>
      </c>
      <c r="E698" s="217">
        <v>49000</v>
      </c>
      <c r="F698" s="217">
        <v>49000</v>
      </c>
      <c r="G698" s="217">
        <v>49000</v>
      </c>
      <c r="H698" s="217">
        <v>49000</v>
      </c>
      <c r="I698" s="217">
        <v>49000</v>
      </c>
      <c r="J698" s="217">
        <v>49000</v>
      </c>
      <c r="K698" s="217">
        <v>49000</v>
      </c>
      <c r="L698" s="217">
        <v>49000</v>
      </c>
      <c r="M698" s="217">
        <v>49000</v>
      </c>
      <c r="N698" s="217">
        <v>49000</v>
      </c>
      <c r="O698" s="217">
        <v>49000</v>
      </c>
      <c r="P698" s="217">
        <v>49007</v>
      </c>
      <c r="Q698" s="243" t="s">
        <v>163</v>
      </c>
      <c r="R698" s="244">
        <f t="shared" si="10"/>
        <v>0</v>
      </c>
    </row>
    <row r="699" spans="1:18" s="206" customFormat="1">
      <c r="A699" s="241" t="s">
        <v>886</v>
      </c>
      <c r="B699" s="242" t="s">
        <v>734</v>
      </c>
      <c r="C699" s="216">
        <v>0</v>
      </c>
      <c r="D699" s="216">
        <v>0</v>
      </c>
      <c r="E699" s="216">
        <v>0</v>
      </c>
      <c r="F699" s="216">
        <v>0</v>
      </c>
      <c r="G699" s="216">
        <v>0</v>
      </c>
      <c r="H699" s="216">
        <v>0</v>
      </c>
      <c r="I699" s="216">
        <v>0</v>
      </c>
      <c r="J699" s="216">
        <v>0</v>
      </c>
      <c r="K699" s="216">
        <v>0</v>
      </c>
      <c r="L699" s="216">
        <v>0</v>
      </c>
      <c r="M699" s="216">
        <v>0</v>
      </c>
      <c r="N699" s="216">
        <v>0</v>
      </c>
      <c r="O699" s="216">
        <v>0</v>
      </c>
      <c r="P699" s="216">
        <v>0</v>
      </c>
      <c r="Q699" s="214" t="s">
        <v>163</v>
      </c>
      <c r="R699" s="244">
        <f t="shared" si="10"/>
        <v>0</v>
      </c>
    </row>
    <row r="700" spans="1:18" s="206" customFormat="1">
      <c r="A700" s="241" t="s">
        <v>887</v>
      </c>
      <c r="B700" s="242" t="s">
        <v>734</v>
      </c>
      <c r="C700" s="216">
        <v>0</v>
      </c>
      <c r="D700" s="216">
        <v>0</v>
      </c>
      <c r="E700" s="216">
        <v>0</v>
      </c>
      <c r="F700" s="216">
        <v>0</v>
      </c>
      <c r="G700" s="216">
        <v>0</v>
      </c>
      <c r="H700" s="216">
        <v>0</v>
      </c>
      <c r="I700" s="216">
        <v>0</v>
      </c>
      <c r="J700" s="216">
        <v>0</v>
      </c>
      <c r="K700" s="216">
        <v>0</v>
      </c>
      <c r="L700" s="216">
        <v>0</v>
      </c>
      <c r="M700" s="216">
        <v>0</v>
      </c>
      <c r="N700" s="216">
        <v>0</v>
      </c>
      <c r="O700" s="216">
        <v>0</v>
      </c>
      <c r="P700" s="216">
        <v>0</v>
      </c>
      <c r="Q700" s="214" t="s">
        <v>163</v>
      </c>
      <c r="R700" s="244">
        <f t="shared" si="10"/>
        <v>0</v>
      </c>
    </row>
    <row r="701" spans="1:18">
      <c r="A701" s="241" t="s">
        <v>888</v>
      </c>
      <c r="B701" s="242" t="s">
        <v>734</v>
      </c>
      <c r="C701" s="217">
        <v>214000</v>
      </c>
      <c r="D701" s="217">
        <v>214000</v>
      </c>
      <c r="E701" s="217">
        <v>214000</v>
      </c>
      <c r="F701" s="217">
        <v>214000</v>
      </c>
      <c r="G701" s="217">
        <v>214000</v>
      </c>
      <c r="H701" s="217">
        <v>214000</v>
      </c>
      <c r="I701" s="217">
        <v>214000</v>
      </c>
      <c r="J701" s="217">
        <v>214000</v>
      </c>
      <c r="K701" s="217">
        <v>214000</v>
      </c>
      <c r="L701" s="217">
        <v>214000</v>
      </c>
      <c r="M701" s="217">
        <v>214000</v>
      </c>
      <c r="N701" s="217">
        <v>214000</v>
      </c>
      <c r="O701" s="217">
        <v>214000</v>
      </c>
      <c r="P701" s="217">
        <v>214027</v>
      </c>
      <c r="Q701" s="243" t="s">
        <v>163</v>
      </c>
      <c r="R701" s="244">
        <f t="shared" si="10"/>
        <v>0</v>
      </c>
    </row>
    <row r="702" spans="1:18" s="206" customFormat="1">
      <c r="A702" s="241" t="s">
        <v>889</v>
      </c>
      <c r="B702" s="242" t="s">
        <v>734</v>
      </c>
      <c r="C702" s="216">
        <v>0</v>
      </c>
      <c r="D702" s="216">
        <v>0</v>
      </c>
      <c r="E702" s="216">
        <v>0</v>
      </c>
      <c r="F702" s="216">
        <v>0</v>
      </c>
      <c r="G702" s="216">
        <v>0</v>
      </c>
      <c r="H702" s="216">
        <v>0</v>
      </c>
      <c r="I702" s="216">
        <v>0</v>
      </c>
      <c r="J702" s="216">
        <v>0</v>
      </c>
      <c r="K702" s="216">
        <v>0</v>
      </c>
      <c r="L702" s="216">
        <v>0</v>
      </c>
      <c r="M702" s="216">
        <v>0</v>
      </c>
      <c r="N702" s="216">
        <v>0</v>
      </c>
      <c r="O702" s="216">
        <v>0</v>
      </c>
      <c r="P702" s="216">
        <v>0</v>
      </c>
      <c r="Q702" s="214" t="s">
        <v>163</v>
      </c>
      <c r="R702" s="244">
        <f t="shared" si="10"/>
        <v>0</v>
      </c>
    </row>
    <row r="703" spans="1:18" s="206" customFormat="1">
      <c r="A703" s="241" t="s">
        <v>890</v>
      </c>
      <c r="B703" s="242" t="s">
        <v>734</v>
      </c>
      <c r="C703" s="216">
        <v>0</v>
      </c>
      <c r="D703" s="216">
        <v>0</v>
      </c>
      <c r="E703" s="216">
        <v>0</v>
      </c>
      <c r="F703" s="216">
        <v>0</v>
      </c>
      <c r="G703" s="216">
        <v>0</v>
      </c>
      <c r="H703" s="216">
        <v>0</v>
      </c>
      <c r="I703" s="216">
        <v>0</v>
      </c>
      <c r="J703" s="216">
        <v>0</v>
      </c>
      <c r="K703" s="216">
        <v>0</v>
      </c>
      <c r="L703" s="216">
        <v>0</v>
      </c>
      <c r="M703" s="216">
        <v>0</v>
      </c>
      <c r="N703" s="216">
        <v>0</v>
      </c>
      <c r="O703" s="216">
        <v>0</v>
      </c>
      <c r="P703" s="216">
        <v>0</v>
      </c>
      <c r="Q703" s="214" t="s">
        <v>163</v>
      </c>
      <c r="R703" s="244">
        <f t="shared" si="10"/>
        <v>0</v>
      </c>
    </row>
    <row r="704" spans="1:18" s="206" customFormat="1">
      <c r="A704" s="241" t="s">
        <v>891</v>
      </c>
      <c r="B704" s="242" t="s">
        <v>734</v>
      </c>
      <c r="C704" s="216">
        <v>0</v>
      </c>
      <c r="D704" s="216">
        <v>0</v>
      </c>
      <c r="E704" s="216">
        <v>0</v>
      </c>
      <c r="F704" s="216">
        <v>0</v>
      </c>
      <c r="G704" s="216">
        <v>0</v>
      </c>
      <c r="H704" s="216">
        <v>0</v>
      </c>
      <c r="I704" s="216">
        <v>0</v>
      </c>
      <c r="J704" s="216">
        <v>0</v>
      </c>
      <c r="K704" s="216">
        <v>0</v>
      </c>
      <c r="L704" s="216">
        <v>0</v>
      </c>
      <c r="M704" s="216">
        <v>0</v>
      </c>
      <c r="N704" s="216">
        <v>0</v>
      </c>
      <c r="O704" s="216">
        <v>0</v>
      </c>
      <c r="P704" s="216">
        <v>0</v>
      </c>
      <c r="Q704" s="214" t="s">
        <v>163</v>
      </c>
      <c r="R704" s="244">
        <f t="shared" si="10"/>
        <v>0</v>
      </c>
    </row>
    <row r="705" spans="1:18" s="206" customFormat="1">
      <c r="A705" s="241" t="s">
        <v>892</v>
      </c>
      <c r="B705" s="242" t="s">
        <v>734</v>
      </c>
      <c r="C705" s="216">
        <v>0</v>
      </c>
      <c r="D705" s="216">
        <v>0</v>
      </c>
      <c r="E705" s="216">
        <v>0</v>
      </c>
      <c r="F705" s="216">
        <v>0</v>
      </c>
      <c r="G705" s="216">
        <v>0</v>
      </c>
      <c r="H705" s="216">
        <v>0</v>
      </c>
      <c r="I705" s="216">
        <v>0</v>
      </c>
      <c r="J705" s="216">
        <v>0</v>
      </c>
      <c r="K705" s="216">
        <v>0</v>
      </c>
      <c r="L705" s="216">
        <v>0</v>
      </c>
      <c r="M705" s="216">
        <v>0</v>
      </c>
      <c r="N705" s="216">
        <v>0</v>
      </c>
      <c r="O705" s="216">
        <v>0</v>
      </c>
      <c r="P705" s="216">
        <v>0</v>
      </c>
      <c r="Q705" s="214" t="s">
        <v>163</v>
      </c>
      <c r="R705" s="244">
        <f t="shared" si="10"/>
        <v>0</v>
      </c>
    </row>
    <row r="706" spans="1:18" s="206" customFormat="1">
      <c r="A706" s="241" t="s">
        <v>893</v>
      </c>
      <c r="B706" s="242" t="s">
        <v>734</v>
      </c>
      <c r="C706" s="216">
        <v>0</v>
      </c>
      <c r="D706" s="216">
        <v>0</v>
      </c>
      <c r="E706" s="216">
        <v>0</v>
      </c>
      <c r="F706" s="216">
        <v>0</v>
      </c>
      <c r="G706" s="216">
        <v>0</v>
      </c>
      <c r="H706" s="216">
        <v>0</v>
      </c>
      <c r="I706" s="216">
        <v>0</v>
      </c>
      <c r="J706" s="216">
        <v>0</v>
      </c>
      <c r="K706" s="216">
        <v>0</v>
      </c>
      <c r="L706" s="216">
        <v>0</v>
      </c>
      <c r="M706" s="216">
        <v>0</v>
      </c>
      <c r="N706" s="216">
        <v>0</v>
      </c>
      <c r="O706" s="216">
        <v>0</v>
      </c>
      <c r="P706" s="216">
        <v>0</v>
      </c>
      <c r="Q706" s="214" t="s">
        <v>163</v>
      </c>
      <c r="R706" s="244">
        <f t="shared" si="10"/>
        <v>0</v>
      </c>
    </row>
    <row r="707" spans="1:18" s="206" customFormat="1">
      <c r="A707" s="241" t="s">
        <v>894</v>
      </c>
      <c r="B707" s="242" t="s">
        <v>734</v>
      </c>
      <c r="C707" s="216">
        <v>0</v>
      </c>
      <c r="D707" s="216">
        <v>0</v>
      </c>
      <c r="E707" s="216">
        <v>0</v>
      </c>
      <c r="F707" s="216">
        <v>0</v>
      </c>
      <c r="G707" s="216">
        <v>0</v>
      </c>
      <c r="H707" s="216">
        <v>0</v>
      </c>
      <c r="I707" s="216">
        <v>0</v>
      </c>
      <c r="J707" s="216">
        <v>0</v>
      </c>
      <c r="K707" s="216">
        <v>0</v>
      </c>
      <c r="L707" s="216">
        <v>0</v>
      </c>
      <c r="M707" s="216">
        <v>0</v>
      </c>
      <c r="N707" s="216">
        <v>0</v>
      </c>
      <c r="O707" s="216">
        <v>0</v>
      </c>
      <c r="P707" s="216">
        <v>0</v>
      </c>
      <c r="Q707" s="214" t="s">
        <v>163</v>
      </c>
      <c r="R707" s="244">
        <f t="shared" si="10"/>
        <v>0</v>
      </c>
    </row>
    <row r="708" spans="1:18" s="206" customFormat="1">
      <c r="A708" s="241" t="s">
        <v>895</v>
      </c>
      <c r="B708" s="242" t="s">
        <v>734</v>
      </c>
      <c r="C708" s="216">
        <v>0</v>
      </c>
      <c r="D708" s="216">
        <v>0</v>
      </c>
      <c r="E708" s="216">
        <v>0</v>
      </c>
      <c r="F708" s="216">
        <v>0</v>
      </c>
      <c r="G708" s="216">
        <v>0</v>
      </c>
      <c r="H708" s="216">
        <v>0</v>
      </c>
      <c r="I708" s="216">
        <v>0</v>
      </c>
      <c r="J708" s="216">
        <v>0</v>
      </c>
      <c r="K708" s="216">
        <v>0</v>
      </c>
      <c r="L708" s="216">
        <v>0</v>
      </c>
      <c r="M708" s="216">
        <v>0</v>
      </c>
      <c r="N708" s="216">
        <v>0</v>
      </c>
      <c r="O708" s="216">
        <v>0</v>
      </c>
      <c r="P708" s="216">
        <v>0</v>
      </c>
      <c r="Q708" s="214" t="s">
        <v>163</v>
      </c>
      <c r="R708" s="244">
        <f t="shared" si="10"/>
        <v>0</v>
      </c>
    </row>
    <row r="709" spans="1:18" s="206" customFormat="1">
      <c r="A709" s="241" t="s">
        <v>896</v>
      </c>
      <c r="B709" s="242" t="s">
        <v>734</v>
      </c>
      <c r="C709" s="216">
        <v>0</v>
      </c>
      <c r="D709" s="216">
        <v>0</v>
      </c>
      <c r="E709" s="216">
        <v>0</v>
      </c>
      <c r="F709" s="216">
        <v>0</v>
      </c>
      <c r="G709" s="216">
        <v>0</v>
      </c>
      <c r="H709" s="216">
        <v>0</v>
      </c>
      <c r="I709" s="216">
        <v>0</v>
      </c>
      <c r="J709" s="216">
        <v>0</v>
      </c>
      <c r="K709" s="216">
        <v>0</v>
      </c>
      <c r="L709" s="216">
        <v>0</v>
      </c>
      <c r="M709" s="216">
        <v>0</v>
      </c>
      <c r="N709" s="216">
        <v>0</v>
      </c>
      <c r="O709" s="216">
        <v>0</v>
      </c>
      <c r="P709" s="216">
        <v>0</v>
      </c>
      <c r="Q709" s="214" t="s">
        <v>163</v>
      </c>
      <c r="R709" s="244">
        <f t="shared" ref="R709:R772" si="11">(ROUND((C709+O709+SUM(D709:N709)*2)/24,-3)-(ROUND(P709,-3)))</f>
        <v>0</v>
      </c>
    </row>
    <row r="710" spans="1:18" s="206" customFormat="1">
      <c r="A710" s="241" t="s">
        <v>897</v>
      </c>
      <c r="B710" s="242" t="s">
        <v>734</v>
      </c>
      <c r="C710" s="216">
        <v>0</v>
      </c>
      <c r="D710" s="216">
        <v>0</v>
      </c>
      <c r="E710" s="216">
        <v>0</v>
      </c>
      <c r="F710" s="216">
        <v>0</v>
      </c>
      <c r="G710" s="216">
        <v>0</v>
      </c>
      <c r="H710" s="216">
        <v>0</v>
      </c>
      <c r="I710" s="216">
        <v>0</v>
      </c>
      <c r="J710" s="216">
        <v>0</v>
      </c>
      <c r="K710" s="216">
        <v>0</v>
      </c>
      <c r="L710" s="216">
        <v>0</v>
      </c>
      <c r="M710" s="216">
        <v>0</v>
      </c>
      <c r="N710" s="216">
        <v>0</v>
      </c>
      <c r="O710" s="216">
        <v>0</v>
      </c>
      <c r="P710" s="216">
        <v>0</v>
      </c>
      <c r="Q710" s="214" t="s">
        <v>163</v>
      </c>
      <c r="R710" s="244">
        <f t="shared" si="11"/>
        <v>0</v>
      </c>
    </row>
    <row r="711" spans="1:18">
      <c r="A711" s="241" t="s">
        <v>898</v>
      </c>
      <c r="B711" s="242" t="s">
        <v>734</v>
      </c>
      <c r="C711" s="217">
        <v>7370000</v>
      </c>
      <c r="D711" s="217">
        <v>7370000</v>
      </c>
      <c r="E711" s="217">
        <v>7370000</v>
      </c>
      <c r="F711" s="217">
        <v>7370000</v>
      </c>
      <c r="G711" s="217">
        <v>7370000</v>
      </c>
      <c r="H711" s="217">
        <v>7370000</v>
      </c>
      <c r="I711" s="217">
        <v>7370000</v>
      </c>
      <c r="J711" s="217">
        <v>7370000</v>
      </c>
      <c r="K711" s="217">
        <v>7370000</v>
      </c>
      <c r="L711" s="217">
        <v>7370000</v>
      </c>
      <c r="M711" s="217">
        <v>7370000</v>
      </c>
      <c r="N711" s="217">
        <v>7370000</v>
      </c>
      <c r="O711" s="217">
        <v>7370000</v>
      </c>
      <c r="P711" s="217">
        <v>7370081</v>
      </c>
      <c r="Q711" s="243" t="s">
        <v>163</v>
      </c>
      <c r="R711" s="244">
        <f t="shared" si="11"/>
        <v>0</v>
      </c>
    </row>
    <row r="712" spans="1:18">
      <c r="A712" s="241" t="s">
        <v>899</v>
      </c>
      <c r="B712" s="242" t="s">
        <v>734</v>
      </c>
      <c r="C712" s="217">
        <v>161100000</v>
      </c>
      <c r="D712" s="217">
        <v>161100000</v>
      </c>
      <c r="E712" s="217">
        <v>161099000</v>
      </c>
      <c r="F712" s="217">
        <v>161099000</v>
      </c>
      <c r="G712" s="217">
        <v>161099000</v>
      </c>
      <c r="H712" s="217">
        <v>161099000</v>
      </c>
      <c r="I712" s="217">
        <v>161080000</v>
      </c>
      <c r="J712" s="217">
        <v>161080000</v>
      </c>
      <c r="K712" s="217">
        <v>161080000</v>
      </c>
      <c r="L712" s="217">
        <v>161080000</v>
      </c>
      <c r="M712" s="217">
        <v>161080000</v>
      </c>
      <c r="N712" s="217">
        <v>161080000</v>
      </c>
      <c r="O712" s="217">
        <v>161127000</v>
      </c>
      <c r="P712" s="217">
        <v>161090737</v>
      </c>
      <c r="Q712" s="243" t="s">
        <v>163</v>
      </c>
      <c r="R712" s="244">
        <f t="shared" si="11"/>
        <v>0</v>
      </c>
    </row>
    <row r="713" spans="1:18" s="206" customFormat="1">
      <c r="A713" s="241" t="s">
        <v>900</v>
      </c>
      <c r="B713" s="242" t="s">
        <v>734</v>
      </c>
      <c r="C713" s="216">
        <v>0</v>
      </c>
      <c r="D713" s="216">
        <v>0</v>
      </c>
      <c r="E713" s="216">
        <v>0</v>
      </c>
      <c r="F713" s="216">
        <v>0</v>
      </c>
      <c r="G713" s="216">
        <v>0</v>
      </c>
      <c r="H713" s="216">
        <v>0</v>
      </c>
      <c r="I713" s="216">
        <v>0</v>
      </c>
      <c r="J713" s="216">
        <v>0</v>
      </c>
      <c r="K713" s="216">
        <v>0</v>
      </c>
      <c r="L713" s="216">
        <v>0</v>
      </c>
      <c r="M713" s="216">
        <v>0</v>
      </c>
      <c r="N713" s="216">
        <v>0</v>
      </c>
      <c r="O713" s="216">
        <v>0</v>
      </c>
      <c r="P713" s="216">
        <v>0</v>
      </c>
      <c r="Q713" s="214" t="s">
        <v>163</v>
      </c>
      <c r="R713" s="244">
        <f t="shared" si="11"/>
        <v>0</v>
      </c>
    </row>
    <row r="714" spans="1:18">
      <c r="A714" s="241" t="s">
        <v>901</v>
      </c>
      <c r="B714" s="242" t="s">
        <v>734</v>
      </c>
      <c r="C714" s="217">
        <v>1314000</v>
      </c>
      <c r="D714" s="217">
        <v>1314000</v>
      </c>
      <c r="E714" s="217">
        <v>1314000</v>
      </c>
      <c r="F714" s="217">
        <v>1314000</v>
      </c>
      <c r="G714" s="217">
        <v>1314000</v>
      </c>
      <c r="H714" s="217">
        <v>1314000</v>
      </c>
      <c r="I714" s="217">
        <v>1314000</v>
      </c>
      <c r="J714" s="217">
        <v>1314000</v>
      </c>
      <c r="K714" s="217">
        <v>1314000</v>
      </c>
      <c r="L714" s="217">
        <v>1314000</v>
      </c>
      <c r="M714" s="217">
        <v>1314000</v>
      </c>
      <c r="N714" s="217">
        <v>1314000</v>
      </c>
      <c r="O714" s="217">
        <v>1314000</v>
      </c>
      <c r="P714" s="217">
        <v>1314040</v>
      </c>
      <c r="Q714" s="243" t="s">
        <v>163</v>
      </c>
      <c r="R714" s="244">
        <f t="shared" si="11"/>
        <v>0</v>
      </c>
    </row>
    <row r="715" spans="1:18" s="206" customFormat="1">
      <c r="A715" s="241" t="s">
        <v>902</v>
      </c>
      <c r="B715" s="242" t="s">
        <v>734</v>
      </c>
      <c r="C715" s="216">
        <v>0</v>
      </c>
      <c r="D715" s="216">
        <v>0</v>
      </c>
      <c r="E715" s="216">
        <v>0</v>
      </c>
      <c r="F715" s="216">
        <v>0</v>
      </c>
      <c r="G715" s="216">
        <v>0</v>
      </c>
      <c r="H715" s="216">
        <v>0</v>
      </c>
      <c r="I715" s="216">
        <v>0</v>
      </c>
      <c r="J715" s="216">
        <v>0</v>
      </c>
      <c r="K715" s="216">
        <v>0</v>
      </c>
      <c r="L715" s="216">
        <v>0</v>
      </c>
      <c r="M715" s="216">
        <v>0</v>
      </c>
      <c r="N715" s="216">
        <v>0</v>
      </c>
      <c r="O715" s="216">
        <v>0</v>
      </c>
      <c r="P715" s="216">
        <v>0</v>
      </c>
      <c r="Q715" s="214" t="s">
        <v>163</v>
      </c>
      <c r="R715" s="244">
        <f t="shared" si="11"/>
        <v>0</v>
      </c>
    </row>
    <row r="716" spans="1:18">
      <c r="A716" s="241" t="s">
        <v>903</v>
      </c>
      <c r="B716" s="242" t="s">
        <v>734</v>
      </c>
      <c r="C716" s="217">
        <v>93992000</v>
      </c>
      <c r="D716" s="217">
        <v>98159000</v>
      </c>
      <c r="E716" s="217">
        <v>100451000</v>
      </c>
      <c r="F716" s="217">
        <v>100350000</v>
      </c>
      <c r="G716" s="217">
        <v>100989000</v>
      </c>
      <c r="H716" s="217">
        <v>99802000</v>
      </c>
      <c r="I716" s="217">
        <v>100705000</v>
      </c>
      <c r="J716" s="217">
        <v>100506000</v>
      </c>
      <c r="K716" s="217">
        <v>100699000</v>
      </c>
      <c r="L716" s="217">
        <v>100610000</v>
      </c>
      <c r="M716" s="217">
        <v>111617000</v>
      </c>
      <c r="N716" s="217">
        <v>113270000</v>
      </c>
      <c r="O716" s="217">
        <v>114799000</v>
      </c>
      <c r="P716" s="217">
        <v>102629465</v>
      </c>
      <c r="Q716" s="243" t="s">
        <v>163</v>
      </c>
      <c r="R716" s="244">
        <f t="shared" si="11"/>
        <v>0</v>
      </c>
    </row>
    <row r="717" spans="1:18" s="206" customFormat="1">
      <c r="A717" s="241" t="s">
        <v>904</v>
      </c>
      <c r="B717" s="242" t="s">
        <v>734</v>
      </c>
      <c r="C717" s="216">
        <v>0</v>
      </c>
      <c r="D717" s="216">
        <v>0</v>
      </c>
      <c r="E717" s="216">
        <v>0</v>
      </c>
      <c r="F717" s="216">
        <v>0</v>
      </c>
      <c r="G717" s="216">
        <v>0</v>
      </c>
      <c r="H717" s="216">
        <v>0</v>
      </c>
      <c r="I717" s="216">
        <v>0</v>
      </c>
      <c r="J717" s="216">
        <v>0</v>
      </c>
      <c r="K717" s="216">
        <v>0</v>
      </c>
      <c r="L717" s="216">
        <v>0</v>
      </c>
      <c r="M717" s="216">
        <v>0</v>
      </c>
      <c r="N717" s="216">
        <v>0</v>
      </c>
      <c r="O717" s="216">
        <v>0</v>
      </c>
      <c r="P717" s="216">
        <v>0</v>
      </c>
      <c r="Q717" s="214" t="s">
        <v>163</v>
      </c>
      <c r="R717" s="244">
        <f t="shared" si="11"/>
        <v>0</v>
      </c>
    </row>
    <row r="718" spans="1:18">
      <c r="A718" s="241" t="s">
        <v>905</v>
      </c>
      <c r="B718" s="242" t="s">
        <v>734</v>
      </c>
      <c r="C718" s="217">
        <v>5509000</v>
      </c>
      <c r="D718" s="217">
        <v>5509000</v>
      </c>
      <c r="E718" s="217">
        <v>5509000</v>
      </c>
      <c r="F718" s="217">
        <v>5509000</v>
      </c>
      <c r="G718" s="217">
        <v>5509000</v>
      </c>
      <c r="H718" s="217">
        <v>5509000</v>
      </c>
      <c r="I718" s="217">
        <v>5509000</v>
      </c>
      <c r="J718" s="217">
        <v>5509000</v>
      </c>
      <c r="K718" s="217">
        <v>5509000</v>
      </c>
      <c r="L718" s="217">
        <v>5509000</v>
      </c>
      <c r="M718" s="217">
        <v>5509000</v>
      </c>
      <c r="N718" s="217">
        <v>5509000</v>
      </c>
      <c r="O718" s="217">
        <v>5509000</v>
      </c>
      <c r="P718" s="217">
        <v>5509002</v>
      </c>
      <c r="Q718" s="243" t="s">
        <v>163</v>
      </c>
      <c r="R718" s="244">
        <f t="shared" si="11"/>
        <v>0</v>
      </c>
    </row>
    <row r="719" spans="1:18" s="206" customFormat="1">
      <c r="A719" s="241" t="s">
        <v>906</v>
      </c>
      <c r="B719" s="242" t="s">
        <v>734</v>
      </c>
      <c r="C719" s="216">
        <v>0</v>
      </c>
      <c r="D719" s="216">
        <v>0</v>
      </c>
      <c r="E719" s="216">
        <v>0</v>
      </c>
      <c r="F719" s="216">
        <v>0</v>
      </c>
      <c r="G719" s="216">
        <v>0</v>
      </c>
      <c r="H719" s="216">
        <v>0</v>
      </c>
      <c r="I719" s="216">
        <v>0</v>
      </c>
      <c r="J719" s="216">
        <v>0</v>
      </c>
      <c r="K719" s="216">
        <v>0</v>
      </c>
      <c r="L719" s="216">
        <v>0</v>
      </c>
      <c r="M719" s="216">
        <v>0</v>
      </c>
      <c r="N719" s="216">
        <v>0</v>
      </c>
      <c r="O719" s="216">
        <v>0</v>
      </c>
      <c r="P719" s="216">
        <v>0</v>
      </c>
      <c r="Q719" s="214" t="s">
        <v>163</v>
      </c>
      <c r="R719" s="244">
        <f t="shared" si="11"/>
        <v>0</v>
      </c>
    </row>
    <row r="720" spans="1:18">
      <c r="A720" s="241" t="s">
        <v>907</v>
      </c>
      <c r="B720" s="242" t="s">
        <v>734</v>
      </c>
      <c r="C720" s="217">
        <v>753000</v>
      </c>
      <c r="D720" s="217">
        <v>679000</v>
      </c>
      <c r="E720" s="217">
        <v>679000</v>
      </c>
      <c r="F720" s="217">
        <v>679000</v>
      </c>
      <c r="G720" s="217">
        <v>679000</v>
      </c>
      <c r="H720" s="217">
        <v>679000</v>
      </c>
      <c r="I720" s="217">
        <v>679000</v>
      </c>
      <c r="J720" s="217">
        <v>679000</v>
      </c>
      <c r="K720" s="217">
        <v>679000</v>
      </c>
      <c r="L720" s="217">
        <v>679000</v>
      </c>
      <c r="M720" s="217">
        <v>679000</v>
      </c>
      <c r="N720" s="217">
        <v>679000</v>
      </c>
      <c r="O720" s="217">
        <v>716000</v>
      </c>
      <c r="P720" s="217">
        <v>683580</v>
      </c>
      <c r="Q720" s="243" t="s">
        <v>163</v>
      </c>
      <c r="R720" s="244">
        <f t="shared" si="11"/>
        <v>0</v>
      </c>
    </row>
    <row r="721" spans="1:18" s="206" customFormat="1">
      <c r="A721" s="241" t="s">
        <v>908</v>
      </c>
      <c r="B721" s="242" t="s">
        <v>734</v>
      </c>
      <c r="C721" s="216">
        <v>0</v>
      </c>
      <c r="D721" s="216">
        <v>0</v>
      </c>
      <c r="E721" s="216">
        <v>0</v>
      </c>
      <c r="F721" s="216">
        <v>0</v>
      </c>
      <c r="G721" s="216">
        <v>0</v>
      </c>
      <c r="H721" s="216">
        <v>0</v>
      </c>
      <c r="I721" s="216">
        <v>0</v>
      </c>
      <c r="J721" s="216">
        <v>0</v>
      </c>
      <c r="K721" s="216">
        <v>0</v>
      </c>
      <c r="L721" s="216">
        <v>0</v>
      </c>
      <c r="M721" s="216">
        <v>0</v>
      </c>
      <c r="N721" s="216">
        <v>0</v>
      </c>
      <c r="O721" s="216">
        <v>0</v>
      </c>
      <c r="P721" s="216">
        <v>0</v>
      </c>
      <c r="Q721" s="214" t="s">
        <v>163</v>
      </c>
      <c r="R721" s="244">
        <f t="shared" si="11"/>
        <v>0</v>
      </c>
    </row>
    <row r="722" spans="1:18" s="206" customFormat="1">
      <c r="A722" s="241" t="s">
        <v>909</v>
      </c>
      <c r="B722" s="242" t="s">
        <v>734</v>
      </c>
      <c r="C722" s="216">
        <v>0</v>
      </c>
      <c r="D722" s="216">
        <v>0</v>
      </c>
      <c r="E722" s="216">
        <v>0</v>
      </c>
      <c r="F722" s="216">
        <v>0</v>
      </c>
      <c r="G722" s="216">
        <v>0</v>
      </c>
      <c r="H722" s="216">
        <v>0</v>
      </c>
      <c r="I722" s="216">
        <v>0</v>
      </c>
      <c r="J722" s="216">
        <v>0</v>
      </c>
      <c r="K722" s="216">
        <v>0</v>
      </c>
      <c r="L722" s="216">
        <v>0</v>
      </c>
      <c r="M722" s="216">
        <v>0</v>
      </c>
      <c r="N722" s="216">
        <v>0</v>
      </c>
      <c r="O722" s="216">
        <v>0</v>
      </c>
      <c r="P722" s="216">
        <v>0</v>
      </c>
      <c r="Q722" s="214" t="s">
        <v>163</v>
      </c>
      <c r="R722" s="244">
        <f t="shared" si="11"/>
        <v>0</v>
      </c>
    </row>
    <row r="723" spans="1:18" s="206" customFormat="1">
      <c r="A723" s="241" t="s">
        <v>910</v>
      </c>
      <c r="B723" s="242" t="s">
        <v>734</v>
      </c>
      <c r="C723" s="216">
        <v>0</v>
      </c>
      <c r="D723" s="216">
        <v>0</v>
      </c>
      <c r="E723" s="216">
        <v>0</v>
      </c>
      <c r="F723" s="216">
        <v>0</v>
      </c>
      <c r="G723" s="216">
        <v>0</v>
      </c>
      <c r="H723" s="216">
        <v>0</v>
      </c>
      <c r="I723" s="216">
        <v>0</v>
      </c>
      <c r="J723" s="216">
        <v>0</v>
      </c>
      <c r="K723" s="216">
        <v>0</v>
      </c>
      <c r="L723" s="216">
        <v>0</v>
      </c>
      <c r="M723" s="216">
        <v>0</v>
      </c>
      <c r="N723" s="216">
        <v>0</v>
      </c>
      <c r="O723" s="216">
        <v>0</v>
      </c>
      <c r="P723" s="216">
        <v>0</v>
      </c>
      <c r="Q723" s="214" t="s">
        <v>163</v>
      </c>
      <c r="R723" s="244">
        <f t="shared" si="11"/>
        <v>0</v>
      </c>
    </row>
    <row r="724" spans="1:18" s="206" customFormat="1">
      <c r="A724" s="241" t="s">
        <v>911</v>
      </c>
      <c r="B724" s="242" t="s">
        <v>734</v>
      </c>
      <c r="C724" s="216">
        <v>0</v>
      </c>
      <c r="D724" s="216">
        <v>0</v>
      </c>
      <c r="E724" s="216">
        <v>0</v>
      </c>
      <c r="F724" s="216">
        <v>0</v>
      </c>
      <c r="G724" s="216">
        <v>0</v>
      </c>
      <c r="H724" s="216">
        <v>0</v>
      </c>
      <c r="I724" s="216">
        <v>0</v>
      </c>
      <c r="J724" s="216">
        <v>0</v>
      </c>
      <c r="K724" s="216">
        <v>0</v>
      </c>
      <c r="L724" s="216">
        <v>0</v>
      </c>
      <c r="M724" s="216">
        <v>0</v>
      </c>
      <c r="N724" s="216">
        <v>0</v>
      </c>
      <c r="O724" s="216">
        <v>0</v>
      </c>
      <c r="P724" s="216">
        <v>0</v>
      </c>
      <c r="Q724" s="214" t="s">
        <v>163</v>
      </c>
      <c r="R724" s="244">
        <f t="shared" si="11"/>
        <v>0</v>
      </c>
    </row>
    <row r="725" spans="1:18" s="206" customFormat="1">
      <c r="A725" s="241" t="s">
        <v>912</v>
      </c>
      <c r="B725" s="242" t="s">
        <v>734</v>
      </c>
      <c r="C725" s="216">
        <v>0</v>
      </c>
      <c r="D725" s="216">
        <v>0</v>
      </c>
      <c r="E725" s="216">
        <v>0</v>
      </c>
      <c r="F725" s="216">
        <v>0</v>
      </c>
      <c r="G725" s="216">
        <v>0</v>
      </c>
      <c r="H725" s="216">
        <v>0</v>
      </c>
      <c r="I725" s="216">
        <v>0</v>
      </c>
      <c r="J725" s="216">
        <v>0</v>
      </c>
      <c r="K725" s="216">
        <v>0</v>
      </c>
      <c r="L725" s="216">
        <v>0</v>
      </c>
      <c r="M725" s="216">
        <v>0</v>
      </c>
      <c r="N725" s="216">
        <v>0</v>
      </c>
      <c r="O725" s="216">
        <v>0</v>
      </c>
      <c r="P725" s="216">
        <v>0</v>
      </c>
      <c r="Q725" s="214" t="s">
        <v>163</v>
      </c>
      <c r="R725" s="244">
        <f t="shared" si="11"/>
        <v>0</v>
      </c>
    </row>
    <row r="726" spans="1:18" s="206" customFormat="1">
      <c r="A726" s="241" t="s">
        <v>913</v>
      </c>
      <c r="B726" s="242" t="s">
        <v>734</v>
      </c>
      <c r="C726" s="216">
        <v>0</v>
      </c>
      <c r="D726" s="216">
        <v>0</v>
      </c>
      <c r="E726" s="216">
        <v>0</v>
      </c>
      <c r="F726" s="216">
        <v>0</v>
      </c>
      <c r="G726" s="216">
        <v>0</v>
      </c>
      <c r="H726" s="216">
        <v>0</v>
      </c>
      <c r="I726" s="216">
        <v>0</v>
      </c>
      <c r="J726" s="216">
        <v>0</v>
      </c>
      <c r="K726" s="216">
        <v>0</v>
      </c>
      <c r="L726" s="216">
        <v>0</v>
      </c>
      <c r="M726" s="216">
        <v>0</v>
      </c>
      <c r="N726" s="216">
        <v>0</v>
      </c>
      <c r="O726" s="216">
        <v>0</v>
      </c>
      <c r="P726" s="216">
        <v>0</v>
      </c>
      <c r="Q726" s="214" t="s">
        <v>163</v>
      </c>
      <c r="R726" s="244">
        <f t="shared" si="11"/>
        <v>0</v>
      </c>
    </row>
    <row r="727" spans="1:18" s="206" customFormat="1">
      <c r="A727" s="241" t="s">
        <v>914</v>
      </c>
      <c r="B727" s="242" t="s">
        <v>734</v>
      </c>
      <c r="C727" s="216">
        <v>0</v>
      </c>
      <c r="D727" s="216">
        <v>0</v>
      </c>
      <c r="E727" s="216">
        <v>0</v>
      </c>
      <c r="F727" s="216">
        <v>0</v>
      </c>
      <c r="G727" s="216">
        <v>0</v>
      </c>
      <c r="H727" s="216">
        <v>0</v>
      </c>
      <c r="I727" s="216">
        <v>0</v>
      </c>
      <c r="J727" s="216">
        <v>0</v>
      </c>
      <c r="K727" s="216">
        <v>0</v>
      </c>
      <c r="L727" s="216">
        <v>0</v>
      </c>
      <c r="M727" s="216">
        <v>0</v>
      </c>
      <c r="N727" s="216">
        <v>0</v>
      </c>
      <c r="O727" s="216">
        <v>0</v>
      </c>
      <c r="P727" s="216">
        <v>0</v>
      </c>
      <c r="Q727" s="214" t="s">
        <v>163</v>
      </c>
      <c r="R727" s="244">
        <f t="shared" si="11"/>
        <v>0</v>
      </c>
    </row>
    <row r="728" spans="1:18">
      <c r="A728" s="241" t="s">
        <v>915</v>
      </c>
      <c r="B728" s="242" t="s">
        <v>734</v>
      </c>
      <c r="C728" s="217">
        <v>3517000</v>
      </c>
      <c r="D728" s="217">
        <v>3517000</v>
      </c>
      <c r="E728" s="217">
        <v>3517000</v>
      </c>
      <c r="F728" s="217">
        <v>3517000</v>
      </c>
      <c r="G728" s="217">
        <v>3517000</v>
      </c>
      <c r="H728" s="217">
        <v>3517000</v>
      </c>
      <c r="I728" s="217">
        <v>3517000</v>
      </c>
      <c r="J728" s="217">
        <v>3517000</v>
      </c>
      <c r="K728" s="217">
        <v>3517000</v>
      </c>
      <c r="L728" s="217">
        <v>3517000</v>
      </c>
      <c r="M728" s="217">
        <v>3517000</v>
      </c>
      <c r="N728" s="217">
        <v>3517000</v>
      </c>
      <c r="O728" s="217">
        <v>3517000</v>
      </c>
      <c r="P728" s="217">
        <v>3516565</v>
      </c>
      <c r="Q728" s="243" t="s">
        <v>163</v>
      </c>
      <c r="R728" s="244">
        <f t="shared" si="11"/>
        <v>0</v>
      </c>
    </row>
    <row r="729" spans="1:18" s="206" customFormat="1">
      <c r="A729" s="241" t="s">
        <v>916</v>
      </c>
      <c r="B729" s="242" t="s">
        <v>734</v>
      </c>
      <c r="C729" s="216">
        <v>0</v>
      </c>
      <c r="D729" s="216">
        <v>0</v>
      </c>
      <c r="E729" s="216">
        <v>0</v>
      </c>
      <c r="F729" s="216">
        <v>0</v>
      </c>
      <c r="G729" s="216">
        <v>0</v>
      </c>
      <c r="H729" s="216">
        <v>0</v>
      </c>
      <c r="I729" s="216">
        <v>0</v>
      </c>
      <c r="J729" s="216">
        <v>0</v>
      </c>
      <c r="K729" s="216">
        <v>0</v>
      </c>
      <c r="L729" s="216">
        <v>0</v>
      </c>
      <c r="M729" s="216">
        <v>0</v>
      </c>
      <c r="N729" s="216">
        <v>0</v>
      </c>
      <c r="O729" s="216">
        <v>0</v>
      </c>
      <c r="P729" s="216">
        <v>0</v>
      </c>
      <c r="Q729" s="214" t="s">
        <v>163</v>
      </c>
      <c r="R729" s="244">
        <f t="shared" si="11"/>
        <v>0</v>
      </c>
    </row>
    <row r="730" spans="1:18" s="206" customFormat="1">
      <c r="A730" s="241" t="s">
        <v>917</v>
      </c>
      <c r="B730" s="242" t="s">
        <v>734</v>
      </c>
      <c r="C730" s="216">
        <v>0</v>
      </c>
      <c r="D730" s="216">
        <v>0</v>
      </c>
      <c r="E730" s="216">
        <v>0</v>
      </c>
      <c r="F730" s="216">
        <v>0</v>
      </c>
      <c r="G730" s="216">
        <v>0</v>
      </c>
      <c r="H730" s="216">
        <v>0</v>
      </c>
      <c r="I730" s="216">
        <v>0</v>
      </c>
      <c r="J730" s="216">
        <v>0</v>
      </c>
      <c r="K730" s="216">
        <v>0</v>
      </c>
      <c r="L730" s="216">
        <v>0</v>
      </c>
      <c r="M730" s="216">
        <v>0</v>
      </c>
      <c r="N730" s="216">
        <v>0</v>
      </c>
      <c r="O730" s="216">
        <v>0</v>
      </c>
      <c r="P730" s="216">
        <v>0</v>
      </c>
      <c r="Q730" s="214" t="s">
        <v>163</v>
      </c>
      <c r="R730" s="244">
        <f t="shared" si="11"/>
        <v>0</v>
      </c>
    </row>
    <row r="731" spans="1:18" s="206" customFormat="1">
      <c r="A731" s="241" t="s">
        <v>918</v>
      </c>
      <c r="B731" s="242" t="s">
        <v>734</v>
      </c>
      <c r="C731" s="216">
        <v>0</v>
      </c>
      <c r="D731" s="216">
        <v>0</v>
      </c>
      <c r="E731" s="216">
        <v>0</v>
      </c>
      <c r="F731" s="216">
        <v>0</v>
      </c>
      <c r="G731" s="216">
        <v>0</v>
      </c>
      <c r="H731" s="216">
        <v>0</v>
      </c>
      <c r="I731" s="216">
        <v>0</v>
      </c>
      <c r="J731" s="216">
        <v>0</v>
      </c>
      <c r="K731" s="216">
        <v>0</v>
      </c>
      <c r="L731" s="216">
        <v>0</v>
      </c>
      <c r="M731" s="216">
        <v>0</v>
      </c>
      <c r="N731" s="216">
        <v>0</v>
      </c>
      <c r="O731" s="216">
        <v>0</v>
      </c>
      <c r="P731" s="216">
        <v>0</v>
      </c>
      <c r="Q731" s="214" t="s">
        <v>163</v>
      </c>
      <c r="R731" s="244">
        <f t="shared" si="11"/>
        <v>0</v>
      </c>
    </row>
    <row r="732" spans="1:18" s="206" customFormat="1">
      <c r="A732" s="241" t="s">
        <v>919</v>
      </c>
      <c r="B732" s="242" t="s">
        <v>734</v>
      </c>
      <c r="C732" s="216">
        <v>0</v>
      </c>
      <c r="D732" s="216">
        <v>0</v>
      </c>
      <c r="E732" s="216">
        <v>0</v>
      </c>
      <c r="F732" s="216">
        <v>0</v>
      </c>
      <c r="G732" s="216">
        <v>0</v>
      </c>
      <c r="H732" s="216">
        <v>0</v>
      </c>
      <c r="I732" s="216">
        <v>0</v>
      </c>
      <c r="J732" s="216">
        <v>0</v>
      </c>
      <c r="K732" s="216">
        <v>0</v>
      </c>
      <c r="L732" s="216">
        <v>0</v>
      </c>
      <c r="M732" s="216">
        <v>0</v>
      </c>
      <c r="N732" s="216">
        <v>0</v>
      </c>
      <c r="O732" s="216">
        <v>0</v>
      </c>
      <c r="P732" s="216">
        <v>0</v>
      </c>
      <c r="Q732" s="214" t="s">
        <v>163</v>
      </c>
      <c r="R732" s="244">
        <f t="shared" si="11"/>
        <v>0</v>
      </c>
    </row>
    <row r="733" spans="1:18" s="206" customFormat="1">
      <c r="A733" s="241" t="s">
        <v>920</v>
      </c>
      <c r="B733" s="242" t="s">
        <v>734</v>
      </c>
      <c r="C733" s="216">
        <v>0</v>
      </c>
      <c r="D733" s="216">
        <v>0</v>
      </c>
      <c r="E733" s="216">
        <v>0</v>
      </c>
      <c r="F733" s="216">
        <v>0</v>
      </c>
      <c r="G733" s="216">
        <v>0</v>
      </c>
      <c r="H733" s="216">
        <v>0</v>
      </c>
      <c r="I733" s="216">
        <v>0</v>
      </c>
      <c r="J733" s="216">
        <v>0</v>
      </c>
      <c r="K733" s="216">
        <v>0</v>
      </c>
      <c r="L733" s="216">
        <v>0</v>
      </c>
      <c r="M733" s="216">
        <v>0</v>
      </c>
      <c r="N733" s="216">
        <v>0</v>
      </c>
      <c r="O733" s="216">
        <v>0</v>
      </c>
      <c r="P733" s="216">
        <v>0</v>
      </c>
      <c r="Q733" s="214" t="s">
        <v>163</v>
      </c>
      <c r="R733" s="244">
        <f t="shared" si="11"/>
        <v>0</v>
      </c>
    </row>
    <row r="734" spans="1:18" s="206" customFormat="1">
      <c r="A734" s="241" t="s">
        <v>921</v>
      </c>
      <c r="B734" s="242" t="s">
        <v>734</v>
      </c>
      <c r="C734" s="216">
        <v>0</v>
      </c>
      <c r="D734" s="216">
        <v>0</v>
      </c>
      <c r="E734" s="216">
        <v>0</v>
      </c>
      <c r="F734" s="216">
        <v>0</v>
      </c>
      <c r="G734" s="216">
        <v>0</v>
      </c>
      <c r="H734" s="216">
        <v>0</v>
      </c>
      <c r="I734" s="216">
        <v>0</v>
      </c>
      <c r="J734" s="216">
        <v>0</v>
      </c>
      <c r="K734" s="216">
        <v>0</v>
      </c>
      <c r="L734" s="216">
        <v>0</v>
      </c>
      <c r="M734" s="216">
        <v>0</v>
      </c>
      <c r="N734" s="216">
        <v>0</v>
      </c>
      <c r="O734" s="216">
        <v>0</v>
      </c>
      <c r="P734" s="216">
        <v>0</v>
      </c>
      <c r="Q734" s="214" t="s">
        <v>163</v>
      </c>
      <c r="R734" s="244">
        <f t="shared" si="11"/>
        <v>0</v>
      </c>
    </row>
    <row r="735" spans="1:18" s="206" customFormat="1">
      <c r="A735" s="241" t="s">
        <v>922</v>
      </c>
      <c r="B735" s="242" t="s">
        <v>734</v>
      </c>
      <c r="C735" s="216">
        <v>0</v>
      </c>
      <c r="D735" s="216">
        <v>0</v>
      </c>
      <c r="E735" s="216">
        <v>0</v>
      </c>
      <c r="F735" s="216">
        <v>0</v>
      </c>
      <c r="G735" s="216">
        <v>0</v>
      </c>
      <c r="H735" s="216">
        <v>0</v>
      </c>
      <c r="I735" s="216">
        <v>0</v>
      </c>
      <c r="J735" s="216">
        <v>0</v>
      </c>
      <c r="K735" s="216">
        <v>0</v>
      </c>
      <c r="L735" s="216">
        <v>0</v>
      </c>
      <c r="M735" s="216">
        <v>0</v>
      </c>
      <c r="N735" s="216">
        <v>0</v>
      </c>
      <c r="O735" s="216">
        <v>0</v>
      </c>
      <c r="P735" s="216">
        <v>0</v>
      </c>
      <c r="Q735" s="214" t="s">
        <v>163</v>
      </c>
      <c r="R735" s="244">
        <f t="shared" si="11"/>
        <v>0</v>
      </c>
    </row>
    <row r="736" spans="1:18" s="206" customFormat="1">
      <c r="A736" s="241" t="s">
        <v>923</v>
      </c>
      <c r="B736" s="242" t="s">
        <v>734</v>
      </c>
      <c r="C736" s="216">
        <v>0</v>
      </c>
      <c r="D736" s="216">
        <v>0</v>
      </c>
      <c r="E736" s="216">
        <v>0</v>
      </c>
      <c r="F736" s="216">
        <v>0</v>
      </c>
      <c r="G736" s="216">
        <v>0</v>
      </c>
      <c r="H736" s="216">
        <v>0</v>
      </c>
      <c r="I736" s="216">
        <v>0</v>
      </c>
      <c r="J736" s="216">
        <v>0</v>
      </c>
      <c r="K736" s="216">
        <v>0</v>
      </c>
      <c r="L736" s="216">
        <v>0</v>
      </c>
      <c r="M736" s="216">
        <v>0</v>
      </c>
      <c r="N736" s="216">
        <v>0</v>
      </c>
      <c r="O736" s="216">
        <v>0</v>
      </c>
      <c r="P736" s="216">
        <v>0</v>
      </c>
      <c r="Q736" s="214" t="s">
        <v>163</v>
      </c>
      <c r="R736" s="244">
        <f t="shared" si="11"/>
        <v>0</v>
      </c>
    </row>
    <row r="737" spans="1:18">
      <c r="A737" s="241" t="s">
        <v>924</v>
      </c>
      <c r="B737" s="242" t="s">
        <v>734</v>
      </c>
      <c r="C737" s="217">
        <v>204000</v>
      </c>
      <c r="D737" s="217">
        <v>204000</v>
      </c>
      <c r="E737" s="217">
        <v>204000</v>
      </c>
      <c r="F737" s="217">
        <v>204000</v>
      </c>
      <c r="G737" s="217">
        <v>204000</v>
      </c>
      <c r="H737" s="217">
        <v>204000</v>
      </c>
      <c r="I737" s="217">
        <v>204000</v>
      </c>
      <c r="J737" s="217">
        <v>204000</v>
      </c>
      <c r="K737" s="217">
        <v>204000</v>
      </c>
      <c r="L737" s="217">
        <v>204000</v>
      </c>
      <c r="M737" s="217">
        <v>204000</v>
      </c>
      <c r="N737" s="217">
        <v>204000</v>
      </c>
      <c r="O737" s="217">
        <v>204000</v>
      </c>
      <c r="P737" s="217">
        <v>204200</v>
      </c>
      <c r="Q737" s="243" t="s">
        <v>163</v>
      </c>
      <c r="R737" s="244">
        <f t="shared" si="11"/>
        <v>0</v>
      </c>
    </row>
    <row r="738" spans="1:18" s="206" customFormat="1">
      <c r="A738" s="241" t="s">
        <v>925</v>
      </c>
      <c r="B738" s="242" t="s">
        <v>734</v>
      </c>
      <c r="C738" s="216">
        <v>0</v>
      </c>
      <c r="D738" s="216">
        <v>0</v>
      </c>
      <c r="E738" s="216">
        <v>0</v>
      </c>
      <c r="F738" s="216">
        <v>0</v>
      </c>
      <c r="G738" s="216">
        <v>0</v>
      </c>
      <c r="H738" s="216">
        <v>0</v>
      </c>
      <c r="I738" s="216">
        <v>0</v>
      </c>
      <c r="J738" s="216">
        <v>0</v>
      </c>
      <c r="K738" s="216">
        <v>0</v>
      </c>
      <c r="L738" s="216">
        <v>0</v>
      </c>
      <c r="M738" s="216">
        <v>0</v>
      </c>
      <c r="N738" s="216">
        <v>0</v>
      </c>
      <c r="O738" s="216">
        <v>0</v>
      </c>
      <c r="P738" s="216">
        <v>0</v>
      </c>
      <c r="Q738" s="214" t="s">
        <v>163</v>
      </c>
      <c r="R738" s="244">
        <f t="shared" si="11"/>
        <v>0</v>
      </c>
    </row>
    <row r="739" spans="1:18">
      <c r="A739" s="241" t="s">
        <v>926</v>
      </c>
      <c r="B739" s="242" t="s">
        <v>734</v>
      </c>
      <c r="C739" s="217">
        <v>88271000</v>
      </c>
      <c r="D739" s="217">
        <v>74499000</v>
      </c>
      <c r="E739" s="217">
        <v>74496000</v>
      </c>
      <c r="F739" s="217">
        <v>90787000</v>
      </c>
      <c r="G739" s="217">
        <v>90806000</v>
      </c>
      <c r="H739" s="217">
        <v>90764000</v>
      </c>
      <c r="I739" s="217">
        <v>90658000</v>
      </c>
      <c r="J739" s="217">
        <v>90658000</v>
      </c>
      <c r="K739" s="217">
        <v>90659000</v>
      </c>
      <c r="L739" s="217">
        <v>90661000</v>
      </c>
      <c r="M739" s="217">
        <v>90717000</v>
      </c>
      <c r="N739" s="217">
        <v>90717000</v>
      </c>
      <c r="O739" s="217">
        <v>90659000</v>
      </c>
      <c r="P739" s="217">
        <v>87907222</v>
      </c>
      <c r="Q739" s="243" t="s">
        <v>163</v>
      </c>
      <c r="R739" s="244">
        <f t="shared" si="11"/>
        <v>0</v>
      </c>
    </row>
    <row r="740" spans="1:18" s="206" customFormat="1">
      <c r="A740" s="241" t="s">
        <v>927</v>
      </c>
      <c r="B740" s="242" t="s">
        <v>734</v>
      </c>
      <c r="C740" s="216">
        <v>0</v>
      </c>
      <c r="D740" s="216">
        <v>0</v>
      </c>
      <c r="E740" s="216">
        <v>0</v>
      </c>
      <c r="F740" s="216">
        <v>0</v>
      </c>
      <c r="G740" s="216">
        <v>0</v>
      </c>
      <c r="H740" s="216">
        <v>0</v>
      </c>
      <c r="I740" s="216">
        <v>0</v>
      </c>
      <c r="J740" s="216">
        <v>0</v>
      </c>
      <c r="K740" s="216">
        <v>0</v>
      </c>
      <c r="L740" s="216">
        <v>0</v>
      </c>
      <c r="M740" s="216">
        <v>0</v>
      </c>
      <c r="N740" s="216">
        <v>0</v>
      </c>
      <c r="O740" s="216">
        <v>0</v>
      </c>
      <c r="P740" s="216">
        <v>0</v>
      </c>
      <c r="Q740" s="214" t="s">
        <v>163</v>
      </c>
      <c r="R740" s="244">
        <f t="shared" si="11"/>
        <v>0</v>
      </c>
    </row>
    <row r="741" spans="1:18" s="206" customFormat="1">
      <c r="A741" s="241" t="s">
        <v>928</v>
      </c>
      <c r="B741" s="242" t="s">
        <v>734</v>
      </c>
      <c r="C741" s="216">
        <v>0</v>
      </c>
      <c r="D741" s="216">
        <v>0</v>
      </c>
      <c r="E741" s="216">
        <v>0</v>
      </c>
      <c r="F741" s="216">
        <v>0</v>
      </c>
      <c r="G741" s="216">
        <v>0</v>
      </c>
      <c r="H741" s="216">
        <v>0</v>
      </c>
      <c r="I741" s="216">
        <v>0</v>
      </c>
      <c r="J741" s="216">
        <v>0</v>
      </c>
      <c r="K741" s="216">
        <v>0</v>
      </c>
      <c r="L741" s="216">
        <v>0</v>
      </c>
      <c r="M741" s="216">
        <v>0</v>
      </c>
      <c r="N741" s="216">
        <v>0</v>
      </c>
      <c r="O741" s="216">
        <v>0</v>
      </c>
      <c r="P741" s="216">
        <v>0</v>
      </c>
      <c r="Q741" s="214" t="s">
        <v>163</v>
      </c>
      <c r="R741" s="244">
        <f t="shared" si="11"/>
        <v>0</v>
      </c>
    </row>
    <row r="742" spans="1:18" s="206" customFormat="1">
      <c r="A742" s="241" t="s">
        <v>929</v>
      </c>
      <c r="B742" s="242" t="s">
        <v>734</v>
      </c>
      <c r="C742" s="216">
        <v>0</v>
      </c>
      <c r="D742" s="216">
        <v>0</v>
      </c>
      <c r="E742" s="216">
        <v>0</v>
      </c>
      <c r="F742" s="216">
        <v>0</v>
      </c>
      <c r="G742" s="216">
        <v>0</v>
      </c>
      <c r="H742" s="216">
        <v>0</v>
      </c>
      <c r="I742" s="216">
        <v>0</v>
      </c>
      <c r="J742" s="216">
        <v>0</v>
      </c>
      <c r="K742" s="216">
        <v>0</v>
      </c>
      <c r="L742" s="216">
        <v>0</v>
      </c>
      <c r="M742" s="216">
        <v>0</v>
      </c>
      <c r="N742" s="216">
        <v>0</v>
      </c>
      <c r="O742" s="216">
        <v>0</v>
      </c>
      <c r="P742" s="216">
        <v>0</v>
      </c>
      <c r="Q742" s="214" t="s">
        <v>163</v>
      </c>
      <c r="R742" s="244">
        <f t="shared" si="11"/>
        <v>0</v>
      </c>
    </row>
    <row r="743" spans="1:18">
      <c r="A743" s="241" t="s">
        <v>930</v>
      </c>
      <c r="B743" s="242" t="s">
        <v>734</v>
      </c>
      <c r="C743" s="217">
        <v>45000</v>
      </c>
      <c r="D743" s="217">
        <v>45000</v>
      </c>
      <c r="E743" s="217">
        <v>45000</v>
      </c>
      <c r="F743" s="217">
        <v>45000</v>
      </c>
      <c r="G743" s="217">
        <v>45000</v>
      </c>
      <c r="H743" s="217">
        <v>45000</v>
      </c>
      <c r="I743" s="217">
        <v>45000</v>
      </c>
      <c r="J743" s="217">
        <v>45000</v>
      </c>
      <c r="K743" s="217">
        <v>45000</v>
      </c>
      <c r="L743" s="217">
        <v>45000</v>
      </c>
      <c r="M743" s="217">
        <v>45000</v>
      </c>
      <c r="N743" s="217">
        <v>45000</v>
      </c>
      <c r="O743" s="217">
        <v>45000</v>
      </c>
      <c r="P743" s="217">
        <v>44555</v>
      </c>
      <c r="Q743" s="243" t="s">
        <v>163</v>
      </c>
      <c r="R743" s="244">
        <f t="shared" si="11"/>
        <v>0</v>
      </c>
    </row>
    <row r="744" spans="1:18" s="206" customFormat="1">
      <c r="A744" s="241" t="s">
        <v>931</v>
      </c>
      <c r="B744" s="242" t="s">
        <v>734</v>
      </c>
      <c r="C744" s="216">
        <v>0</v>
      </c>
      <c r="D744" s="216">
        <v>0</v>
      </c>
      <c r="E744" s="216">
        <v>0</v>
      </c>
      <c r="F744" s="216">
        <v>0</v>
      </c>
      <c r="G744" s="216">
        <v>0</v>
      </c>
      <c r="H744" s="216">
        <v>0</v>
      </c>
      <c r="I744" s="216">
        <v>0</v>
      </c>
      <c r="J744" s="216">
        <v>0</v>
      </c>
      <c r="K744" s="216">
        <v>0</v>
      </c>
      <c r="L744" s="216">
        <v>0</v>
      </c>
      <c r="M744" s="216">
        <v>0</v>
      </c>
      <c r="N744" s="216">
        <v>0</v>
      </c>
      <c r="O744" s="216">
        <v>0</v>
      </c>
      <c r="P744" s="216">
        <v>0</v>
      </c>
      <c r="Q744" s="214" t="s">
        <v>163</v>
      </c>
      <c r="R744" s="244">
        <f t="shared" si="11"/>
        <v>0</v>
      </c>
    </row>
    <row r="745" spans="1:18" s="206" customFormat="1">
      <c r="A745" s="241" t="s">
        <v>932</v>
      </c>
      <c r="B745" s="242" t="s">
        <v>734</v>
      </c>
      <c r="C745" s="216">
        <v>0</v>
      </c>
      <c r="D745" s="216">
        <v>0</v>
      </c>
      <c r="E745" s="216">
        <v>0</v>
      </c>
      <c r="F745" s="216">
        <v>0</v>
      </c>
      <c r="G745" s="216">
        <v>0</v>
      </c>
      <c r="H745" s="216">
        <v>0</v>
      </c>
      <c r="I745" s="216">
        <v>0</v>
      </c>
      <c r="J745" s="216">
        <v>0</v>
      </c>
      <c r="K745" s="216">
        <v>0</v>
      </c>
      <c r="L745" s="216">
        <v>0</v>
      </c>
      <c r="M745" s="216">
        <v>0</v>
      </c>
      <c r="N745" s="216">
        <v>0</v>
      </c>
      <c r="O745" s="216">
        <v>0</v>
      </c>
      <c r="P745" s="216">
        <v>0</v>
      </c>
      <c r="Q745" s="214" t="s">
        <v>163</v>
      </c>
      <c r="R745" s="244">
        <f t="shared" si="11"/>
        <v>0</v>
      </c>
    </row>
    <row r="746" spans="1:18">
      <c r="A746" s="241" t="s">
        <v>933</v>
      </c>
      <c r="B746" s="242" t="s">
        <v>734</v>
      </c>
      <c r="C746" s="217">
        <v>0</v>
      </c>
      <c r="D746" s="217">
        <v>0</v>
      </c>
      <c r="E746" s="217">
        <v>0</v>
      </c>
      <c r="F746" s="217">
        <v>0</v>
      </c>
      <c r="G746" s="217">
        <v>0</v>
      </c>
      <c r="H746" s="217">
        <v>0</v>
      </c>
      <c r="I746" s="217">
        <v>0</v>
      </c>
      <c r="J746" s="217">
        <v>0</v>
      </c>
      <c r="K746" s="217">
        <v>0</v>
      </c>
      <c r="L746" s="217">
        <v>0</v>
      </c>
      <c r="M746" s="217">
        <v>0</v>
      </c>
      <c r="N746" s="217">
        <v>0</v>
      </c>
      <c r="O746" s="217">
        <v>0</v>
      </c>
      <c r="P746" s="217">
        <v>267</v>
      </c>
      <c r="Q746" s="243" t="s">
        <v>163</v>
      </c>
      <c r="R746" s="244">
        <f t="shared" si="11"/>
        <v>0</v>
      </c>
    </row>
    <row r="747" spans="1:18">
      <c r="A747" s="241" t="s">
        <v>934</v>
      </c>
      <c r="B747" s="242" t="s">
        <v>734</v>
      </c>
      <c r="C747" s="217">
        <v>89000</v>
      </c>
      <c r="D747" s="217">
        <v>89000</v>
      </c>
      <c r="E747" s="217">
        <v>89000</v>
      </c>
      <c r="F747" s="217">
        <v>89000</v>
      </c>
      <c r="G747" s="217">
        <v>89000</v>
      </c>
      <c r="H747" s="217">
        <v>89000</v>
      </c>
      <c r="I747" s="217">
        <v>89000</v>
      </c>
      <c r="J747" s="217">
        <v>89000</v>
      </c>
      <c r="K747" s="217">
        <v>89000</v>
      </c>
      <c r="L747" s="217">
        <v>89000</v>
      </c>
      <c r="M747" s="217">
        <v>89000</v>
      </c>
      <c r="N747" s="217">
        <v>89000</v>
      </c>
      <c r="O747" s="217">
        <v>89000</v>
      </c>
      <c r="P747" s="217">
        <v>88577</v>
      </c>
      <c r="Q747" s="243" t="s">
        <v>163</v>
      </c>
      <c r="R747" s="244">
        <f t="shared" si="11"/>
        <v>0</v>
      </c>
    </row>
    <row r="748" spans="1:18">
      <c r="A748" s="241" t="s">
        <v>935</v>
      </c>
      <c r="B748" s="242" t="s">
        <v>734</v>
      </c>
      <c r="C748" s="217">
        <v>1507000</v>
      </c>
      <c r="D748" s="217">
        <v>1507000</v>
      </c>
      <c r="E748" s="217">
        <v>1507000</v>
      </c>
      <c r="F748" s="217">
        <v>1503000</v>
      </c>
      <c r="G748" s="217">
        <v>1503000</v>
      </c>
      <c r="H748" s="217">
        <v>1503000</v>
      </c>
      <c r="I748" s="217">
        <v>1503000</v>
      </c>
      <c r="J748" s="217">
        <v>1503000</v>
      </c>
      <c r="K748" s="217">
        <v>1503000</v>
      </c>
      <c r="L748" s="217">
        <v>1503000</v>
      </c>
      <c r="M748" s="217">
        <v>1503000</v>
      </c>
      <c r="N748" s="217">
        <v>1503000</v>
      </c>
      <c r="O748" s="217">
        <v>1503000</v>
      </c>
      <c r="P748" s="217">
        <v>1504148</v>
      </c>
      <c r="Q748" s="243" t="s">
        <v>163</v>
      </c>
      <c r="R748" s="244">
        <f t="shared" si="11"/>
        <v>0</v>
      </c>
    </row>
    <row r="749" spans="1:18" s="206" customFormat="1">
      <c r="A749" s="241" t="s">
        <v>936</v>
      </c>
      <c r="B749" s="242" t="s">
        <v>734</v>
      </c>
      <c r="C749" s="216">
        <v>0</v>
      </c>
      <c r="D749" s="216">
        <v>0</v>
      </c>
      <c r="E749" s="216">
        <v>0</v>
      </c>
      <c r="F749" s="216">
        <v>0</v>
      </c>
      <c r="G749" s="216">
        <v>0</v>
      </c>
      <c r="H749" s="216">
        <v>0</v>
      </c>
      <c r="I749" s="216">
        <v>0</v>
      </c>
      <c r="J749" s="216">
        <v>0</v>
      </c>
      <c r="K749" s="216">
        <v>0</v>
      </c>
      <c r="L749" s="216">
        <v>0</v>
      </c>
      <c r="M749" s="216">
        <v>0</v>
      </c>
      <c r="N749" s="216">
        <v>0</v>
      </c>
      <c r="O749" s="216">
        <v>0</v>
      </c>
      <c r="P749" s="216">
        <v>0</v>
      </c>
      <c r="Q749" s="214" t="s">
        <v>163</v>
      </c>
      <c r="R749" s="244">
        <f t="shared" si="11"/>
        <v>0</v>
      </c>
    </row>
    <row r="750" spans="1:18" s="206" customFormat="1">
      <c r="A750" s="241" t="s">
        <v>937</v>
      </c>
      <c r="B750" s="242" t="s">
        <v>734</v>
      </c>
      <c r="C750" s="216">
        <v>0</v>
      </c>
      <c r="D750" s="216">
        <v>0</v>
      </c>
      <c r="E750" s="216">
        <v>0</v>
      </c>
      <c r="F750" s="216">
        <v>0</v>
      </c>
      <c r="G750" s="216">
        <v>0</v>
      </c>
      <c r="H750" s="216">
        <v>0</v>
      </c>
      <c r="I750" s="216">
        <v>0</v>
      </c>
      <c r="J750" s="216">
        <v>0</v>
      </c>
      <c r="K750" s="216">
        <v>0</v>
      </c>
      <c r="L750" s="216">
        <v>0</v>
      </c>
      <c r="M750" s="216">
        <v>0</v>
      </c>
      <c r="N750" s="216">
        <v>0</v>
      </c>
      <c r="O750" s="216">
        <v>0</v>
      </c>
      <c r="P750" s="216">
        <v>0</v>
      </c>
      <c r="Q750" s="214" t="s">
        <v>163</v>
      </c>
      <c r="R750" s="244">
        <f t="shared" si="11"/>
        <v>0</v>
      </c>
    </row>
    <row r="751" spans="1:18" s="206" customFormat="1">
      <c r="A751" s="241" t="s">
        <v>938</v>
      </c>
      <c r="B751" s="242" t="s">
        <v>734</v>
      </c>
      <c r="C751" s="216">
        <v>0</v>
      </c>
      <c r="D751" s="216">
        <v>0</v>
      </c>
      <c r="E751" s="216">
        <v>0</v>
      </c>
      <c r="F751" s="216">
        <v>0</v>
      </c>
      <c r="G751" s="216">
        <v>0</v>
      </c>
      <c r="H751" s="216">
        <v>0</v>
      </c>
      <c r="I751" s="216">
        <v>0</v>
      </c>
      <c r="J751" s="216">
        <v>0</v>
      </c>
      <c r="K751" s="216">
        <v>0</v>
      </c>
      <c r="L751" s="216">
        <v>0</v>
      </c>
      <c r="M751" s="216">
        <v>0</v>
      </c>
      <c r="N751" s="216">
        <v>0</v>
      </c>
      <c r="O751" s="216">
        <v>0</v>
      </c>
      <c r="P751" s="216">
        <v>0</v>
      </c>
      <c r="Q751" s="214" t="s">
        <v>163</v>
      </c>
      <c r="R751" s="244">
        <f t="shared" si="11"/>
        <v>0</v>
      </c>
    </row>
    <row r="752" spans="1:18" s="206" customFormat="1">
      <c r="A752" s="241" t="s">
        <v>939</v>
      </c>
      <c r="B752" s="242" t="s">
        <v>734</v>
      </c>
      <c r="C752" s="216">
        <v>0</v>
      </c>
      <c r="D752" s="216">
        <v>0</v>
      </c>
      <c r="E752" s="216">
        <v>0</v>
      </c>
      <c r="F752" s="216">
        <v>0</v>
      </c>
      <c r="G752" s="216">
        <v>0</v>
      </c>
      <c r="H752" s="216">
        <v>0</v>
      </c>
      <c r="I752" s="216">
        <v>0</v>
      </c>
      <c r="J752" s="216">
        <v>0</v>
      </c>
      <c r="K752" s="216">
        <v>0</v>
      </c>
      <c r="L752" s="216">
        <v>0</v>
      </c>
      <c r="M752" s="216">
        <v>0</v>
      </c>
      <c r="N752" s="216">
        <v>0</v>
      </c>
      <c r="O752" s="216">
        <v>0</v>
      </c>
      <c r="P752" s="216">
        <v>0</v>
      </c>
      <c r="Q752" s="214" t="s">
        <v>163</v>
      </c>
      <c r="R752" s="244">
        <f t="shared" si="11"/>
        <v>0</v>
      </c>
    </row>
    <row r="753" spans="1:18" s="206" customFormat="1">
      <c r="A753" s="241" t="s">
        <v>940</v>
      </c>
      <c r="B753" s="242" t="s">
        <v>734</v>
      </c>
      <c r="C753" s="216">
        <v>0</v>
      </c>
      <c r="D753" s="216">
        <v>0</v>
      </c>
      <c r="E753" s="216">
        <v>0</v>
      </c>
      <c r="F753" s="216">
        <v>0</v>
      </c>
      <c r="G753" s="216">
        <v>0</v>
      </c>
      <c r="H753" s="216">
        <v>0</v>
      </c>
      <c r="I753" s="216">
        <v>0</v>
      </c>
      <c r="J753" s="216">
        <v>0</v>
      </c>
      <c r="K753" s="216">
        <v>0</v>
      </c>
      <c r="L753" s="216">
        <v>0</v>
      </c>
      <c r="M753" s="216">
        <v>0</v>
      </c>
      <c r="N753" s="216">
        <v>0</v>
      </c>
      <c r="O753" s="216">
        <v>0</v>
      </c>
      <c r="P753" s="216">
        <v>0</v>
      </c>
      <c r="Q753" s="214" t="s">
        <v>163</v>
      </c>
      <c r="R753" s="244">
        <f t="shared" si="11"/>
        <v>0</v>
      </c>
    </row>
    <row r="754" spans="1:18" s="206" customFormat="1">
      <c r="A754" s="241" t="s">
        <v>941</v>
      </c>
      <c r="B754" s="242" t="s">
        <v>734</v>
      </c>
      <c r="C754" s="216">
        <v>0</v>
      </c>
      <c r="D754" s="216">
        <v>0</v>
      </c>
      <c r="E754" s="216">
        <v>0</v>
      </c>
      <c r="F754" s="216">
        <v>0</v>
      </c>
      <c r="G754" s="216">
        <v>0</v>
      </c>
      <c r="H754" s="216">
        <v>0</v>
      </c>
      <c r="I754" s="216">
        <v>0</v>
      </c>
      <c r="J754" s="216">
        <v>0</v>
      </c>
      <c r="K754" s="216">
        <v>0</v>
      </c>
      <c r="L754" s="216">
        <v>0</v>
      </c>
      <c r="M754" s="216">
        <v>0</v>
      </c>
      <c r="N754" s="216">
        <v>0</v>
      </c>
      <c r="O754" s="216">
        <v>0</v>
      </c>
      <c r="P754" s="216">
        <v>0</v>
      </c>
      <c r="Q754" s="214" t="s">
        <v>163</v>
      </c>
      <c r="R754" s="244">
        <f t="shared" si="11"/>
        <v>0</v>
      </c>
    </row>
    <row r="755" spans="1:18">
      <c r="A755" s="241" t="s">
        <v>942</v>
      </c>
      <c r="B755" s="242" t="s">
        <v>734</v>
      </c>
      <c r="C755" s="217">
        <v>5744000</v>
      </c>
      <c r="D755" s="217">
        <v>5744000</v>
      </c>
      <c r="E755" s="217">
        <v>5744000</v>
      </c>
      <c r="F755" s="217">
        <v>5744000</v>
      </c>
      <c r="G755" s="217">
        <v>5744000</v>
      </c>
      <c r="H755" s="217">
        <v>5744000</v>
      </c>
      <c r="I755" s="217">
        <v>5744000</v>
      </c>
      <c r="J755" s="217">
        <v>5744000</v>
      </c>
      <c r="K755" s="217">
        <v>5744000</v>
      </c>
      <c r="L755" s="217">
        <v>5744000</v>
      </c>
      <c r="M755" s="217">
        <v>5744000</v>
      </c>
      <c r="N755" s="217">
        <v>5744000</v>
      </c>
      <c r="O755" s="217">
        <v>5744000</v>
      </c>
      <c r="P755" s="217">
        <v>5744097</v>
      </c>
      <c r="Q755" s="243" t="s">
        <v>163</v>
      </c>
      <c r="R755" s="244">
        <f t="shared" si="11"/>
        <v>0</v>
      </c>
    </row>
    <row r="756" spans="1:18" s="206" customFormat="1">
      <c r="A756" s="241" t="s">
        <v>943</v>
      </c>
      <c r="B756" s="242" t="s">
        <v>734</v>
      </c>
      <c r="C756" s="216">
        <v>0</v>
      </c>
      <c r="D756" s="216">
        <v>0</v>
      </c>
      <c r="E756" s="216">
        <v>0</v>
      </c>
      <c r="F756" s="216">
        <v>0</v>
      </c>
      <c r="G756" s="216">
        <v>0</v>
      </c>
      <c r="H756" s="216">
        <v>0</v>
      </c>
      <c r="I756" s="216">
        <v>0</v>
      </c>
      <c r="J756" s="216">
        <v>0</v>
      </c>
      <c r="K756" s="216">
        <v>0</v>
      </c>
      <c r="L756" s="216">
        <v>0</v>
      </c>
      <c r="M756" s="216">
        <v>0</v>
      </c>
      <c r="N756" s="216">
        <v>0</v>
      </c>
      <c r="O756" s="216">
        <v>0</v>
      </c>
      <c r="P756" s="216">
        <v>0</v>
      </c>
      <c r="Q756" s="214" t="s">
        <v>163</v>
      </c>
      <c r="R756" s="244">
        <f t="shared" si="11"/>
        <v>0</v>
      </c>
    </row>
    <row r="757" spans="1:18" s="206" customFormat="1">
      <c r="A757" s="241" t="s">
        <v>944</v>
      </c>
      <c r="B757" s="242" t="s">
        <v>734</v>
      </c>
      <c r="C757" s="216">
        <v>0</v>
      </c>
      <c r="D757" s="216">
        <v>0</v>
      </c>
      <c r="E757" s="216">
        <v>0</v>
      </c>
      <c r="F757" s="216">
        <v>0</v>
      </c>
      <c r="G757" s="216">
        <v>0</v>
      </c>
      <c r="H757" s="216">
        <v>0</v>
      </c>
      <c r="I757" s="216">
        <v>0</v>
      </c>
      <c r="J757" s="216">
        <v>0</v>
      </c>
      <c r="K757" s="216">
        <v>0</v>
      </c>
      <c r="L757" s="216">
        <v>0</v>
      </c>
      <c r="M757" s="216">
        <v>0</v>
      </c>
      <c r="N757" s="216">
        <v>0</v>
      </c>
      <c r="O757" s="216">
        <v>0</v>
      </c>
      <c r="P757" s="216">
        <v>0</v>
      </c>
      <c r="Q757" s="214" t="s">
        <v>163</v>
      </c>
      <c r="R757" s="244">
        <f t="shared" si="11"/>
        <v>0</v>
      </c>
    </row>
    <row r="758" spans="1:18" s="206" customFormat="1">
      <c r="A758" s="241" t="s">
        <v>945</v>
      </c>
      <c r="B758" s="242" t="s">
        <v>734</v>
      </c>
      <c r="C758" s="216">
        <v>0</v>
      </c>
      <c r="D758" s="216">
        <v>0</v>
      </c>
      <c r="E758" s="216">
        <v>0</v>
      </c>
      <c r="F758" s="216">
        <v>0</v>
      </c>
      <c r="G758" s="216">
        <v>0</v>
      </c>
      <c r="H758" s="216">
        <v>0</v>
      </c>
      <c r="I758" s="216">
        <v>0</v>
      </c>
      <c r="J758" s="216">
        <v>0</v>
      </c>
      <c r="K758" s="216">
        <v>0</v>
      </c>
      <c r="L758" s="216">
        <v>0</v>
      </c>
      <c r="M758" s="216">
        <v>0</v>
      </c>
      <c r="N758" s="216">
        <v>0</v>
      </c>
      <c r="O758" s="216">
        <v>0</v>
      </c>
      <c r="P758" s="216">
        <v>0</v>
      </c>
      <c r="Q758" s="214" t="s">
        <v>163</v>
      </c>
      <c r="R758" s="244">
        <f t="shared" si="11"/>
        <v>0</v>
      </c>
    </row>
    <row r="759" spans="1:18" s="206" customFormat="1">
      <c r="A759" s="241" t="s">
        <v>946</v>
      </c>
      <c r="B759" s="242" t="s">
        <v>734</v>
      </c>
      <c r="C759" s="216">
        <v>0</v>
      </c>
      <c r="D759" s="216">
        <v>0</v>
      </c>
      <c r="E759" s="216">
        <v>0</v>
      </c>
      <c r="F759" s="216">
        <v>0</v>
      </c>
      <c r="G759" s="216">
        <v>0</v>
      </c>
      <c r="H759" s="216">
        <v>0</v>
      </c>
      <c r="I759" s="216">
        <v>0</v>
      </c>
      <c r="J759" s="216">
        <v>0</v>
      </c>
      <c r="K759" s="216">
        <v>0</v>
      </c>
      <c r="L759" s="216">
        <v>0</v>
      </c>
      <c r="M759" s="216">
        <v>0</v>
      </c>
      <c r="N759" s="216">
        <v>0</v>
      </c>
      <c r="O759" s="216">
        <v>0</v>
      </c>
      <c r="P759" s="216">
        <v>0</v>
      </c>
      <c r="Q759" s="214" t="s">
        <v>163</v>
      </c>
      <c r="R759" s="244">
        <f t="shared" si="11"/>
        <v>0</v>
      </c>
    </row>
    <row r="760" spans="1:18" s="206" customFormat="1">
      <c r="A760" s="241" t="s">
        <v>947</v>
      </c>
      <c r="B760" s="242" t="s">
        <v>734</v>
      </c>
      <c r="C760" s="216">
        <v>0</v>
      </c>
      <c r="D760" s="216">
        <v>0</v>
      </c>
      <c r="E760" s="216">
        <v>0</v>
      </c>
      <c r="F760" s="216">
        <v>0</v>
      </c>
      <c r="G760" s="216">
        <v>0</v>
      </c>
      <c r="H760" s="216">
        <v>0</v>
      </c>
      <c r="I760" s="216">
        <v>0</v>
      </c>
      <c r="J760" s="216">
        <v>0</v>
      </c>
      <c r="K760" s="216">
        <v>0</v>
      </c>
      <c r="L760" s="216">
        <v>0</v>
      </c>
      <c r="M760" s="216">
        <v>0</v>
      </c>
      <c r="N760" s="216">
        <v>0</v>
      </c>
      <c r="O760" s="216">
        <v>0</v>
      </c>
      <c r="P760" s="216">
        <v>0</v>
      </c>
      <c r="Q760" s="214" t="s">
        <v>163</v>
      </c>
      <c r="R760" s="244">
        <f t="shared" si="11"/>
        <v>0</v>
      </c>
    </row>
    <row r="761" spans="1:18">
      <c r="A761" s="241" t="s">
        <v>948</v>
      </c>
      <c r="B761" s="242" t="s">
        <v>734</v>
      </c>
      <c r="C761" s="217">
        <v>20589000</v>
      </c>
      <c r="D761" s="217">
        <v>20589000</v>
      </c>
      <c r="E761" s="217">
        <v>20589000</v>
      </c>
      <c r="F761" s="217">
        <v>20589000</v>
      </c>
      <c r="G761" s="217">
        <v>20589000</v>
      </c>
      <c r="H761" s="217">
        <v>20589000</v>
      </c>
      <c r="I761" s="217">
        <v>20589000</v>
      </c>
      <c r="J761" s="217">
        <v>20589000</v>
      </c>
      <c r="K761" s="217">
        <v>20589000</v>
      </c>
      <c r="L761" s="217">
        <v>20589000</v>
      </c>
      <c r="M761" s="217">
        <v>20589000</v>
      </c>
      <c r="N761" s="217">
        <v>20589000</v>
      </c>
      <c r="O761" s="217">
        <v>20589000</v>
      </c>
      <c r="P761" s="217">
        <v>20589184</v>
      </c>
      <c r="Q761" s="243" t="s">
        <v>163</v>
      </c>
      <c r="R761" s="244">
        <f t="shared" si="11"/>
        <v>0</v>
      </c>
    </row>
    <row r="762" spans="1:18">
      <c r="A762" s="241" t="s">
        <v>949</v>
      </c>
      <c r="B762" s="242" t="s">
        <v>734</v>
      </c>
      <c r="C762" s="217">
        <v>14486000</v>
      </c>
      <c r="D762" s="217">
        <v>14486000</v>
      </c>
      <c r="E762" s="217">
        <v>14486000</v>
      </c>
      <c r="F762" s="217">
        <v>14486000</v>
      </c>
      <c r="G762" s="217">
        <v>14486000</v>
      </c>
      <c r="H762" s="217">
        <v>14486000</v>
      </c>
      <c r="I762" s="217">
        <v>14486000</v>
      </c>
      <c r="J762" s="217">
        <v>14486000</v>
      </c>
      <c r="K762" s="217">
        <v>14486000</v>
      </c>
      <c r="L762" s="217">
        <v>14486000</v>
      </c>
      <c r="M762" s="217">
        <v>14486000</v>
      </c>
      <c r="N762" s="217">
        <v>14486000</v>
      </c>
      <c r="O762" s="217">
        <v>14486000</v>
      </c>
      <c r="P762" s="217">
        <v>14485598</v>
      </c>
      <c r="Q762" s="243" t="s">
        <v>163</v>
      </c>
      <c r="R762" s="244">
        <f t="shared" si="11"/>
        <v>0</v>
      </c>
    </row>
    <row r="763" spans="1:18" s="206" customFormat="1">
      <c r="A763" s="241" t="s">
        <v>950</v>
      </c>
      <c r="B763" s="242" t="s">
        <v>734</v>
      </c>
      <c r="C763" s="216">
        <v>0</v>
      </c>
      <c r="D763" s="216">
        <v>0</v>
      </c>
      <c r="E763" s="216">
        <v>0</v>
      </c>
      <c r="F763" s="216">
        <v>0</v>
      </c>
      <c r="G763" s="216">
        <v>0</v>
      </c>
      <c r="H763" s="216">
        <v>0</v>
      </c>
      <c r="I763" s="216">
        <v>0</v>
      </c>
      <c r="J763" s="216">
        <v>0</v>
      </c>
      <c r="K763" s="216">
        <v>0</v>
      </c>
      <c r="L763" s="216">
        <v>0</v>
      </c>
      <c r="M763" s="216">
        <v>0</v>
      </c>
      <c r="N763" s="216">
        <v>0</v>
      </c>
      <c r="O763" s="216">
        <v>0</v>
      </c>
      <c r="P763" s="216">
        <v>0</v>
      </c>
      <c r="Q763" s="214" t="s">
        <v>163</v>
      </c>
      <c r="R763" s="244">
        <f t="shared" si="11"/>
        <v>0</v>
      </c>
    </row>
    <row r="764" spans="1:18">
      <c r="A764" s="241" t="s">
        <v>951</v>
      </c>
      <c r="B764" s="242" t="s">
        <v>734</v>
      </c>
      <c r="C764" s="217">
        <v>22781000</v>
      </c>
      <c r="D764" s="217">
        <v>22781000</v>
      </c>
      <c r="E764" s="217">
        <v>22781000</v>
      </c>
      <c r="F764" s="217">
        <v>22781000</v>
      </c>
      <c r="G764" s="217">
        <v>22781000</v>
      </c>
      <c r="H764" s="217">
        <v>22781000</v>
      </c>
      <c r="I764" s="217">
        <v>22781000</v>
      </c>
      <c r="J764" s="217">
        <v>22781000</v>
      </c>
      <c r="K764" s="217">
        <v>22781000</v>
      </c>
      <c r="L764" s="217">
        <v>22781000</v>
      </c>
      <c r="M764" s="217">
        <v>22781000</v>
      </c>
      <c r="N764" s="217">
        <v>22781000</v>
      </c>
      <c r="O764" s="217">
        <v>22781000</v>
      </c>
      <c r="P764" s="217">
        <v>22781417</v>
      </c>
      <c r="Q764" s="243" t="s">
        <v>163</v>
      </c>
      <c r="R764" s="244">
        <f t="shared" si="11"/>
        <v>0</v>
      </c>
    </row>
    <row r="765" spans="1:18">
      <c r="A765" s="241" t="s">
        <v>952</v>
      </c>
      <c r="B765" s="242" t="s">
        <v>734</v>
      </c>
      <c r="C765" s="217">
        <v>26963000</v>
      </c>
      <c r="D765" s="217">
        <v>26963000</v>
      </c>
      <c r="E765" s="217">
        <v>26963000</v>
      </c>
      <c r="F765" s="217">
        <v>26963000</v>
      </c>
      <c r="G765" s="217">
        <v>26963000</v>
      </c>
      <c r="H765" s="217">
        <v>26963000</v>
      </c>
      <c r="I765" s="217">
        <v>26963000</v>
      </c>
      <c r="J765" s="217">
        <v>26963000</v>
      </c>
      <c r="K765" s="217">
        <v>26963000</v>
      </c>
      <c r="L765" s="217">
        <v>26963000</v>
      </c>
      <c r="M765" s="217">
        <v>26963000</v>
      </c>
      <c r="N765" s="217">
        <v>26963000</v>
      </c>
      <c r="O765" s="217">
        <v>26963000</v>
      </c>
      <c r="P765" s="217">
        <v>26962980</v>
      </c>
      <c r="Q765" s="243" t="s">
        <v>163</v>
      </c>
      <c r="R765" s="244">
        <f t="shared" si="11"/>
        <v>0</v>
      </c>
    </row>
    <row r="766" spans="1:18" s="206" customFormat="1">
      <c r="A766" s="241" t="s">
        <v>953</v>
      </c>
      <c r="B766" s="242" t="s">
        <v>734</v>
      </c>
      <c r="C766" s="216">
        <v>0</v>
      </c>
      <c r="D766" s="216">
        <v>0</v>
      </c>
      <c r="E766" s="216">
        <v>0</v>
      </c>
      <c r="F766" s="216">
        <v>0</v>
      </c>
      <c r="G766" s="216">
        <v>0</v>
      </c>
      <c r="H766" s="216">
        <v>0</v>
      </c>
      <c r="I766" s="216">
        <v>0</v>
      </c>
      <c r="J766" s="216">
        <v>0</v>
      </c>
      <c r="K766" s="216">
        <v>0</v>
      </c>
      <c r="L766" s="216">
        <v>0</v>
      </c>
      <c r="M766" s="216">
        <v>0</v>
      </c>
      <c r="N766" s="216">
        <v>0</v>
      </c>
      <c r="O766" s="216">
        <v>0</v>
      </c>
      <c r="P766" s="216">
        <v>0</v>
      </c>
      <c r="Q766" s="214" t="s">
        <v>163</v>
      </c>
      <c r="R766" s="244">
        <f t="shared" si="11"/>
        <v>0</v>
      </c>
    </row>
    <row r="767" spans="1:18" s="206" customFormat="1">
      <c r="A767" s="241" t="s">
        <v>954</v>
      </c>
      <c r="B767" s="242" t="s">
        <v>734</v>
      </c>
      <c r="C767" s="216">
        <v>0</v>
      </c>
      <c r="D767" s="216">
        <v>0</v>
      </c>
      <c r="E767" s="216">
        <v>0</v>
      </c>
      <c r="F767" s="216">
        <v>0</v>
      </c>
      <c r="G767" s="216">
        <v>0</v>
      </c>
      <c r="H767" s="216">
        <v>0</v>
      </c>
      <c r="I767" s="216">
        <v>0</v>
      </c>
      <c r="J767" s="216">
        <v>0</v>
      </c>
      <c r="K767" s="216">
        <v>0</v>
      </c>
      <c r="L767" s="216">
        <v>0</v>
      </c>
      <c r="M767" s="216">
        <v>0</v>
      </c>
      <c r="N767" s="216">
        <v>0</v>
      </c>
      <c r="O767" s="216">
        <v>0</v>
      </c>
      <c r="P767" s="216">
        <v>0</v>
      </c>
      <c r="Q767" s="214" t="s">
        <v>163</v>
      </c>
      <c r="R767" s="244">
        <f t="shared" si="11"/>
        <v>0</v>
      </c>
    </row>
    <row r="768" spans="1:18" s="206" customFormat="1">
      <c r="A768" s="241" t="s">
        <v>955</v>
      </c>
      <c r="B768" s="242" t="s">
        <v>734</v>
      </c>
      <c r="C768" s="216">
        <v>0</v>
      </c>
      <c r="D768" s="216">
        <v>0</v>
      </c>
      <c r="E768" s="216">
        <v>0</v>
      </c>
      <c r="F768" s="216">
        <v>0</v>
      </c>
      <c r="G768" s="216">
        <v>0</v>
      </c>
      <c r="H768" s="216">
        <v>0</v>
      </c>
      <c r="I768" s="216">
        <v>0</v>
      </c>
      <c r="J768" s="216">
        <v>0</v>
      </c>
      <c r="K768" s="216">
        <v>0</v>
      </c>
      <c r="L768" s="216">
        <v>0</v>
      </c>
      <c r="M768" s="216">
        <v>0</v>
      </c>
      <c r="N768" s="216">
        <v>0</v>
      </c>
      <c r="O768" s="216">
        <v>0</v>
      </c>
      <c r="P768" s="216">
        <v>0</v>
      </c>
      <c r="Q768" s="214" t="s">
        <v>163</v>
      </c>
      <c r="R768" s="244">
        <f t="shared" si="11"/>
        <v>0</v>
      </c>
    </row>
    <row r="769" spans="1:18">
      <c r="A769" s="241" t="s">
        <v>956</v>
      </c>
      <c r="B769" s="242" t="s">
        <v>734</v>
      </c>
      <c r="C769" s="217">
        <v>159000</v>
      </c>
      <c r="D769" s="217">
        <v>159000</v>
      </c>
      <c r="E769" s="217">
        <v>159000</v>
      </c>
      <c r="F769" s="217">
        <v>159000</v>
      </c>
      <c r="G769" s="217">
        <v>159000</v>
      </c>
      <c r="H769" s="217">
        <v>159000</v>
      </c>
      <c r="I769" s="217">
        <v>159000</v>
      </c>
      <c r="J769" s="217">
        <v>159000</v>
      </c>
      <c r="K769" s="217">
        <v>159000</v>
      </c>
      <c r="L769" s="217">
        <v>159000</v>
      </c>
      <c r="M769" s="217">
        <v>159000</v>
      </c>
      <c r="N769" s="217">
        <v>159000</v>
      </c>
      <c r="O769" s="217">
        <v>159000</v>
      </c>
      <c r="P769" s="217">
        <v>158947</v>
      </c>
      <c r="Q769" s="243" t="s">
        <v>163</v>
      </c>
      <c r="R769" s="244">
        <f t="shared" si="11"/>
        <v>0</v>
      </c>
    </row>
    <row r="770" spans="1:18" s="206" customFormat="1">
      <c r="A770" s="241" t="s">
        <v>957</v>
      </c>
      <c r="B770" s="242" t="s">
        <v>734</v>
      </c>
      <c r="C770" s="216">
        <v>0</v>
      </c>
      <c r="D770" s="216">
        <v>0</v>
      </c>
      <c r="E770" s="216">
        <v>0</v>
      </c>
      <c r="F770" s="216">
        <v>0</v>
      </c>
      <c r="G770" s="216">
        <v>0</v>
      </c>
      <c r="H770" s="216">
        <v>0</v>
      </c>
      <c r="I770" s="216">
        <v>0</v>
      </c>
      <c r="J770" s="216">
        <v>0</v>
      </c>
      <c r="K770" s="216">
        <v>0</v>
      </c>
      <c r="L770" s="216">
        <v>0</v>
      </c>
      <c r="M770" s="216">
        <v>0</v>
      </c>
      <c r="N770" s="216">
        <v>0</v>
      </c>
      <c r="O770" s="216">
        <v>0</v>
      </c>
      <c r="P770" s="216">
        <v>0</v>
      </c>
      <c r="Q770" s="214" t="s">
        <v>163</v>
      </c>
      <c r="R770" s="244">
        <f t="shared" si="11"/>
        <v>0</v>
      </c>
    </row>
    <row r="771" spans="1:18" s="206" customFormat="1">
      <c r="A771" s="241" t="s">
        <v>958</v>
      </c>
      <c r="B771" s="242" t="s">
        <v>734</v>
      </c>
      <c r="C771" s="216">
        <v>0</v>
      </c>
      <c r="D771" s="216">
        <v>0</v>
      </c>
      <c r="E771" s="216">
        <v>0</v>
      </c>
      <c r="F771" s="216">
        <v>0</v>
      </c>
      <c r="G771" s="216">
        <v>0</v>
      </c>
      <c r="H771" s="216">
        <v>0</v>
      </c>
      <c r="I771" s="216">
        <v>0</v>
      </c>
      <c r="J771" s="216">
        <v>0</v>
      </c>
      <c r="K771" s="216">
        <v>0</v>
      </c>
      <c r="L771" s="216">
        <v>0</v>
      </c>
      <c r="M771" s="216">
        <v>0</v>
      </c>
      <c r="N771" s="216">
        <v>0</v>
      </c>
      <c r="O771" s="216">
        <v>0</v>
      </c>
      <c r="P771" s="216">
        <v>0</v>
      </c>
      <c r="Q771" s="214" t="s">
        <v>163</v>
      </c>
      <c r="R771" s="244">
        <f t="shared" si="11"/>
        <v>0</v>
      </c>
    </row>
    <row r="772" spans="1:18">
      <c r="A772" s="241" t="s">
        <v>959</v>
      </c>
      <c r="B772" s="242" t="s">
        <v>734</v>
      </c>
      <c r="C772" s="217">
        <v>152000</v>
      </c>
      <c r="D772" s="217">
        <v>152000</v>
      </c>
      <c r="E772" s="217">
        <v>152000</v>
      </c>
      <c r="F772" s="217">
        <v>152000</v>
      </c>
      <c r="G772" s="217">
        <v>152000</v>
      </c>
      <c r="H772" s="217">
        <v>152000</v>
      </c>
      <c r="I772" s="217">
        <v>152000</v>
      </c>
      <c r="J772" s="217">
        <v>152000</v>
      </c>
      <c r="K772" s="217">
        <v>152000</v>
      </c>
      <c r="L772" s="217">
        <v>152000</v>
      </c>
      <c r="M772" s="217">
        <v>152000</v>
      </c>
      <c r="N772" s="217">
        <v>152000</v>
      </c>
      <c r="O772" s="217">
        <v>152000</v>
      </c>
      <c r="P772" s="217">
        <v>151581</v>
      </c>
      <c r="Q772" s="243" t="s">
        <v>163</v>
      </c>
      <c r="R772" s="244">
        <f t="shared" si="11"/>
        <v>0</v>
      </c>
    </row>
    <row r="773" spans="1:18" s="206" customFormat="1">
      <c r="A773" s="241" t="s">
        <v>960</v>
      </c>
      <c r="B773" s="242" t="s">
        <v>734</v>
      </c>
      <c r="C773" s="216">
        <v>0</v>
      </c>
      <c r="D773" s="216">
        <v>0</v>
      </c>
      <c r="E773" s="216">
        <v>0</v>
      </c>
      <c r="F773" s="216">
        <v>0</v>
      </c>
      <c r="G773" s="216">
        <v>0</v>
      </c>
      <c r="H773" s="216">
        <v>0</v>
      </c>
      <c r="I773" s="216">
        <v>0</v>
      </c>
      <c r="J773" s="216">
        <v>0</v>
      </c>
      <c r="K773" s="216">
        <v>0</v>
      </c>
      <c r="L773" s="216">
        <v>0</v>
      </c>
      <c r="M773" s="216">
        <v>0</v>
      </c>
      <c r="N773" s="216">
        <v>0</v>
      </c>
      <c r="O773" s="216">
        <v>0</v>
      </c>
      <c r="P773" s="216">
        <v>0</v>
      </c>
      <c r="Q773" s="214" t="s">
        <v>163</v>
      </c>
      <c r="R773" s="244">
        <f t="shared" ref="R773:R836" si="12">(ROUND((C773+O773+SUM(D773:N773)*2)/24,-3)-(ROUND(P773,-3)))</f>
        <v>0</v>
      </c>
    </row>
    <row r="774" spans="1:18">
      <c r="A774" s="241" t="s">
        <v>961</v>
      </c>
      <c r="B774" s="242" t="s">
        <v>734</v>
      </c>
      <c r="C774" s="217">
        <v>8292000</v>
      </c>
      <c r="D774" s="217">
        <v>8292000</v>
      </c>
      <c r="E774" s="217">
        <v>8292000</v>
      </c>
      <c r="F774" s="217">
        <v>8292000</v>
      </c>
      <c r="G774" s="217">
        <v>8292000</v>
      </c>
      <c r="H774" s="217">
        <v>8292000</v>
      </c>
      <c r="I774" s="217">
        <v>8292000</v>
      </c>
      <c r="J774" s="217">
        <v>8292000</v>
      </c>
      <c r="K774" s="217">
        <v>8292000</v>
      </c>
      <c r="L774" s="217">
        <v>8292000</v>
      </c>
      <c r="M774" s="217">
        <v>8292000</v>
      </c>
      <c r="N774" s="217">
        <v>8292000</v>
      </c>
      <c r="O774" s="217">
        <v>8292000</v>
      </c>
      <c r="P774" s="217">
        <v>8292075</v>
      </c>
      <c r="Q774" s="243" t="s">
        <v>163</v>
      </c>
      <c r="R774" s="244">
        <f t="shared" si="12"/>
        <v>0</v>
      </c>
    </row>
    <row r="775" spans="1:18">
      <c r="A775" s="241" t="s">
        <v>962</v>
      </c>
      <c r="B775" s="242" t="s">
        <v>734</v>
      </c>
      <c r="C775" s="217">
        <v>9688000</v>
      </c>
      <c r="D775" s="217">
        <v>9688000</v>
      </c>
      <c r="E775" s="217">
        <v>9688000</v>
      </c>
      <c r="F775" s="217">
        <v>9688000</v>
      </c>
      <c r="G775" s="217">
        <v>9688000</v>
      </c>
      <c r="H775" s="217">
        <v>9688000</v>
      </c>
      <c r="I775" s="217">
        <v>9688000</v>
      </c>
      <c r="J775" s="217">
        <v>9688000</v>
      </c>
      <c r="K775" s="217">
        <v>9688000</v>
      </c>
      <c r="L775" s="217">
        <v>9688000</v>
      </c>
      <c r="M775" s="217">
        <v>9688000</v>
      </c>
      <c r="N775" s="217">
        <v>9688000</v>
      </c>
      <c r="O775" s="217">
        <v>9688000</v>
      </c>
      <c r="P775" s="217">
        <v>9687864</v>
      </c>
      <c r="Q775" s="243" t="s">
        <v>163</v>
      </c>
      <c r="R775" s="244">
        <f t="shared" si="12"/>
        <v>0</v>
      </c>
    </row>
    <row r="776" spans="1:18">
      <c r="A776" s="241" t="s">
        <v>963</v>
      </c>
      <c r="B776" s="242" t="s">
        <v>734</v>
      </c>
      <c r="C776" s="217">
        <v>10815000</v>
      </c>
      <c r="D776" s="217">
        <v>10815000</v>
      </c>
      <c r="E776" s="217">
        <v>10815000</v>
      </c>
      <c r="F776" s="217">
        <v>10815000</v>
      </c>
      <c r="G776" s="217">
        <v>10815000</v>
      </c>
      <c r="H776" s="217">
        <v>10815000</v>
      </c>
      <c r="I776" s="217">
        <v>10815000</v>
      </c>
      <c r="J776" s="217">
        <v>10815000</v>
      </c>
      <c r="K776" s="217">
        <v>10815000</v>
      </c>
      <c r="L776" s="217">
        <v>10815000</v>
      </c>
      <c r="M776" s="217">
        <v>10815000</v>
      </c>
      <c r="N776" s="217">
        <v>10815000</v>
      </c>
      <c r="O776" s="217">
        <v>10815000</v>
      </c>
      <c r="P776" s="217">
        <v>10814697</v>
      </c>
      <c r="Q776" s="243" t="s">
        <v>163</v>
      </c>
      <c r="R776" s="244">
        <f t="shared" si="12"/>
        <v>0</v>
      </c>
    </row>
    <row r="777" spans="1:18" s="206" customFormat="1">
      <c r="A777" s="241" t="s">
        <v>964</v>
      </c>
      <c r="B777" s="242" t="s">
        <v>734</v>
      </c>
      <c r="C777" s="216">
        <v>0</v>
      </c>
      <c r="D777" s="216">
        <v>0</v>
      </c>
      <c r="E777" s="216">
        <v>0</v>
      </c>
      <c r="F777" s="216">
        <v>0</v>
      </c>
      <c r="G777" s="216">
        <v>0</v>
      </c>
      <c r="H777" s="216">
        <v>0</v>
      </c>
      <c r="I777" s="216">
        <v>0</v>
      </c>
      <c r="J777" s="216">
        <v>0</v>
      </c>
      <c r="K777" s="216">
        <v>0</v>
      </c>
      <c r="L777" s="216">
        <v>0</v>
      </c>
      <c r="M777" s="216">
        <v>0</v>
      </c>
      <c r="N777" s="216">
        <v>0</v>
      </c>
      <c r="O777" s="216">
        <v>0</v>
      </c>
      <c r="P777" s="216">
        <v>0</v>
      </c>
      <c r="Q777" s="214" t="s">
        <v>163</v>
      </c>
      <c r="R777" s="244">
        <f t="shared" si="12"/>
        <v>0</v>
      </c>
    </row>
    <row r="778" spans="1:18" s="206" customFormat="1">
      <c r="A778" s="241" t="s">
        <v>965</v>
      </c>
      <c r="B778" s="242" t="s">
        <v>734</v>
      </c>
      <c r="C778" s="216">
        <v>0</v>
      </c>
      <c r="D778" s="216">
        <v>0</v>
      </c>
      <c r="E778" s="216">
        <v>0</v>
      </c>
      <c r="F778" s="216">
        <v>0</v>
      </c>
      <c r="G778" s="216">
        <v>0</v>
      </c>
      <c r="H778" s="216">
        <v>0</v>
      </c>
      <c r="I778" s="216">
        <v>0</v>
      </c>
      <c r="J778" s="216">
        <v>0</v>
      </c>
      <c r="K778" s="216">
        <v>0</v>
      </c>
      <c r="L778" s="216">
        <v>0</v>
      </c>
      <c r="M778" s="216">
        <v>0</v>
      </c>
      <c r="N778" s="216">
        <v>0</v>
      </c>
      <c r="O778" s="216">
        <v>0</v>
      </c>
      <c r="P778" s="216">
        <v>0</v>
      </c>
      <c r="Q778" s="214" t="s">
        <v>163</v>
      </c>
      <c r="R778" s="244">
        <f t="shared" si="12"/>
        <v>0</v>
      </c>
    </row>
    <row r="779" spans="1:18">
      <c r="A779" s="241" t="s">
        <v>966</v>
      </c>
      <c r="B779" s="242" t="s">
        <v>734</v>
      </c>
      <c r="C779" s="217">
        <v>2128000</v>
      </c>
      <c r="D779" s="217">
        <v>2128000</v>
      </c>
      <c r="E779" s="217">
        <v>2128000</v>
      </c>
      <c r="F779" s="217">
        <v>2128000</v>
      </c>
      <c r="G779" s="217">
        <v>2128000</v>
      </c>
      <c r="H779" s="217">
        <v>2128000</v>
      </c>
      <c r="I779" s="217">
        <v>2128000</v>
      </c>
      <c r="J779" s="217">
        <v>2128000</v>
      </c>
      <c r="K779" s="217">
        <v>2128000</v>
      </c>
      <c r="L779" s="217">
        <v>2128000</v>
      </c>
      <c r="M779" s="217">
        <v>2128000</v>
      </c>
      <c r="N779" s="217">
        <v>2128000</v>
      </c>
      <c r="O779" s="217">
        <v>2128000</v>
      </c>
      <c r="P779" s="217">
        <v>2128003</v>
      </c>
      <c r="Q779" s="243" t="s">
        <v>163</v>
      </c>
      <c r="R779" s="244">
        <f t="shared" si="12"/>
        <v>0</v>
      </c>
    </row>
    <row r="780" spans="1:18" s="206" customFormat="1">
      <c r="A780" s="241" t="s">
        <v>967</v>
      </c>
      <c r="B780" s="242" t="s">
        <v>734</v>
      </c>
      <c r="C780" s="216">
        <v>0</v>
      </c>
      <c r="D780" s="216">
        <v>0</v>
      </c>
      <c r="E780" s="216">
        <v>0</v>
      </c>
      <c r="F780" s="216">
        <v>0</v>
      </c>
      <c r="G780" s="216">
        <v>0</v>
      </c>
      <c r="H780" s="216">
        <v>0</v>
      </c>
      <c r="I780" s="216">
        <v>0</v>
      </c>
      <c r="J780" s="216">
        <v>0</v>
      </c>
      <c r="K780" s="216">
        <v>0</v>
      </c>
      <c r="L780" s="216">
        <v>0</v>
      </c>
      <c r="M780" s="216">
        <v>0</v>
      </c>
      <c r="N780" s="216">
        <v>0</v>
      </c>
      <c r="O780" s="216">
        <v>0</v>
      </c>
      <c r="P780" s="216">
        <v>0</v>
      </c>
      <c r="Q780" s="214" t="s">
        <v>163</v>
      </c>
      <c r="R780" s="244">
        <f t="shared" si="12"/>
        <v>0</v>
      </c>
    </row>
    <row r="781" spans="1:18">
      <c r="A781" s="241" t="s">
        <v>968</v>
      </c>
      <c r="B781" s="242" t="s">
        <v>734</v>
      </c>
      <c r="C781" s="217">
        <v>2885000</v>
      </c>
      <c r="D781" s="217">
        <v>2885000</v>
      </c>
      <c r="E781" s="217">
        <v>2885000</v>
      </c>
      <c r="F781" s="217">
        <v>2885000</v>
      </c>
      <c r="G781" s="217">
        <v>2885000</v>
      </c>
      <c r="H781" s="217">
        <v>2885000</v>
      </c>
      <c r="I781" s="217">
        <v>2885000</v>
      </c>
      <c r="J781" s="217">
        <v>2885000</v>
      </c>
      <c r="K781" s="217">
        <v>2885000</v>
      </c>
      <c r="L781" s="217">
        <v>2885000</v>
      </c>
      <c r="M781" s="217">
        <v>2885000</v>
      </c>
      <c r="N781" s="217">
        <v>2885000</v>
      </c>
      <c r="O781" s="217">
        <v>2885000</v>
      </c>
      <c r="P781" s="217">
        <v>2885148</v>
      </c>
      <c r="Q781" s="243" t="s">
        <v>163</v>
      </c>
      <c r="R781" s="244">
        <f t="shared" si="12"/>
        <v>0</v>
      </c>
    </row>
    <row r="782" spans="1:18" s="206" customFormat="1">
      <c r="A782" s="241" t="s">
        <v>969</v>
      </c>
      <c r="B782" s="242" t="s">
        <v>734</v>
      </c>
      <c r="C782" s="216">
        <v>0</v>
      </c>
      <c r="D782" s="216">
        <v>0</v>
      </c>
      <c r="E782" s="216">
        <v>0</v>
      </c>
      <c r="F782" s="216">
        <v>0</v>
      </c>
      <c r="G782" s="216">
        <v>0</v>
      </c>
      <c r="H782" s="216">
        <v>0</v>
      </c>
      <c r="I782" s="216">
        <v>0</v>
      </c>
      <c r="J782" s="216">
        <v>0</v>
      </c>
      <c r="K782" s="216">
        <v>0</v>
      </c>
      <c r="L782" s="216">
        <v>0</v>
      </c>
      <c r="M782" s="216">
        <v>0</v>
      </c>
      <c r="N782" s="216">
        <v>0</v>
      </c>
      <c r="O782" s="216">
        <v>0</v>
      </c>
      <c r="P782" s="216">
        <v>0</v>
      </c>
      <c r="Q782" s="214" t="s">
        <v>163</v>
      </c>
      <c r="R782" s="244">
        <f t="shared" si="12"/>
        <v>0</v>
      </c>
    </row>
    <row r="783" spans="1:18">
      <c r="A783" s="241" t="s">
        <v>970</v>
      </c>
      <c r="B783" s="242" t="s">
        <v>734</v>
      </c>
      <c r="C783" s="217">
        <v>2706000</v>
      </c>
      <c r="D783" s="217">
        <v>2706000</v>
      </c>
      <c r="E783" s="217">
        <v>2706000</v>
      </c>
      <c r="F783" s="217">
        <v>2706000</v>
      </c>
      <c r="G783" s="217">
        <v>2706000</v>
      </c>
      <c r="H783" s="217">
        <v>2706000</v>
      </c>
      <c r="I783" s="217">
        <v>2706000</v>
      </c>
      <c r="J783" s="217">
        <v>2706000</v>
      </c>
      <c r="K783" s="217">
        <v>2706000</v>
      </c>
      <c r="L783" s="217">
        <v>2706000</v>
      </c>
      <c r="M783" s="217">
        <v>2706000</v>
      </c>
      <c r="N783" s="217">
        <v>2706000</v>
      </c>
      <c r="O783" s="217">
        <v>2706000</v>
      </c>
      <c r="P783" s="217">
        <v>2705503</v>
      </c>
      <c r="Q783" s="243" t="s">
        <v>163</v>
      </c>
      <c r="R783" s="244">
        <f t="shared" si="12"/>
        <v>0</v>
      </c>
    </row>
    <row r="784" spans="1:18" s="206" customFormat="1">
      <c r="A784" s="241" t="s">
        <v>971</v>
      </c>
      <c r="B784" s="242" t="s">
        <v>734</v>
      </c>
      <c r="C784" s="216">
        <v>0</v>
      </c>
      <c r="D784" s="216">
        <v>0</v>
      </c>
      <c r="E784" s="216">
        <v>0</v>
      </c>
      <c r="F784" s="216">
        <v>0</v>
      </c>
      <c r="G784" s="216">
        <v>0</v>
      </c>
      <c r="H784" s="216">
        <v>0</v>
      </c>
      <c r="I784" s="216">
        <v>0</v>
      </c>
      <c r="J784" s="216">
        <v>0</v>
      </c>
      <c r="K784" s="216">
        <v>0</v>
      </c>
      <c r="L784" s="216">
        <v>0</v>
      </c>
      <c r="M784" s="216">
        <v>0</v>
      </c>
      <c r="N784" s="216">
        <v>0</v>
      </c>
      <c r="O784" s="216">
        <v>0</v>
      </c>
      <c r="P784" s="216">
        <v>0</v>
      </c>
      <c r="Q784" s="214" t="s">
        <v>163</v>
      </c>
      <c r="R784" s="244">
        <f t="shared" si="12"/>
        <v>0</v>
      </c>
    </row>
    <row r="785" spans="1:18">
      <c r="A785" s="241" t="s">
        <v>972</v>
      </c>
      <c r="B785" s="242" t="s">
        <v>734</v>
      </c>
      <c r="C785" s="217">
        <v>13000</v>
      </c>
      <c r="D785" s="217">
        <v>13000</v>
      </c>
      <c r="E785" s="217">
        <v>13000</v>
      </c>
      <c r="F785" s="217">
        <v>13000</v>
      </c>
      <c r="G785" s="217">
        <v>13000</v>
      </c>
      <c r="H785" s="217">
        <v>13000</v>
      </c>
      <c r="I785" s="217">
        <v>13000</v>
      </c>
      <c r="J785" s="217">
        <v>13000</v>
      </c>
      <c r="K785" s="217">
        <v>13000</v>
      </c>
      <c r="L785" s="217">
        <v>13000</v>
      </c>
      <c r="M785" s="217">
        <v>13000</v>
      </c>
      <c r="N785" s="217">
        <v>13000</v>
      </c>
      <c r="O785" s="217">
        <v>13000</v>
      </c>
      <c r="P785" s="217">
        <v>13113</v>
      </c>
      <c r="Q785" s="243" t="s">
        <v>163</v>
      </c>
      <c r="R785" s="244">
        <f t="shared" si="12"/>
        <v>0</v>
      </c>
    </row>
    <row r="786" spans="1:18" s="206" customFormat="1">
      <c r="A786" s="241" t="s">
        <v>973</v>
      </c>
      <c r="B786" s="242" t="s">
        <v>734</v>
      </c>
      <c r="C786" s="216">
        <v>0</v>
      </c>
      <c r="D786" s="216">
        <v>0</v>
      </c>
      <c r="E786" s="216">
        <v>0</v>
      </c>
      <c r="F786" s="216">
        <v>0</v>
      </c>
      <c r="G786" s="216">
        <v>0</v>
      </c>
      <c r="H786" s="216">
        <v>0</v>
      </c>
      <c r="I786" s="216">
        <v>0</v>
      </c>
      <c r="J786" s="216">
        <v>0</v>
      </c>
      <c r="K786" s="216">
        <v>0</v>
      </c>
      <c r="L786" s="216">
        <v>0</v>
      </c>
      <c r="M786" s="216">
        <v>0</v>
      </c>
      <c r="N786" s="216">
        <v>0</v>
      </c>
      <c r="O786" s="216">
        <v>0</v>
      </c>
      <c r="P786" s="216">
        <v>0</v>
      </c>
      <c r="Q786" s="214" t="s">
        <v>163</v>
      </c>
      <c r="R786" s="244">
        <f t="shared" si="12"/>
        <v>0</v>
      </c>
    </row>
    <row r="787" spans="1:18">
      <c r="A787" s="241" t="s">
        <v>974</v>
      </c>
      <c r="B787" s="242" t="s">
        <v>734</v>
      </c>
      <c r="C787" s="217">
        <v>137000</v>
      </c>
      <c r="D787" s="217">
        <v>137000</v>
      </c>
      <c r="E787" s="217">
        <v>137000</v>
      </c>
      <c r="F787" s="217">
        <v>137000</v>
      </c>
      <c r="G787" s="217">
        <v>137000</v>
      </c>
      <c r="H787" s="217">
        <v>137000</v>
      </c>
      <c r="I787" s="217">
        <v>137000</v>
      </c>
      <c r="J787" s="217">
        <v>137000</v>
      </c>
      <c r="K787" s="217">
        <v>137000</v>
      </c>
      <c r="L787" s="217">
        <v>137000</v>
      </c>
      <c r="M787" s="217">
        <v>137000</v>
      </c>
      <c r="N787" s="217">
        <v>137000</v>
      </c>
      <c r="O787" s="217">
        <v>137000</v>
      </c>
      <c r="P787" s="217">
        <v>136831</v>
      </c>
      <c r="Q787" s="243" t="s">
        <v>163</v>
      </c>
      <c r="R787" s="244">
        <f t="shared" si="12"/>
        <v>0</v>
      </c>
    </row>
    <row r="788" spans="1:18" s="206" customFormat="1">
      <c r="A788" s="241" t="s">
        <v>975</v>
      </c>
      <c r="B788" s="242" t="s">
        <v>734</v>
      </c>
      <c r="C788" s="216">
        <v>0</v>
      </c>
      <c r="D788" s="216">
        <v>0</v>
      </c>
      <c r="E788" s="216">
        <v>0</v>
      </c>
      <c r="F788" s="216">
        <v>0</v>
      </c>
      <c r="G788" s="216">
        <v>0</v>
      </c>
      <c r="H788" s="216">
        <v>0</v>
      </c>
      <c r="I788" s="216">
        <v>0</v>
      </c>
      <c r="J788" s="216">
        <v>0</v>
      </c>
      <c r="K788" s="216">
        <v>0</v>
      </c>
      <c r="L788" s="216">
        <v>0</v>
      </c>
      <c r="M788" s="216">
        <v>0</v>
      </c>
      <c r="N788" s="216">
        <v>0</v>
      </c>
      <c r="O788" s="216">
        <v>0</v>
      </c>
      <c r="P788" s="216">
        <v>0</v>
      </c>
      <c r="Q788" s="214" t="s">
        <v>163</v>
      </c>
      <c r="R788" s="244">
        <f t="shared" si="12"/>
        <v>0</v>
      </c>
    </row>
    <row r="789" spans="1:18">
      <c r="A789" s="241" t="s">
        <v>976</v>
      </c>
      <c r="B789" s="242" t="s">
        <v>734</v>
      </c>
      <c r="C789" s="217">
        <v>3525000</v>
      </c>
      <c r="D789" s="217">
        <v>3525000</v>
      </c>
      <c r="E789" s="217">
        <v>3525000</v>
      </c>
      <c r="F789" s="217">
        <v>3525000</v>
      </c>
      <c r="G789" s="217">
        <v>3525000</v>
      </c>
      <c r="H789" s="217">
        <v>3525000</v>
      </c>
      <c r="I789" s="217">
        <v>3525000</v>
      </c>
      <c r="J789" s="217">
        <v>3525000</v>
      </c>
      <c r="K789" s="217">
        <v>3525000</v>
      </c>
      <c r="L789" s="217">
        <v>3525000</v>
      </c>
      <c r="M789" s="217">
        <v>3525000</v>
      </c>
      <c r="N789" s="217">
        <v>3525000</v>
      </c>
      <c r="O789" s="217">
        <v>3525000</v>
      </c>
      <c r="P789" s="217">
        <v>3525000</v>
      </c>
      <c r="Q789" s="243" t="s">
        <v>163</v>
      </c>
      <c r="R789" s="244">
        <f t="shared" si="12"/>
        <v>0</v>
      </c>
    </row>
    <row r="790" spans="1:18" s="206" customFormat="1">
      <c r="A790" s="241" t="s">
        <v>977</v>
      </c>
      <c r="B790" s="242" t="s">
        <v>734</v>
      </c>
      <c r="C790" s="216">
        <v>0</v>
      </c>
      <c r="D790" s="216">
        <v>0</v>
      </c>
      <c r="E790" s="216">
        <v>0</v>
      </c>
      <c r="F790" s="216">
        <v>0</v>
      </c>
      <c r="G790" s="216">
        <v>0</v>
      </c>
      <c r="H790" s="216">
        <v>0</v>
      </c>
      <c r="I790" s="216">
        <v>0</v>
      </c>
      <c r="J790" s="216">
        <v>0</v>
      </c>
      <c r="K790" s="216">
        <v>0</v>
      </c>
      <c r="L790" s="216">
        <v>0</v>
      </c>
      <c r="M790" s="216">
        <v>0</v>
      </c>
      <c r="N790" s="216">
        <v>0</v>
      </c>
      <c r="O790" s="216">
        <v>0</v>
      </c>
      <c r="P790" s="216">
        <v>0</v>
      </c>
      <c r="Q790" s="214" t="s">
        <v>163</v>
      </c>
      <c r="R790" s="244">
        <f t="shared" si="12"/>
        <v>0</v>
      </c>
    </row>
    <row r="791" spans="1:18">
      <c r="A791" s="241" t="s">
        <v>978</v>
      </c>
      <c r="B791" s="242" t="s">
        <v>734</v>
      </c>
      <c r="C791" s="217">
        <v>2835000</v>
      </c>
      <c r="D791" s="217">
        <v>2835000</v>
      </c>
      <c r="E791" s="217">
        <v>2835000</v>
      </c>
      <c r="F791" s="217">
        <v>2835000</v>
      </c>
      <c r="G791" s="217">
        <v>2835000</v>
      </c>
      <c r="H791" s="217">
        <v>2835000</v>
      </c>
      <c r="I791" s="217">
        <v>2835000</v>
      </c>
      <c r="J791" s="217">
        <v>2835000</v>
      </c>
      <c r="K791" s="217">
        <v>2835000</v>
      </c>
      <c r="L791" s="217">
        <v>2835000</v>
      </c>
      <c r="M791" s="217">
        <v>2835000</v>
      </c>
      <c r="N791" s="217">
        <v>2835000</v>
      </c>
      <c r="O791" s="217">
        <v>2835000</v>
      </c>
      <c r="P791" s="217">
        <v>2835144</v>
      </c>
      <c r="Q791" s="243" t="s">
        <v>163</v>
      </c>
      <c r="R791" s="244">
        <f t="shared" si="12"/>
        <v>0</v>
      </c>
    </row>
    <row r="792" spans="1:18" s="206" customFormat="1">
      <c r="A792" s="241" t="s">
        <v>979</v>
      </c>
      <c r="B792" s="242" t="s">
        <v>734</v>
      </c>
      <c r="C792" s="216">
        <v>0</v>
      </c>
      <c r="D792" s="216">
        <v>0</v>
      </c>
      <c r="E792" s="216">
        <v>0</v>
      </c>
      <c r="F792" s="216">
        <v>0</v>
      </c>
      <c r="G792" s="216">
        <v>0</v>
      </c>
      <c r="H792" s="216">
        <v>0</v>
      </c>
      <c r="I792" s="216">
        <v>0</v>
      </c>
      <c r="J792" s="216">
        <v>0</v>
      </c>
      <c r="K792" s="216">
        <v>0</v>
      </c>
      <c r="L792" s="216">
        <v>0</v>
      </c>
      <c r="M792" s="216">
        <v>0</v>
      </c>
      <c r="N792" s="216">
        <v>0</v>
      </c>
      <c r="O792" s="216">
        <v>0</v>
      </c>
      <c r="P792" s="216">
        <v>0</v>
      </c>
      <c r="Q792" s="214" t="s">
        <v>163</v>
      </c>
      <c r="R792" s="244">
        <f t="shared" si="12"/>
        <v>0</v>
      </c>
    </row>
    <row r="793" spans="1:18">
      <c r="A793" s="241" t="s">
        <v>980</v>
      </c>
      <c r="B793" s="242" t="s">
        <v>734</v>
      </c>
      <c r="C793" s="217">
        <v>26000</v>
      </c>
      <c r="D793" s="217">
        <v>26000</v>
      </c>
      <c r="E793" s="217">
        <v>26000</v>
      </c>
      <c r="F793" s="217">
        <v>26000</v>
      </c>
      <c r="G793" s="217">
        <v>26000</v>
      </c>
      <c r="H793" s="217">
        <v>26000</v>
      </c>
      <c r="I793" s="217">
        <v>26000</v>
      </c>
      <c r="J793" s="217">
        <v>26000</v>
      </c>
      <c r="K793" s="217">
        <v>26000</v>
      </c>
      <c r="L793" s="217">
        <v>26000</v>
      </c>
      <c r="M793" s="217">
        <v>26000</v>
      </c>
      <c r="N793" s="217">
        <v>26000</v>
      </c>
      <c r="O793" s="217">
        <v>26000</v>
      </c>
      <c r="P793" s="217">
        <v>25891</v>
      </c>
      <c r="Q793" s="243" t="s">
        <v>163</v>
      </c>
      <c r="R793" s="244">
        <f t="shared" si="12"/>
        <v>0</v>
      </c>
    </row>
    <row r="794" spans="1:18">
      <c r="A794" s="241" t="s">
        <v>981</v>
      </c>
      <c r="B794" s="242" t="s">
        <v>734</v>
      </c>
      <c r="C794" s="217">
        <v>267000</v>
      </c>
      <c r="D794" s="217">
        <v>267000</v>
      </c>
      <c r="E794" s="217">
        <v>267000</v>
      </c>
      <c r="F794" s="217">
        <v>267000</v>
      </c>
      <c r="G794" s="217">
        <v>267000</v>
      </c>
      <c r="H794" s="217">
        <v>267000</v>
      </c>
      <c r="I794" s="217">
        <v>267000</v>
      </c>
      <c r="J794" s="217">
        <v>267000</v>
      </c>
      <c r="K794" s="217">
        <v>267000</v>
      </c>
      <c r="L794" s="217">
        <v>267000</v>
      </c>
      <c r="M794" s="217">
        <v>187000</v>
      </c>
      <c r="N794" s="217">
        <v>187000</v>
      </c>
      <c r="O794" s="217">
        <v>187000</v>
      </c>
      <c r="P794" s="217">
        <v>249918</v>
      </c>
      <c r="Q794" s="243" t="s">
        <v>163</v>
      </c>
      <c r="R794" s="244">
        <f t="shared" si="12"/>
        <v>0</v>
      </c>
    </row>
    <row r="795" spans="1:18">
      <c r="A795" s="241" t="s">
        <v>982</v>
      </c>
      <c r="B795" s="242" t="s">
        <v>734</v>
      </c>
      <c r="C795" s="217">
        <v>209000</v>
      </c>
      <c r="D795" s="217">
        <v>209000</v>
      </c>
      <c r="E795" s="217">
        <v>209000</v>
      </c>
      <c r="F795" s="217">
        <v>209000</v>
      </c>
      <c r="G795" s="217">
        <v>209000</v>
      </c>
      <c r="H795" s="217">
        <v>209000</v>
      </c>
      <c r="I795" s="217">
        <v>209000</v>
      </c>
      <c r="J795" s="217">
        <v>209000</v>
      </c>
      <c r="K795" s="217">
        <v>209000</v>
      </c>
      <c r="L795" s="217">
        <v>209000</v>
      </c>
      <c r="M795" s="217">
        <v>209000</v>
      </c>
      <c r="N795" s="217">
        <v>209000</v>
      </c>
      <c r="O795" s="217">
        <v>209000</v>
      </c>
      <c r="P795" s="217">
        <v>208637</v>
      </c>
      <c r="Q795" s="243" t="s">
        <v>163</v>
      </c>
      <c r="R795" s="244">
        <f t="shared" si="12"/>
        <v>0</v>
      </c>
    </row>
    <row r="796" spans="1:18" s="206" customFormat="1">
      <c r="A796" s="241" t="s">
        <v>983</v>
      </c>
      <c r="B796" s="242" t="s">
        <v>734</v>
      </c>
      <c r="C796" s="216">
        <v>0</v>
      </c>
      <c r="D796" s="216">
        <v>0</v>
      </c>
      <c r="E796" s="216">
        <v>0</v>
      </c>
      <c r="F796" s="216">
        <v>0</v>
      </c>
      <c r="G796" s="216">
        <v>0</v>
      </c>
      <c r="H796" s="216">
        <v>0</v>
      </c>
      <c r="I796" s="216">
        <v>0</v>
      </c>
      <c r="J796" s="216">
        <v>0</v>
      </c>
      <c r="K796" s="216">
        <v>0</v>
      </c>
      <c r="L796" s="216">
        <v>0</v>
      </c>
      <c r="M796" s="216">
        <v>0</v>
      </c>
      <c r="N796" s="216">
        <v>0</v>
      </c>
      <c r="O796" s="216">
        <v>0</v>
      </c>
      <c r="P796" s="216">
        <v>0</v>
      </c>
      <c r="Q796" s="214" t="s">
        <v>163</v>
      </c>
      <c r="R796" s="244">
        <f t="shared" si="12"/>
        <v>0</v>
      </c>
    </row>
    <row r="797" spans="1:18" s="206" customFormat="1">
      <c r="A797" s="241" t="s">
        <v>984</v>
      </c>
      <c r="B797" s="242" t="s">
        <v>734</v>
      </c>
      <c r="C797" s="216">
        <v>0</v>
      </c>
      <c r="D797" s="216">
        <v>0</v>
      </c>
      <c r="E797" s="216">
        <v>0</v>
      </c>
      <c r="F797" s="216">
        <v>0</v>
      </c>
      <c r="G797" s="216">
        <v>0</v>
      </c>
      <c r="H797" s="216">
        <v>0</v>
      </c>
      <c r="I797" s="216">
        <v>0</v>
      </c>
      <c r="J797" s="216">
        <v>0</v>
      </c>
      <c r="K797" s="216">
        <v>0</v>
      </c>
      <c r="L797" s="216">
        <v>0</v>
      </c>
      <c r="M797" s="216">
        <v>0</v>
      </c>
      <c r="N797" s="216">
        <v>0</v>
      </c>
      <c r="O797" s="216">
        <v>0</v>
      </c>
      <c r="P797" s="216">
        <v>0</v>
      </c>
      <c r="Q797" s="214" t="s">
        <v>163</v>
      </c>
      <c r="R797" s="244">
        <f t="shared" si="12"/>
        <v>0</v>
      </c>
    </row>
    <row r="798" spans="1:18" s="206" customFormat="1">
      <c r="A798" s="241" t="s">
        <v>985</v>
      </c>
      <c r="B798" s="242" t="s">
        <v>734</v>
      </c>
      <c r="C798" s="216">
        <v>0</v>
      </c>
      <c r="D798" s="216">
        <v>0</v>
      </c>
      <c r="E798" s="216">
        <v>0</v>
      </c>
      <c r="F798" s="216">
        <v>0</v>
      </c>
      <c r="G798" s="216">
        <v>0</v>
      </c>
      <c r="H798" s="216">
        <v>0</v>
      </c>
      <c r="I798" s="216">
        <v>0</v>
      </c>
      <c r="J798" s="216">
        <v>0</v>
      </c>
      <c r="K798" s="216">
        <v>0</v>
      </c>
      <c r="L798" s="216">
        <v>0</v>
      </c>
      <c r="M798" s="216">
        <v>0</v>
      </c>
      <c r="N798" s="216">
        <v>0</v>
      </c>
      <c r="O798" s="216">
        <v>0</v>
      </c>
      <c r="P798" s="216">
        <v>0</v>
      </c>
      <c r="Q798" s="214" t="s">
        <v>163</v>
      </c>
      <c r="R798" s="244">
        <f t="shared" si="12"/>
        <v>0</v>
      </c>
    </row>
    <row r="799" spans="1:18">
      <c r="A799" s="241" t="s">
        <v>986</v>
      </c>
      <c r="B799" s="242" t="s">
        <v>734</v>
      </c>
      <c r="C799" s="217">
        <v>4730000</v>
      </c>
      <c r="D799" s="217">
        <v>4730000</v>
      </c>
      <c r="E799" s="217">
        <v>4730000</v>
      </c>
      <c r="F799" s="217">
        <v>4730000</v>
      </c>
      <c r="G799" s="217">
        <v>4730000</v>
      </c>
      <c r="H799" s="217">
        <v>4730000</v>
      </c>
      <c r="I799" s="217">
        <v>4730000</v>
      </c>
      <c r="J799" s="217">
        <v>4730000</v>
      </c>
      <c r="K799" s="217">
        <v>4730000</v>
      </c>
      <c r="L799" s="217">
        <v>4730000</v>
      </c>
      <c r="M799" s="217">
        <v>4730000</v>
      </c>
      <c r="N799" s="217">
        <v>4730000</v>
      </c>
      <c r="O799" s="217">
        <v>4730000</v>
      </c>
      <c r="P799" s="217">
        <v>4729803</v>
      </c>
      <c r="Q799" s="243" t="s">
        <v>163</v>
      </c>
      <c r="R799" s="244">
        <f t="shared" si="12"/>
        <v>0</v>
      </c>
    </row>
    <row r="800" spans="1:18" s="206" customFormat="1">
      <c r="A800" s="241" t="s">
        <v>987</v>
      </c>
      <c r="B800" s="242" t="s">
        <v>734</v>
      </c>
      <c r="C800" s="216">
        <v>0</v>
      </c>
      <c r="D800" s="216">
        <v>0</v>
      </c>
      <c r="E800" s="216">
        <v>0</v>
      </c>
      <c r="F800" s="216">
        <v>0</v>
      </c>
      <c r="G800" s="216">
        <v>0</v>
      </c>
      <c r="H800" s="216">
        <v>0</v>
      </c>
      <c r="I800" s="216">
        <v>0</v>
      </c>
      <c r="J800" s="216">
        <v>0</v>
      </c>
      <c r="K800" s="216">
        <v>0</v>
      </c>
      <c r="L800" s="216">
        <v>0</v>
      </c>
      <c r="M800" s="216">
        <v>0</v>
      </c>
      <c r="N800" s="216">
        <v>0</v>
      </c>
      <c r="O800" s="216">
        <v>0</v>
      </c>
      <c r="P800" s="216">
        <v>0</v>
      </c>
      <c r="Q800" s="214" t="s">
        <v>163</v>
      </c>
      <c r="R800" s="244">
        <f t="shared" si="12"/>
        <v>0</v>
      </c>
    </row>
    <row r="801" spans="1:18">
      <c r="A801" s="241" t="s">
        <v>988</v>
      </c>
      <c r="B801" s="242" t="s">
        <v>734</v>
      </c>
      <c r="C801" s="217">
        <v>4059000</v>
      </c>
      <c r="D801" s="217">
        <v>4059000</v>
      </c>
      <c r="E801" s="217">
        <v>4059000</v>
      </c>
      <c r="F801" s="217">
        <v>4059000</v>
      </c>
      <c r="G801" s="217">
        <v>4059000</v>
      </c>
      <c r="H801" s="217">
        <v>4059000</v>
      </c>
      <c r="I801" s="217">
        <v>4059000</v>
      </c>
      <c r="J801" s="217">
        <v>4059000</v>
      </c>
      <c r="K801" s="217">
        <v>4059000</v>
      </c>
      <c r="L801" s="217">
        <v>4059000</v>
      </c>
      <c r="M801" s="217">
        <v>4059000</v>
      </c>
      <c r="N801" s="217">
        <v>4059000</v>
      </c>
      <c r="O801" s="217">
        <v>4059000</v>
      </c>
      <c r="P801" s="217">
        <v>4058986</v>
      </c>
      <c r="Q801" s="243" t="s">
        <v>163</v>
      </c>
      <c r="R801" s="244">
        <f t="shared" si="12"/>
        <v>0</v>
      </c>
    </row>
    <row r="802" spans="1:18" s="206" customFormat="1">
      <c r="A802" s="241" t="s">
        <v>989</v>
      </c>
      <c r="B802" s="242" t="s">
        <v>734</v>
      </c>
      <c r="C802" s="216">
        <v>0</v>
      </c>
      <c r="D802" s="216">
        <v>0</v>
      </c>
      <c r="E802" s="216">
        <v>0</v>
      </c>
      <c r="F802" s="216">
        <v>0</v>
      </c>
      <c r="G802" s="216">
        <v>0</v>
      </c>
      <c r="H802" s="216">
        <v>0</v>
      </c>
      <c r="I802" s="216">
        <v>0</v>
      </c>
      <c r="J802" s="216">
        <v>0</v>
      </c>
      <c r="K802" s="216">
        <v>0</v>
      </c>
      <c r="L802" s="216">
        <v>0</v>
      </c>
      <c r="M802" s="216">
        <v>0</v>
      </c>
      <c r="N802" s="216">
        <v>0</v>
      </c>
      <c r="O802" s="216">
        <v>0</v>
      </c>
      <c r="P802" s="216">
        <v>0</v>
      </c>
      <c r="Q802" s="214" t="s">
        <v>163</v>
      </c>
      <c r="R802" s="244">
        <f t="shared" si="12"/>
        <v>0</v>
      </c>
    </row>
    <row r="803" spans="1:18">
      <c r="A803" s="241" t="s">
        <v>990</v>
      </c>
      <c r="B803" s="242" t="s">
        <v>734</v>
      </c>
      <c r="C803" s="217">
        <v>127000</v>
      </c>
      <c r="D803" s="217">
        <v>127000</v>
      </c>
      <c r="E803" s="217">
        <v>127000</v>
      </c>
      <c r="F803" s="217">
        <v>127000</v>
      </c>
      <c r="G803" s="217">
        <v>127000</v>
      </c>
      <c r="H803" s="217">
        <v>127000</v>
      </c>
      <c r="I803" s="217">
        <v>127000</v>
      </c>
      <c r="J803" s="217">
        <v>127000</v>
      </c>
      <c r="K803" s="217">
        <v>127000</v>
      </c>
      <c r="L803" s="217">
        <v>127000</v>
      </c>
      <c r="M803" s="217">
        <v>127000</v>
      </c>
      <c r="N803" s="217">
        <v>127000</v>
      </c>
      <c r="O803" s="217">
        <v>127000</v>
      </c>
      <c r="P803" s="217">
        <v>126549</v>
      </c>
      <c r="Q803" s="243" t="s">
        <v>163</v>
      </c>
      <c r="R803" s="244">
        <f t="shared" si="12"/>
        <v>0</v>
      </c>
    </row>
    <row r="804" spans="1:18" s="206" customFormat="1">
      <c r="A804" s="241" t="s">
        <v>991</v>
      </c>
      <c r="B804" s="242" t="s">
        <v>734</v>
      </c>
      <c r="C804" s="216">
        <v>0</v>
      </c>
      <c r="D804" s="216">
        <v>0</v>
      </c>
      <c r="E804" s="216">
        <v>0</v>
      </c>
      <c r="F804" s="216">
        <v>0</v>
      </c>
      <c r="G804" s="216">
        <v>0</v>
      </c>
      <c r="H804" s="216">
        <v>0</v>
      </c>
      <c r="I804" s="216">
        <v>0</v>
      </c>
      <c r="J804" s="216">
        <v>0</v>
      </c>
      <c r="K804" s="216">
        <v>0</v>
      </c>
      <c r="L804" s="216">
        <v>0</v>
      </c>
      <c r="M804" s="216">
        <v>0</v>
      </c>
      <c r="N804" s="216">
        <v>0</v>
      </c>
      <c r="O804" s="216">
        <v>0</v>
      </c>
      <c r="P804" s="216">
        <v>0</v>
      </c>
      <c r="Q804" s="214" t="s">
        <v>163</v>
      </c>
      <c r="R804" s="244">
        <f t="shared" si="12"/>
        <v>0</v>
      </c>
    </row>
    <row r="805" spans="1:18">
      <c r="A805" s="241" t="s">
        <v>992</v>
      </c>
      <c r="B805" s="242" t="s">
        <v>734</v>
      </c>
      <c r="C805" s="217">
        <v>180000</v>
      </c>
      <c r="D805" s="217">
        <v>180000</v>
      </c>
      <c r="E805" s="217">
        <v>180000</v>
      </c>
      <c r="F805" s="217">
        <v>206000</v>
      </c>
      <c r="G805" s="217">
        <v>206000</v>
      </c>
      <c r="H805" s="217">
        <v>206000</v>
      </c>
      <c r="I805" s="217">
        <v>206000</v>
      </c>
      <c r="J805" s="217">
        <v>206000</v>
      </c>
      <c r="K805" s="217">
        <v>206000</v>
      </c>
      <c r="L805" s="217">
        <v>206000</v>
      </c>
      <c r="M805" s="217">
        <v>206000</v>
      </c>
      <c r="N805" s="217">
        <v>206000</v>
      </c>
      <c r="O805" s="217">
        <v>206000</v>
      </c>
      <c r="P805" s="217">
        <v>200462</v>
      </c>
      <c r="Q805" s="243" t="s">
        <v>163</v>
      </c>
      <c r="R805" s="244">
        <f t="shared" si="12"/>
        <v>1000</v>
      </c>
    </row>
    <row r="806" spans="1:18" s="206" customFormat="1">
      <c r="A806" s="241" t="s">
        <v>993</v>
      </c>
      <c r="B806" s="242" t="s">
        <v>734</v>
      </c>
      <c r="C806" s="216">
        <v>0</v>
      </c>
      <c r="D806" s="216">
        <v>0</v>
      </c>
      <c r="E806" s="216">
        <v>0</v>
      </c>
      <c r="F806" s="216">
        <v>0</v>
      </c>
      <c r="G806" s="216">
        <v>0</v>
      </c>
      <c r="H806" s="216">
        <v>0</v>
      </c>
      <c r="I806" s="216">
        <v>0</v>
      </c>
      <c r="J806" s="216">
        <v>0</v>
      </c>
      <c r="K806" s="216">
        <v>0</v>
      </c>
      <c r="L806" s="216">
        <v>0</v>
      </c>
      <c r="M806" s="216">
        <v>0</v>
      </c>
      <c r="N806" s="216">
        <v>0</v>
      </c>
      <c r="O806" s="216">
        <v>0</v>
      </c>
      <c r="P806" s="216">
        <v>0</v>
      </c>
      <c r="Q806" s="214" t="s">
        <v>163</v>
      </c>
      <c r="R806" s="244">
        <f t="shared" si="12"/>
        <v>0</v>
      </c>
    </row>
    <row r="807" spans="1:18">
      <c r="A807" s="241" t="s">
        <v>994</v>
      </c>
      <c r="B807" s="242" t="s">
        <v>734</v>
      </c>
      <c r="C807" s="217">
        <v>31000</v>
      </c>
      <c r="D807" s="217">
        <v>31000</v>
      </c>
      <c r="E807" s="217">
        <v>31000</v>
      </c>
      <c r="F807" s="217">
        <v>31000</v>
      </c>
      <c r="G807" s="217">
        <v>31000</v>
      </c>
      <c r="H807" s="217">
        <v>31000</v>
      </c>
      <c r="I807" s="217">
        <v>31000</v>
      </c>
      <c r="J807" s="217">
        <v>31000</v>
      </c>
      <c r="K807" s="217">
        <v>31000</v>
      </c>
      <c r="L807" s="217">
        <v>31000</v>
      </c>
      <c r="M807" s="217">
        <v>31000</v>
      </c>
      <c r="N807" s="217">
        <v>31000</v>
      </c>
      <c r="O807" s="217">
        <v>31000</v>
      </c>
      <c r="P807" s="217">
        <v>30560</v>
      </c>
      <c r="Q807" s="243" t="s">
        <v>163</v>
      </c>
      <c r="R807" s="244">
        <f t="shared" si="12"/>
        <v>0</v>
      </c>
    </row>
    <row r="808" spans="1:18" s="206" customFormat="1">
      <c r="A808" s="241" t="s">
        <v>995</v>
      </c>
      <c r="B808" s="242" t="s">
        <v>734</v>
      </c>
      <c r="C808" s="216">
        <v>0</v>
      </c>
      <c r="D808" s="216">
        <v>0</v>
      </c>
      <c r="E808" s="216">
        <v>0</v>
      </c>
      <c r="F808" s="216">
        <v>0</v>
      </c>
      <c r="G808" s="216">
        <v>0</v>
      </c>
      <c r="H808" s="216">
        <v>0</v>
      </c>
      <c r="I808" s="216">
        <v>0</v>
      </c>
      <c r="J808" s="216">
        <v>0</v>
      </c>
      <c r="K808" s="216">
        <v>0</v>
      </c>
      <c r="L808" s="216">
        <v>0</v>
      </c>
      <c r="M808" s="216">
        <v>0</v>
      </c>
      <c r="N808" s="216">
        <v>0</v>
      </c>
      <c r="O808" s="216">
        <v>0</v>
      </c>
      <c r="P808" s="216">
        <v>0</v>
      </c>
      <c r="Q808" s="214" t="s">
        <v>163</v>
      </c>
      <c r="R808" s="244">
        <f t="shared" si="12"/>
        <v>0</v>
      </c>
    </row>
    <row r="809" spans="1:18">
      <c r="A809" s="241" t="s">
        <v>996</v>
      </c>
      <c r="B809" s="242" t="s">
        <v>734</v>
      </c>
      <c r="C809" s="217">
        <v>1783000</v>
      </c>
      <c r="D809" s="217">
        <v>1783000</v>
      </c>
      <c r="E809" s="217">
        <v>1783000</v>
      </c>
      <c r="F809" s="217">
        <v>1783000</v>
      </c>
      <c r="G809" s="217">
        <v>1783000</v>
      </c>
      <c r="H809" s="217">
        <v>1783000</v>
      </c>
      <c r="I809" s="217">
        <v>1783000</v>
      </c>
      <c r="J809" s="217">
        <v>1783000</v>
      </c>
      <c r="K809" s="217">
        <v>1783000</v>
      </c>
      <c r="L809" s="217">
        <v>1783000</v>
      </c>
      <c r="M809" s="217">
        <v>1783000</v>
      </c>
      <c r="N809" s="217">
        <v>1783000</v>
      </c>
      <c r="O809" s="217">
        <v>1783000</v>
      </c>
      <c r="P809" s="217">
        <v>1782985</v>
      </c>
      <c r="Q809" s="243" t="s">
        <v>163</v>
      </c>
      <c r="R809" s="244">
        <f t="shared" si="12"/>
        <v>0</v>
      </c>
    </row>
    <row r="810" spans="1:18" s="206" customFormat="1">
      <c r="A810" s="241" t="s">
        <v>997</v>
      </c>
      <c r="B810" s="242" t="s">
        <v>734</v>
      </c>
      <c r="C810" s="216">
        <v>0</v>
      </c>
      <c r="D810" s="216">
        <v>0</v>
      </c>
      <c r="E810" s="216">
        <v>0</v>
      </c>
      <c r="F810" s="216">
        <v>0</v>
      </c>
      <c r="G810" s="216">
        <v>0</v>
      </c>
      <c r="H810" s="216">
        <v>0</v>
      </c>
      <c r="I810" s="216">
        <v>0</v>
      </c>
      <c r="J810" s="216">
        <v>0</v>
      </c>
      <c r="K810" s="216">
        <v>0</v>
      </c>
      <c r="L810" s="216">
        <v>0</v>
      </c>
      <c r="M810" s="216">
        <v>0</v>
      </c>
      <c r="N810" s="216">
        <v>0</v>
      </c>
      <c r="O810" s="216">
        <v>0</v>
      </c>
      <c r="P810" s="216">
        <v>0</v>
      </c>
      <c r="Q810" s="214" t="s">
        <v>163</v>
      </c>
      <c r="R810" s="244">
        <f t="shared" si="12"/>
        <v>0</v>
      </c>
    </row>
    <row r="811" spans="1:18">
      <c r="A811" s="241" t="s">
        <v>998</v>
      </c>
      <c r="B811" s="242" t="s">
        <v>734</v>
      </c>
      <c r="C811" s="217">
        <v>23954000</v>
      </c>
      <c r="D811" s="217">
        <v>23954000</v>
      </c>
      <c r="E811" s="217">
        <v>23954000</v>
      </c>
      <c r="F811" s="217">
        <v>23954000</v>
      </c>
      <c r="G811" s="217">
        <v>23954000</v>
      </c>
      <c r="H811" s="217">
        <v>23954000</v>
      </c>
      <c r="I811" s="217">
        <v>24159000</v>
      </c>
      <c r="J811" s="217">
        <v>24159000</v>
      </c>
      <c r="K811" s="217">
        <v>24160000</v>
      </c>
      <c r="L811" s="217">
        <v>24160000</v>
      </c>
      <c r="M811" s="217">
        <v>24160000</v>
      </c>
      <c r="N811" s="217">
        <v>24160000</v>
      </c>
      <c r="O811" s="217">
        <v>24160000</v>
      </c>
      <c r="P811" s="217">
        <v>24065540</v>
      </c>
      <c r="Q811" s="243" t="s">
        <v>163</v>
      </c>
      <c r="R811" s="244">
        <f t="shared" si="12"/>
        <v>-1000</v>
      </c>
    </row>
    <row r="812" spans="1:18" s="206" customFormat="1">
      <c r="A812" s="241" t="s">
        <v>999</v>
      </c>
      <c r="B812" s="242" t="s">
        <v>734</v>
      </c>
      <c r="C812" s="216">
        <v>0</v>
      </c>
      <c r="D812" s="216">
        <v>0</v>
      </c>
      <c r="E812" s="216">
        <v>0</v>
      </c>
      <c r="F812" s="216">
        <v>0</v>
      </c>
      <c r="G812" s="216">
        <v>0</v>
      </c>
      <c r="H812" s="216">
        <v>0</v>
      </c>
      <c r="I812" s="216">
        <v>0</v>
      </c>
      <c r="J812" s="216">
        <v>0</v>
      </c>
      <c r="K812" s="216">
        <v>0</v>
      </c>
      <c r="L812" s="216">
        <v>0</v>
      </c>
      <c r="M812" s="216">
        <v>0</v>
      </c>
      <c r="N812" s="216">
        <v>0</v>
      </c>
      <c r="O812" s="216">
        <v>0</v>
      </c>
      <c r="P812" s="216">
        <v>0</v>
      </c>
      <c r="Q812" s="214" t="s">
        <v>163</v>
      </c>
      <c r="R812" s="244">
        <f t="shared" si="12"/>
        <v>0</v>
      </c>
    </row>
    <row r="813" spans="1:18">
      <c r="A813" s="241" t="s">
        <v>1000</v>
      </c>
      <c r="B813" s="242" t="s">
        <v>734</v>
      </c>
      <c r="C813" s="217">
        <v>2700000</v>
      </c>
      <c r="D813" s="217">
        <v>2700000</v>
      </c>
      <c r="E813" s="217">
        <v>2700000</v>
      </c>
      <c r="F813" s="217">
        <v>2700000</v>
      </c>
      <c r="G813" s="217">
        <v>2700000</v>
      </c>
      <c r="H813" s="217">
        <v>2700000</v>
      </c>
      <c r="I813" s="217">
        <v>2700000</v>
      </c>
      <c r="J813" s="217">
        <v>2700000</v>
      </c>
      <c r="K813" s="217">
        <v>2700000</v>
      </c>
      <c r="L813" s="217">
        <v>2700000</v>
      </c>
      <c r="M813" s="217">
        <v>2700000</v>
      </c>
      <c r="N813" s="217">
        <v>2700000</v>
      </c>
      <c r="O813" s="217">
        <v>2700000</v>
      </c>
      <c r="P813" s="217">
        <v>2700205</v>
      </c>
      <c r="Q813" s="243" t="s">
        <v>163</v>
      </c>
      <c r="R813" s="244">
        <f t="shared" si="12"/>
        <v>0</v>
      </c>
    </row>
    <row r="814" spans="1:18" s="206" customFormat="1">
      <c r="A814" s="241" t="s">
        <v>1001</v>
      </c>
      <c r="B814" s="242" t="s">
        <v>734</v>
      </c>
      <c r="C814" s="216">
        <v>0</v>
      </c>
      <c r="D814" s="216">
        <v>0</v>
      </c>
      <c r="E814" s="216">
        <v>0</v>
      </c>
      <c r="F814" s="216">
        <v>0</v>
      </c>
      <c r="G814" s="216">
        <v>0</v>
      </c>
      <c r="H814" s="216">
        <v>0</v>
      </c>
      <c r="I814" s="216">
        <v>0</v>
      </c>
      <c r="J814" s="216">
        <v>0</v>
      </c>
      <c r="K814" s="216">
        <v>0</v>
      </c>
      <c r="L814" s="216">
        <v>0</v>
      </c>
      <c r="M814" s="216">
        <v>0</v>
      </c>
      <c r="N814" s="216">
        <v>0</v>
      </c>
      <c r="O814" s="216">
        <v>0</v>
      </c>
      <c r="P814" s="216">
        <v>0</v>
      </c>
      <c r="Q814" s="214" t="s">
        <v>163</v>
      </c>
      <c r="R814" s="244">
        <f t="shared" si="12"/>
        <v>0</v>
      </c>
    </row>
    <row r="815" spans="1:18">
      <c r="A815" s="241" t="s">
        <v>1002</v>
      </c>
      <c r="B815" s="242" t="s">
        <v>734</v>
      </c>
      <c r="C815" s="217">
        <v>0</v>
      </c>
      <c r="D815" s="217">
        <v>0</v>
      </c>
      <c r="E815" s="217">
        <v>0</v>
      </c>
      <c r="F815" s="217">
        <v>0</v>
      </c>
      <c r="G815" s="217">
        <v>0</v>
      </c>
      <c r="H815" s="217">
        <v>0</v>
      </c>
      <c r="I815" s="217">
        <v>0</v>
      </c>
      <c r="J815" s="217">
        <v>0</v>
      </c>
      <c r="K815" s="217">
        <v>0</v>
      </c>
      <c r="L815" s="217">
        <v>0</v>
      </c>
      <c r="M815" s="217">
        <v>0</v>
      </c>
      <c r="N815" s="217">
        <v>0</v>
      </c>
      <c r="O815" s="217">
        <v>0</v>
      </c>
      <c r="P815" s="217">
        <v>423</v>
      </c>
      <c r="Q815" s="243" t="s">
        <v>163</v>
      </c>
      <c r="R815" s="244">
        <f t="shared" si="12"/>
        <v>0</v>
      </c>
    </row>
    <row r="816" spans="1:18">
      <c r="A816" s="241" t="s">
        <v>1003</v>
      </c>
      <c r="B816" s="242" t="s">
        <v>734</v>
      </c>
      <c r="C816" s="217">
        <v>9150000</v>
      </c>
      <c r="D816" s="217">
        <v>9150000</v>
      </c>
      <c r="E816" s="217">
        <v>9150000</v>
      </c>
      <c r="F816" s="217">
        <v>9150000</v>
      </c>
      <c r="G816" s="217">
        <v>9150000</v>
      </c>
      <c r="H816" s="217">
        <v>9150000</v>
      </c>
      <c r="I816" s="217">
        <v>9356000</v>
      </c>
      <c r="J816" s="217">
        <v>9356000</v>
      </c>
      <c r="K816" s="217">
        <v>9357000</v>
      </c>
      <c r="L816" s="217">
        <v>9357000</v>
      </c>
      <c r="M816" s="217">
        <v>9357000</v>
      </c>
      <c r="N816" s="217">
        <v>9357000</v>
      </c>
      <c r="O816" s="217">
        <v>9357000</v>
      </c>
      <c r="P816" s="217">
        <v>9261638</v>
      </c>
      <c r="Q816" s="243" t="s">
        <v>163</v>
      </c>
      <c r="R816" s="244">
        <f t="shared" si="12"/>
        <v>0</v>
      </c>
    </row>
    <row r="817" spans="1:18" s="206" customFormat="1">
      <c r="A817" s="241" t="s">
        <v>1004</v>
      </c>
      <c r="B817" s="242" t="s">
        <v>734</v>
      </c>
      <c r="C817" s="216">
        <v>0</v>
      </c>
      <c r="D817" s="216">
        <v>0</v>
      </c>
      <c r="E817" s="216">
        <v>0</v>
      </c>
      <c r="F817" s="216">
        <v>0</v>
      </c>
      <c r="G817" s="216">
        <v>0</v>
      </c>
      <c r="H817" s="216">
        <v>0</v>
      </c>
      <c r="I817" s="216">
        <v>0</v>
      </c>
      <c r="J817" s="216">
        <v>0</v>
      </c>
      <c r="K817" s="216">
        <v>0</v>
      </c>
      <c r="L817" s="216">
        <v>0</v>
      </c>
      <c r="M817" s="216">
        <v>0</v>
      </c>
      <c r="N817" s="216">
        <v>0</v>
      </c>
      <c r="O817" s="216">
        <v>0</v>
      </c>
      <c r="P817" s="216">
        <v>0</v>
      </c>
      <c r="Q817" s="214" t="s">
        <v>163</v>
      </c>
      <c r="R817" s="244">
        <f t="shared" si="12"/>
        <v>0</v>
      </c>
    </row>
    <row r="818" spans="1:18">
      <c r="A818" s="241" t="s">
        <v>1005</v>
      </c>
      <c r="B818" s="242" t="s">
        <v>734</v>
      </c>
      <c r="C818" s="217">
        <v>8796000</v>
      </c>
      <c r="D818" s="217">
        <v>8796000</v>
      </c>
      <c r="E818" s="217">
        <v>8796000</v>
      </c>
      <c r="F818" s="217">
        <v>8796000</v>
      </c>
      <c r="G818" s="217">
        <v>8796000</v>
      </c>
      <c r="H818" s="217">
        <v>8796000</v>
      </c>
      <c r="I818" s="217">
        <v>8796000</v>
      </c>
      <c r="J818" s="217">
        <v>8796000</v>
      </c>
      <c r="K818" s="217">
        <v>8796000</v>
      </c>
      <c r="L818" s="217">
        <v>8796000</v>
      </c>
      <c r="M818" s="217">
        <v>8796000</v>
      </c>
      <c r="N818" s="217">
        <v>8796000</v>
      </c>
      <c r="O818" s="217">
        <v>8796000</v>
      </c>
      <c r="P818" s="217">
        <v>8795959</v>
      </c>
      <c r="Q818" s="243" t="s">
        <v>163</v>
      </c>
      <c r="R818" s="244">
        <f t="shared" si="12"/>
        <v>0</v>
      </c>
    </row>
    <row r="819" spans="1:18" s="206" customFormat="1">
      <c r="A819" s="241" t="s">
        <v>1006</v>
      </c>
      <c r="B819" s="242" t="s">
        <v>734</v>
      </c>
      <c r="C819" s="216">
        <v>0</v>
      </c>
      <c r="D819" s="216">
        <v>0</v>
      </c>
      <c r="E819" s="216">
        <v>0</v>
      </c>
      <c r="F819" s="216">
        <v>0</v>
      </c>
      <c r="G819" s="216">
        <v>0</v>
      </c>
      <c r="H819" s="216">
        <v>0</v>
      </c>
      <c r="I819" s="216">
        <v>0</v>
      </c>
      <c r="J819" s="216">
        <v>0</v>
      </c>
      <c r="K819" s="216">
        <v>0</v>
      </c>
      <c r="L819" s="216">
        <v>0</v>
      </c>
      <c r="M819" s="216">
        <v>0</v>
      </c>
      <c r="N819" s="216">
        <v>0</v>
      </c>
      <c r="O819" s="216">
        <v>0</v>
      </c>
      <c r="P819" s="216">
        <v>0</v>
      </c>
      <c r="Q819" s="214" t="s">
        <v>163</v>
      </c>
      <c r="R819" s="244">
        <f t="shared" si="12"/>
        <v>0</v>
      </c>
    </row>
    <row r="820" spans="1:18" s="206" customFormat="1">
      <c r="A820" s="241" t="s">
        <v>1007</v>
      </c>
      <c r="B820" s="242" t="s">
        <v>734</v>
      </c>
      <c r="C820" s="216">
        <v>0</v>
      </c>
      <c r="D820" s="216">
        <v>0</v>
      </c>
      <c r="E820" s="216">
        <v>0</v>
      </c>
      <c r="F820" s="216">
        <v>0</v>
      </c>
      <c r="G820" s="216">
        <v>0</v>
      </c>
      <c r="H820" s="216">
        <v>0</v>
      </c>
      <c r="I820" s="216">
        <v>0</v>
      </c>
      <c r="J820" s="216">
        <v>0</v>
      </c>
      <c r="K820" s="216">
        <v>0</v>
      </c>
      <c r="L820" s="216">
        <v>0</v>
      </c>
      <c r="M820" s="216">
        <v>0</v>
      </c>
      <c r="N820" s="216">
        <v>0</v>
      </c>
      <c r="O820" s="216">
        <v>0</v>
      </c>
      <c r="P820" s="216">
        <v>0</v>
      </c>
      <c r="Q820" s="214" t="s">
        <v>163</v>
      </c>
      <c r="R820" s="244">
        <f t="shared" si="12"/>
        <v>0</v>
      </c>
    </row>
    <row r="821" spans="1:18">
      <c r="A821" s="241" t="s">
        <v>1008</v>
      </c>
      <c r="B821" s="242" t="s">
        <v>734</v>
      </c>
      <c r="C821" s="217">
        <v>411000</v>
      </c>
      <c r="D821" s="217">
        <v>411000</v>
      </c>
      <c r="E821" s="217">
        <v>411000</v>
      </c>
      <c r="F821" s="217">
        <v>411000</v>
      </c>
      <c r="G821" s="217">
        <v>411000</v>
      </c>
      <c r="H821" s="217">
        <v>411000</v>
      </c>
      <c r="I821" s="217">
        <v>411000</v>
      </c>
      <c r="J821" s="217">
        <v>411000</v>
      </c>
      <c r="K821" s="217">
        <v>411000</v>
      </c>
      <c r="L821" s="217">
        <v>411000</v>
      </c>
      <c r="M821" s="217">
        <v>411000</v>
      </c>
      <c r="N821" s="217">
        <v>411000</v>
      </c>
      <c r="O821" s="217">
        <v>411000</v>
      </c>
      <c r="P821" s="217">
        <v>411060</v>
      </c>
      <c r="Q821" s="243" t="s">
        <v>163</v>
      </c>
      <c r="R821" s="244">
        <f t="shared" si="12"/>
        <v>0</v>
      </c>
    </row>
    <row r="822" spans="1:18" s="206" customFormat="1">
      <c r="A822" s="241" t="s">
        <v>1009</v>
      </c>
      <c r="B822" s="242" t="s">
        <v>734</v>
      </c>
      <c r="C822" s="216">
        <v>0</v>
      </c>
      <c r="D822" s="216">
        <v>0</v>
      </c>
      <c r="E822" s="216">
        <v>0</v>
      </c>
      <c r="F822" s="216">
        <v>0</v>
      </c>
      <c r="G822" s="216">
        <v>0</v>
      </c>
      <c r="H822" s="216">
        <v>0</v>
      </c>
      <c r="I822" s="216">
        <v>0</v>
      </c>
      <c r="J822" s="216">
        <v>0</v>
      </c>
      <c r="K822" s="216">
        <v>0</v>
      </c>
      <c r="L822" s="216">
        <v>0</v>
      </c>
      <c r="M822" s="216">
        <v>0</v>
      </c>
      <c r="N822" s="216">
        <v>0</v>
      </c>
      <c r="O822" s="216">
        <v>0</v>
      </c>
      <c r="P822" s="216">
        <v>0</v>
      </c>
      <c r="Q822" s="214" t="s">
        <v>163</v>
      </c>
      <c r="R822" s="244">
        <f t="shared" si="12"/>
        <v>0</v>
      </c>
    </row>
    <row r="823" spans="1:18">
      <c r="A823" s="241" t="s">
        <v>1010</v>
      </c>
      <c r="B823" s="242" t="s">
        <v>734</v>
      </c>
      <c r="C823" s="217">
        <v>1732000</v>
      </c>
      <c r="D823" s="217">
        <v>1732000</v>
      </c>
      <c r="E823" s="217">
        <v>1732000</v>
      </c>
      <c r="F823" s="217">
        <v>1732000</v>
      </c>
      <c r="G823" s="217">
        <v>1732000</v>
      </c>
      <c r="H823" s="217">
        <v>1732000</v>
      </c>
      <c r="I823" s="217">
        <v>1732000</v>
      </c>
      <c r="J823" s="217">
        <v>1732000</v>
      </c>
      <c r="K823" s="217">
        <v>1732000</v>
      </c>
      <c r="L823" s="217">
        <v>1732000</v>
      </c>
      <c r="M823" s="217">
        <v>1732000</v>
      </c>
      <c r="N823" s="217">
        <v>1732000</v>
      </c>
      <c r="O823" s="217">
        <v>1732000</v>
      </c>
      <c r="P823" s="217">
        <v>1732090</v>
      </c>
      <c r="Q823" s="243" t="s">
        <v>163</v>
      </c>
      <c r="R823" s="244">
        <f t="shared" si="12"/>
        <v>0</v>
      </c>
    </row>
    <row r="824" spans="1:18" s="206" customFormat="1">
      <c r="A824" s="241" t="s">
        <v>1011</v>
      </c>
      <c r="B824" s="242" t="s">
        <v>734</v>
      </c>
      <c r="C824" s="216">
        <v>0</v>
      </c>
      <c r="D824" s="216">
        <v>0</v>
      </c>
      <c r="E824" s="216">
        <v>0</v>
      </c>
      <c r="F824" s="216">
        <v>0</v>
      </c>
      <c r="G824" s="216">
        <v>0</v>
      </c>
      <c r="H824" s="216">
        <v>0</v>
      </c>
      <c r="I824" s="216">
        <v>0</v>
      </c>
      <c r="J824" s="216">
        <v>0</v>
      </c>
      <c r="K824" s="216">
        <v>0</v>
      </c>
      <c r="L824" s="216">
        <v>0</v>
      </c>
      <c r="M824" s="216">
        <v>0</v>
      </c>
      <c r="N824" s="216">
        <v>0</v>
      </c>
      <c r="O824" s="216">
        <v>0</v>
      </c>
      <c r="P824" s="216">
        <v>0</v>
      </c>
      <c r="Q824" s="214" t="s">
        <v>163</v>
      </c>
      <c r="R824" s="244">
        <f t="shared" si="12"/>
        <v>0</v>
      </c>
    </row>
    <row r="825" spans="1:18">
      <c r="A825" s="241" t="s">
        <v>1012</v>
      </c>
      <c r="B825" s="242" t="s">
        <v>734</v>
      </c>
      <c r="C825" s="217">
        <v>3718000</v>
      </c>
      <c r="D825" s="217">
        <v>3718000</v>
      </c>
      <c r="E825" s="217">
        <v>3718000</v>
      </c>
      <c r="F825" s="217">
        <v>3718000</v>
      </c>
      <c r="G825" s="217">
        <v>3718000</v>
      </c>
      <c r="H825" s="217">
        <v>3718000</v>
      </c>
      <c r="I825" s="217">
        <v>3774000</v>
      </c>
      <c r="J825" s="217">
        <v>3774000</v>
      </c>
      <c r="K825" s="217">
        <v>3774000</v>
      </c>
      <c r="L825" s="217">
        <v>3774000</v>
      </c>
      <c r="M825" s="217">
        <v>3774000</v>
      </c>
      <c r="N825" s="217">
        <v>3774000</v>
      </c>
      <c r="O825" s="217">
        <v>3774000</v>
      </c>
      <c r="P825" s="217">
        <v>3748440</v>
      </c>
      <c r="Q825" s="243" t="s">
        <v>163</v>
      </c>
      <c r="R825" s="244">
        <f t="shared" si="12"/>
        <v>0</v>
      </c>
    </row>
    <row r="826" spans="1:18" s="206" customFormat="1">
      <c r="A826" s="241" t="s">
        <v>1013</v>
      </c>
      <c r="B826" s="242" t="s">
        <v>734</v>
      </c>
      <c r="C826" s="216">
        <v>0</v>
      </c>
      <c r="D826" s="216">
        <v>0</v>
      </c>
      <c r="E826" s="216">
        <v>0</v>
      </c>
      <c r="F826" s="216">
        <v>0</v>
      </c>
      <c r="G826" s="216">
        <v>0</v>
      </c>
      <c r="H826" s="216">
        <v>0</v>
      </c>
      <c r="I826" s="216">
        <v>0</v>
      </c>
      <c r="J826" s="216">
        <v>0</v>
      </c>
      <c r="K826" s="216">
        <v>0</v>
      </c>
      <c r="L826" s="216">
        <v>0</v>
      </c>
      <c r="M826" s="216">
        <v>0</v>
      </c>
      <c r="N826" s="216">
        <v>0</v>
      </c>
      <c r="O826" s="216">
        <v>0</v>
      </c>
      <c r="P826" s="216">
        <v>0</v>
      </c>
      <c r="Q826" s="214" t="s">
        <v>163</v>
      </c>
      <c r="R826" s="244">
        <f t="shared" si="12"/>
        <v>0</v>
      </c>
    </row>
    <row r="827" spans="1:18">
      <c r="A827" s="241" t="s">
        <v>1014</v>
      </c>
      <c r="B827" s="242" t="s">
        <v>734</v>
      </c>
      <c r="C827" s="217">
        <v>3189000</v>
      </c>
      <c r="D827" s="217">
        <v>3189000</v>
      </c>
      <c r="E827" s="217">
        <v>3189000</v>
      </c>
      <c r="F827" s="217">
        <v>3189000</v>
      </c>
      <c r="G827" s="217">
        <v>3189000</v>
      </c>
      <c r="H827" s="217">
        <v>3189000</v>
      </c>
      <c r="I827" s="217">
        <v>3189000</v>
      </c>
      <c r="J827" s="217">
        <v>3189000</v>
      </c>
      <c r="K827" s="217">
        <v>3189000</v>
      </c>
      <c r="L827" s="217">
        <v>3189000</v>
      </c>
      <c r="M827" s="217">
        <v>3189000</v>
      </c>
      <c r="N827" s="217">
        <v>3189000</v>
      </c>
      <c r="O827" s="217">
        <v>3189000</v>
      </c>
      <c r="P827" s="217">
        <v>3188706</v>
      </c>
      <c r="Q827" s="243" t="s">
        <v>163</v>
      </c>
      <c r="R827" s="244">
        <f t="shared" si="12"/>
        <v>0</v>
      </c>
    </row>
    <row r="828" spans="1:18" s="206" customFormat="1">
      <c r="A828" s="241" t="s">
        <v>1015</v>
      </c>
      <c r="B828" s="242" t="s">
        <v>734</v>
      </c>
      <c r="C828" s="216">
        <v>0</v>
      </c>
      <c r="D828" s="216">
        <v>0</v>
      </c>
      <c r="E828" s="216">
        <v>0</v>
      </c>
      <c r="F828" s="216">
        <v>0</v>
      </c>
      <c r="G828" s="216">
        <v>0</v>
      </c>
      <c r="H828" s="216">
        <v>0</v>
      </c>
      <c r="I828" s="216">
        <v>0</v>
      </c>
      <c r="J828" s="216">
        <v>0</v>
      </c>
      <c r="K828" s="216">
        <v>0</v>
      </c>
      <c r="L828" s="216">
        <v>0</v>
      </c>
      <c r="M828" s="216">
        <v>0</v>
      </c>
      <c r="N828" s="216">
        <v>0</v>
      </c>
      <c r="O828" s="216">
        <v>0</v>
      </c>
      <c r="P828" s="216">
        <v>0</v>
      </c>
      <c r="Q828" s="214" t="s">
        <v>163</v>
      </c>
      <c r="R828" s="244">
        <f t="shared" si="12"/>
        <v>0</v>
      </c>
    </row>
    <row r="829" spans="1:18">
      <c r="A829" s="241" t="s">
        <v>1016</v>
      </c>
      <c r="B829" s="242" t="s">
        <v>734</v>
      </c>
      <c r="C829" s="217">
        <v>5035000</v>
      </c>
      <c r="D829" s="217">
        <v>5035000</v>
      </c>
      <c r="E829" s="217">
        <v>5035000</v>
      </c>
      <c r="F829" s="217">
        <v>5035000</v>
      </c>
      <c r="G829" s="217">
        <v>5035000</v>
      </c>
      <c r="H829" s="217">
        <v>5035000</v>
      </c>
      <c r="I829" s="217">
        <v>5035000</v>
      </c>
      <c r="J829" s="217">
        <v>5035000</v>
      </c>
      <c r="K829" s="217">
        <v>5035000</v>
      </c>
      <c r="L829" s="217">
        <v>5035000</v>
      </c>
      <c r="M829" s="217">
        <v>5035000</v>
      </c>
      <c r="N829" s="217">
        <v>5035000</v>
      </c>
      <c r="O829" s="217">
        <v>5035000</v>
      </c>
      <c r="P829" s="217">
        <v>5035075</v>
      </c>
      <c r="Q829" s="243" t="s">
        <v>163</v>
      </c>
      <c r="R829" s="244">
        <f t="shared" si="12"/>
        <v>0</v>
      </c>
    </row>
    <row r="830" spans="1:18" s="206" customFormat="1">
      <c r="A830" s="241" t="s">
        <v>1017</v>
      </c>
      <c r="B830" s="242" t="s">
        <v>734</v>
      </c>
      <c r="C830" s="216">
        <v>0</v>
      </c>
      <c r="D830" s="216">
        <v>0</v>
      </c>
      <c r="E830" s="216">
        <v>0</v>
      </c>
      <c r="F830" s="216">
        <v>0</v>
      </c>
      <c r="G830" s="216">
        <v>0</v>
      </c>
      <c r="H830" s="216">
        <v>0</v>
      </c>
      <c r="I830" s="216">
        <v>0</v>
      </c>
      <c r="J830" s="216">
        <v>0</v>
      </c>
      <c r="K830" s="216">
        <v>0</v>
      </c>
      <c r="L830" s="216">
        <v>0</v>
      </c>
      <c r="M830" s="216">
        <v>0</v>
      </c>
      <c r="N830" s="216">
        <v>0</v>
      </c>
      <c r="O830" s="216">
        <v>0</v>
      </c>
      <c r="P830" s="216">
        <v>0</v>
      </c>
      <c r="Q830" s="214" t="s">
        <v>163</v>
      </c>
      <c r="R830" s="244">
        <f t="shared" si="12"/>
        <v>0</v>
      </c>
    </row>
    <row r="831" spans="1:18">
      <c r="A831" s="241" t="s">
        <v>1018</v>
      </c>
      <c r="B831" s="242" t="s">
        <v>734</v>
      </c>
      <c r="C831" s="217">
        <v>5619000</v>
      </c>
      <c r="D831" s="217">
        <v>5619000</v>
      </c>
      <c r="E831" s="217">
        <v>5619000</v>
      </c>
      <c r="F831" s="217">
        <v>5619000</v>
      </c>
      <c r="G831" s="217">
        <v>5619000</v>
      </c>
      <c r="H831" s="217">
        <v>5619000</v>
      </c>
      <c r="I831" s="217">
        <v>5619000</v>
      </c>
      <c r="J831" s="217">
        <v>5619000</v>
      </c>
      <c r="K831" s="217">
        <v>5619000</v>
      </c>
      <c r="L831" s="217">
        <v>5619000</v>
      </c>
      <c r="M831" s="217">
        <v>5619000</v>
      </c>
      <c r="N831" s="217">
        <v>5619000</v>
      </c>
      <c r="O831" s="217">
        <v>5619000</v>
      </c>
      <c r="P831" s="217">
        <v>5618562</v>
      </c>
      <c r="Q831" s="243" t="s">
        <v>163</v>
      </c>
      <c r="R831" s="244">
        <f t="shared" si="12"/>
        <v>0</v>
      </c>
    </row>
    <row r="832" spans="1:18" s="206" customFormat="1">
      <c r="A832" s="241" t="s">
        <v>1019</v>
      </c>
      <c r="B832" s="242" t="s">
        <v>734</v>
      </c>
      <c r="C832" s="216">
        <v>0</v>
      </c>
      <c r="D832" s="216">
        <v>0</v>
      </c>
      <c r="E832" s="216">
        <v>0</v>
      </c>
      <c r="F832" s="216">
        <v>0</v>
      </c>
      <c r="G832" s="216">
        <v>0</v>
      </c>
      <c r="H832" s="216">
        <v>0</v>
      </c>
      <c r="I832" s="216">
        <v>0</v>
      </c>
      <c r="J832" s="216">
        <v>0</v>
      </c>
      <c r="K832" s="216">
        <v>0</v>
      </c>
      <c r="L832" s="216">
        <v>0</v>
      </c>
      <c r="M832" s="216">
        <v>0</v>
      </c>
      <c r="N832" s="216">
        <v>0</v>
      </c>
      <c r="O832" s="216">
        <v>0</v>
      </c>
      <c r="P832" s="216">
        <v>0</v>
      </c>
      <c r="Q832" s="214" t="s">
        <v>163</v>
      </c>
      <c r="R832" s="244">
        <f t="shared" si="12"/>
        <v>0</v>
      </c>
    </row>
    <row r="833" spans="1:18">
      <c r="A833" s="241" t="s">
        <v>1020</v>
      </c>
      <c r="B833" s="242" t="s">
        <v>734</v>
      </c>
      <c r="C833" s="217">
        <v>5413000</v>
      </c>
      <c r="D833" s="217">
        <v>5413000</v>
      </c>
      <c r="E833" s="217">
        <v>5413000</v>
      </c>
      <c r="F833" s="217">
        <v>5413000</v>
      </c>
      <c r="G833" s="217">
        <v>5413000</v>
      </c>
      <c r="H833" s="217">
        <v>5413000</v>
      </c>
      <c r="I833" s="217">
        <v>5413000</v>
      </c>
      <c r="J833" s="217">
        <v>5413000</v>
      </c>
      <c r="K833" s="217">
        <v>5413000</v>
      </c>
      <c r="L833" s="217">
        <v>5413000</v>
      </c>
      <c r="M833" s="217">
        <v>5413000</v>
      </c>
      <c r="N833" s="217">
        <v>5413000</v>
      </c>
      <c r="O833" s="217">
        <v>5413000</v>
      </c>
      <c r="P833" s="217">
        <v>5413075</v>
      </c>
      <c r="Q833" s="243" t="s">
        <v>163</v>
      </c>
      <c r="R833" s="244">
        <f t="shared" si="12"/>
        <v>0</v>
      </c>
    </row>
    <row r="834" spans="1:18" s="206" customFormat="1">
      <c r="A834" s="241" t="s">
        <v>1021</v>
      </c>
      <c r="B834" s="242" t="s">
        <v>734</v>
      </c>
      <c r="C834" s="216">
        <v>0</v>
      </c>
      <c r="D834" s="216">
        <v>0</v>
      </c>
      <c r="E834" s="216">
        <v>0</v>
      </c>
      <c r="F834" s="216">
        <v>0</v>
      </c>
      <c r="G834" s="216">
        <v>0</v>
      </c>
      <c r="H834" s="216">
        <v>0</v>
      </c>
      <c r="I834" s="216">
        <v>0</v>
      </c>
      <c r="J834" s="216">
        <v>0</v>
      </c>
      <c r="K834" s="216">
        <v>0</v>
      </c>
      <c r="L834" s="216">
        <v>0</v>
      </c>
      <c r="M834" s="216">
        <v>0</v>
      </c>
      <c r="N834" s="216">
        <v>0</v>
      </c>
      <c r="O834" s="216">
        <v>0</v>
      </c>
      <c r="P834" s="216">
        <v>0</v>
      </c>
      <c r="Q834" s="214" t="s">
        <v>163</v>
      </c>
      <c r="R834" s="244">
        <f t="shared" si="12"/>
        <v>0</v>
      </c>
    </row>
    <row r="835" spans="1:18" s="206" customFormat="1">
      <c r="A835" s="241" t="s">
        <v>1022</v>
      </c>
      <c r="B835" s="242" t="s">
        <v>734</v>
      </c>
      <c r="C835" s="216">
        <v>0</v>
      </c>
      <c r="D835" s="216">
        <v>0</v>
      </c>
      <c r="E835" s="216">
        <v>0</v>
      </c>
      <c r="F835" s="216">
        <v>0</v>
      </c>
      <c r="G835" s="216">
        <v>0</v>
      </c>
      <c r="H835" s="216">
        <v>0</v>
      </c>
      <c r="I835" s="216">
        <v>0</v>
      </c>
      <c r="J835" s="216">
        <v>0</v>
      </c>
      <c r="K835" s="216">
        <v>0</v>
      </c>
      <c r="L835" s="216">
        <v>0</v>
      </c>
      <c r="M835" s="216">
        <v>0</v>
      </c>
      <c r="N835" s="216">
        <v>0</v>
      </c>
      <c r="O835" s="216">
        <v>0</v>
      </c>
      <c r="P835" s="216">
        <v>0</v>
      </c>
      <c r="Q835" s="214" t="s">
        <v>163</v>
      </c>
      <c r="R835" s="244">
        <f t="shared" si="12"/>
        <v>0</v>
      </c>
    </row>
    <row r="836" spans="1:18">
      <c r="A836" s="241" t="s">
        <v>1023</v>
      </c>
      <c r="B836" s="242" t="s">
        <v>734</v>
      </c>
      <c r="C836" s="217">
        <v>112000</v>
      </c>
      <c r="D836" s="217">
        <v>112000</v>
      </c>
      <c r="E836" s="217">
        <v>112000</v>
      </c>
      <c r="F836" s="217">
        <v>112000</v>
      </c>
      <c r="G836" s="217">
        <v>112000</v>
      </c>
      <c r="H836" s="217">
        <v>112000</v>
      </c>
      <c r="I836" s="217">
        <v>112000</v>
      </c>
      <c r="J836" s="217">
        <v>112000</v>
      </c>
      <c r="K836" s="217">
        <v>112000</v>
      </c>
      <c r="L836" s="217">
        <v>112000</v>
      </c>
      <c r="M836" s="217">
        <v>112000</v>
      </c>
      <c r="N836" s="217">
        <v>112000</v>
      </c>
      <c r="O836" s="217">
        <v>112000</v>
      </c>
      <c r="P836" s="217">
        <v>112021</v>
      </c>
      <c r="Q836" s="243" t="s">
        <v>163</v>
      </c>
      <c r="R836" s="244">
        <f t="shared" si="12"/>
        <v>0</v>
      </c>
    </row>
    <row r="837" spans="1:18" s="206" customFormat="1">
      <c r="A837" s="241" t="s">
        <v>1024</v>
      </c>
      <c r="B837" s="242" t="s">
        <v>734</v>
      </c>
      <c r="C837" s="216">
        <v>0</v>
      </c>
      <c r="D837" s="216">
        <v>0</v>
      </c>
      <c r="E837" s="216">
        <v>0</v>
      </c>
      <c r="F837" s="216">
        <v>0</v>
      </c>
      <c r="G837" s="216">
        <v>0</v>
      </c>
      <c r="H837" s="216">
        <v>0</v>
      </c>
      <c r="I837" s="216">
        <v>0</v>
      </c>
      <c r="J837" s="216">
        <v>0</v>
      </c>
      <c r="K837" s="216">
        <v>0</v>
      </c>
      <c r="L837" s="216">
        <v>0</v>
      </c>
      <c r="M837" s="216">
        <v>0</v>
      </c>
      <c r="N837" s="216">
        <v>0</v>
      </c>
      <c r="O837" s="216">
        <v>0</v>
      </c>
      <c r="P837" s="216">
        <v>0</v>
      </c>
      <c r="Q837" s="214" t="s">
        <v>163</v>
      </c>
      <c r="R837" s="244">
        <f t="shared" ref="R837:R900" si="13">(ROUND((C837+O837+SUM(D837:N837)*2)/24,-3)-(ROUND(P837,-3)))</f>
        <v>0</v>
      </c>
    </row>
    <row r="838" spans="1:18" s="206" customFormat="1">
      <c r="A838" s="241" t="s">
        <v>1025</v>
      </c>
      <c r="B838" s="242" t="s">
        <v>734</v>
      </c>
      <c r="C838" s="216">
        <v>0</v>
      </c>
      <c r="D838" s="216">
        <v>0</v>
      </c>
      <c r="E838" s="216">
        <v>0</v>
      </c>
      <c r="F838" s="216">
        <v>0</v>
      </c>
      <c r="G838" s="216">
        <v>0</v>
      </c>
      <c r="H838" s="216">
        <v>0</v>
      </c>
      <c r="I838" s="216">
        <v>0</v>
      </c>
      <c r="J838" s="216">
        <v>0</v>
      </c>
      <c r="K838" s="216">
        <v>0</v>
      </c>
      <c r="L838" s="216">
        <v>0</v>
      </c>
      <c r="M838" s="216">
        <v>0</v>
      </c>
      <c r="N838" s="216">
        <v>0</v>
      </c>
      <c r="O838" s="216">
        <v>0</v>
      </c>
      <c r="P838" s="216">
        <v>0</v>
      </c>
      <c r="Q838" s="214" t="s">
        <v>163</v>
      </c>
      <c r="R838" s="244">
        <f t="shared" si="13"/>
        <v>0</v>
      </c>
    </row>
    <row r="839" spans="1:18">
      <c r="A839" s="241" t="s">
        <v>1026</v>
      </c>
      <c r="B839" s="242" t="s">
        <v>734</v>
      </c>
      <c r="C839" s="217">
        <v>3515000</v>
      </c>
      <c r="D839" s="217">
        <v>3515000</v>
      </c>
      <c r="E839" s="217">
        <v>3515000</v>
      </c>
      <c r="F839" s="217">
        <v>3515000</v>
      </c>
      <c r="G839" s="217">
        <v>3515000</v>
      </c>
      <c r="H839" s="217">
        <v>3515000</v>
      </c>
      <c r="I839" s="217">
        <v>3515000</v>
      </c>
      <c r="J839" s="217">
        <v>3515000</v>
      </c>
      <c r="K839" s="217">
        <v>3515000</v>
      </c>
      <c r="L839" s="217">
        <v>3515000</v>
      </c>
      <c r="M839" s="217">
        <v>3515000</v>
      </c>
      <c r="N839" s="217">
        <v>3515000</v>
      </c>
      <c r="O839" s="217">
        <v>3515000</v>
      </c>
      <c r="P839" s="217">
        <v>3515294</v>
      </c>
      <c r="Q839" s="243" t="s">
        <v>163</v>
      </c>
      <c r="R839" s="244">
        <f t="shared" si="13"/>
        <v>0</v>
      </c>
    </row>
    <row r="840" spans="1:18">
      <c r="A840" s="241" t="s">
        <v>1027</v>
      </c>
      <c r="B840" s="242" t="s">
        <v>734</v>
      </c>
      <c r="C840" s="217">
        <v>1231000</v>
      </c>
      <c r="D840" s="217">
        <v>1231000</v>
      </c>
      <c r="E840" s="217">
        <v>1231000</v>
      </c>
      <c r="F840" s="217">
        <v>1231000</v>
      </c>
      <c r="G840" s="217">
        <v>1231000</v>
      </c>
      <c r="H840" s="217">
        <v>1231000</v>
      </c>
      <c r="I840" s="217">
        <v>1231000</v>
      </c>
      <c r="J840" s="217">
        <v>1231000</v>
      </c>
      <c r="K840" s="217">
        <v>1231000</v>
      </c>
      <c r="L840" s="217">
        <v>1231000</v>
      </c>
      <c r="M840" s="217">
        <v>1231000</v>
      </c>
      <c r="N840" s="217">
        <v>1231000</v>
      </c>
      <c r="O840" s="217">
        <v>1231000</v>
      </c>
      <c r="P840" s="217">
        <v>1231131</v>
      </c>
      <c r="Q840" s="243" t="s">
        <v>163</v>
      </c>
      <c r="R840" s="244">
        <f t="shared" si="13"/>
        <v>0</v>
      </c>
    </row>
    <row r="841" spans="1:18" s="206" customFormat="1">
      <c r="A841" s="241" t="s">
        <v>1028</v>
      </c>
      <c r="B841" s="242" t="s">
        <v>734</v>
      </c>
      <c r="C841" s="216">
        <v>0</v>
      </c>
      <c r="D841" s="216">
        <v>0</v>
      </c>
      <c r="E841" s="216">
        <v>0</v>
      </c>
      <c r="F841" s="216">
        <v>0</v>
      </c>
      <c r="G841" s="216">
        <v>0</v>
      </c>
      <c r="H841" s="216">
        <v>0</v>
      </c>
      <c r="I841" s="216">
        <v>0</v>
      </c>
      <c r="J841" s="216">
        <v>0</v>
      </c>
      <c r="K841" s="216">
        <v>0</v>
      </c>
      <c r="L841" s="216">
        <v>0</v>
      </c>
      <c r="M841" s="216">
        <v>0</v>
      </c>
      <c r="N841" s="216">
        <v>0</v>
      </c>
      <c r="O841" s="216">
        <v>0</v>
      </c>
      <c r="P841" s="216">
        <v>0</v>
      </c>
      <c r="Q841" s="214" t="s">
        <v>163</v>
      </c>
      <c r="R841" s="244">
        <f t="shared" si="13"/>
        <v>0</v>
      </c>
    </row>
    <row r="842" spans="1:18">
      <c r="A842" s="241" t="s">
        <v>1029</v>
      </c>
      <c r="B842" s="242" t="s">
        <v>734</v>
      </c>
      <c r="C842" s="217">
        <v>134000</v>
      </c>
      <c r="D842" s="217">
        <v>134000</v>
      </c>
      <c r="E842" s="217">
        <v>134000</v>
      </c>
      <c r="F842" s="217">
        <v>134000</v>
      </c>
      <c r="G842" s="217">
        <v>134000</v>
      </c>
      <c r="H842" s="217">
        <v>134000</v>
      </c>
      <c r="I842" s="217">
        <v>134000</v>
      </c>
      <c r="J842" s="217">
        <v>134000</v>
      </c>
      <c r="K842" s="217">
        <v>134000</v>
      </c>
      <c r="L842" s="217">
        <v>134000</v>
      </c>
      <c r="M842" s="217">
        <v>134000</v>
      </c>
      <c r="N842" s="217">
        <v>134000</v>
      </c>
      <c r="O842" s="217">
        <v>134000</v>
      </c>
      <c r="P842" s="217">
        <v>134338</v>
      </c>
      <c r="Q842" s="243" t="s">
        <v>163</v>
      </c>
      <c r="R842" s="244">
        <f t="shared" si="13"/>
        <v>0</v>
      </c>
    </row>
    <row r="843" spans="1:18" s="206" customFormat="1">
      <c r="A843" s="241" t="s">
        <v>1030</v>
      </c>
      <c r="B843" s="242" t="s">
        <v>734</v>
      </c>
      <c r="C843" s="216">
        <v>0</v>
      </c>
      <c r="D843" s="216">
        <v>0</v>
      </c>
      <c r="E843" s="216">
        <v>0</v>
      </c>
      <c r="F843" s="216">
        <v>0</v>
      </c>
      <c r="G843" s="216">
        <v>0</v>
      </c>
      <c r="H843" s="216">
        <v>0</v>
      </c>
      <c r="I843" s="216">
        <v>0</v>
      </c>
      <c r="J843" s="216">
        <v>0</v>
      </c>
      <c r="K843" s="216">
        <v>0</v>
      </c>
      <c r="L843" s="216">
        <v>0</v>
      </c>
      <c r="M843" s="216">
        <v>0</v>
      </c>
      <c r="N843" s="216">
        <v>0</v>
      </c>
      <c r="O843" s="216">
        <v>0</v>
      </c>
      <c r="P843" s="216">
        <v>0</v>
      </c>
      <c r="Q843" s="214" t="s">
        <v>163</v>
      </c>
      <c r="R843" s="244">
        <f t="shared" si="13"/>
        <v>0</v>
      </c>
    </row>
    <row r="844" spans="1:18">
      <c r="A844" s="241" t="s">
        <v>1031</v>
      </c>
      <c r="B844" s="242" t="s">
        <v>734</v>
      </c>
      <c r="C844" s="217">
        <v>144000</v>
      </c>
      <c r="D844" s="217">
        <v>144000</v>
      </c>
      <c r="E844" s="217">
        <v>144000</v>
      </c>
      <c r="F844" s="217">
        <v>144000</v>
      </c>
      <c r="G844" s="217">
        <v>144000</v>
      </c>
      <c r="H844" s="217">
        <v>144000</v>
      </c>
      <c r="I844" s="217">
        <v>144000</v>
      </c>
      <c r="J844" s="217">
        <v>144000</v>
      </c>
      <c r="K844" s="217">
        <v>144000</v>
      </c>
      <c r="L844" s="217">
        <v>144000</v>
      </c>
      <c r="M844" s="217">
        <v>144000</v>
      </c>
      <c r="N844" s="217">
        <v>144000</v>
      </c>
      <c r="O844" s="217">
        <v>144000</v>
      </c>
      <c r="P844" s="217">
        <v>144100</v>
      </c>
      <c r="Q844" s="243" t="s">
        <v>163</v>
      </c>
      <c r="R844" s="244">
        <f t="shared" si="13"/>
        <v>0</v>
      </c>
    </row>
    <row r="845" spans="1:18" s="206" customFormat="1">
      <c r="A845" s="241" t="s">
        <v>1032</v>
      </c>
      <c r="B845" s="242" t="s">
        <v>734</v>
      </c>
      <c r="C845" s="216">
        <v>0</v>
      </c>
      <c r="D845" s="216">
        <v>0</v>
      </c>
      <c r="E845" s="216">
        <v>0</v>
      </c>
      <c r="F845" s="216">
        <v>0</v>
      </c>
      <c r="G845" s="216">
        <v>0</v>
      </c>
      <c r="H845" s="216">
        <v>0</v>
      </c>
      <c r="I845" s="216">
        <v>0</v>
      </c>
      <c r="J845" s="216">
        <v>0</v>
      </c>
      <c r="K845" s="216">
        <v>0</v>
      </c>
      <c r="L845" s="216">
        <v>0</v>
      </c>
      <c r="M845" s="216">
        <v>0</v>
      </c>
      <c r="N845" s="216">
        <v>0</v>
      </c>
      <c r="O845" s="216">
        <v>0</v>
      </c>
      <c r="P845" s="216">
        <v>0</v>
      </c>
      <c r="Q845" s="214" t="s">
        <v>163</v>
      </c>
      <c r="R845" s="244">
        <f t="shared" si="13"/>
        <v>0</v>
      </c>
    </row>
    <row r="846" spans="1:18">
      <c r="A846" s="241" t="s">
        <v>1033</v>
      </c>
      <c r="B846" s="242" t="s">
        <v>734</v>
      </c>
      <c r="C846" s="217">
        <v>405000</v>
      </c>
      <c r="D846" s="217">
        <v>405000</v>
      </c>
      <c r="E846" s="217">
        <v>405000</v>
      </c>
      <c r="F846" s="217">
        <v>405000</v>
      </c>
      <c r="G846" s="217">
        <v>405000</v>
      </c>
      <c r="H846" s="217">
        <v>405000</v>
      </c>
      <c r="I846" s="217">
        <v>405000</v>
      </c>
      <c r="J846" s="217">
        <v>405000</v>
      </c>
      <c r="K846" s="217">
        <v>405000</v>
      </c>
      <c r="L846" s="217">
        <v>405000</v>
      </c>
      <c r="M846" s="217">
        <v>405000</v>
      </c>
      <c r="N846" s="217">
        <v>405000</v>
      </c>
      <c r="O846" s="217">
        <v>405000</v>
      </c>
      <c r="P846" s="217">
        <v>405246</v>
      </c>
      <c r="Q846" s="243" t="s">
        <v>163</v>
      </c>
      <c r="R846" s="244">
        <f t="shared" si="13"/>
        <v>0</v>
      </c>
    </row>
    <row r="847" spans="1:18" s="206" customFormat="1">
      <c r="A847" s="241" t="s">
        <v>1034</v>
      </c>
      <c r="B847" s="242" t="s">
        <v>734</v>
      </c>
      <c r="C847" s="216">
        <v>0</v>
      </c>
      <c r="D847" s="216">
        <v>0</v>
      </c>
      <c r="E847" s="216">
        <v>0</v>
      </c>
      <c r="F847" s="216">
        <v>0</v>
      </c>
      <c r="G847" s="216">
        <v>0</v>
      </c>
      <c r="H847" s="216">
        <v>0</v>
      </c>
      <c r="I847" s="216">
        <v>0</v>
      </c>
      <c r="J847" s="216">
        <v>0</v>
      </c>
      <c r="K847" s="216">
        <v>0</v>
      </c>
      <c r="L847" s="216">
        <v>0</v>
      </c>
      <c r="M847" s="216">
        <v>0</v>
      </c>
      <c r="N847" s="216">
        <v>0</v>
      </c>
      <c r="O847" s="216">
        <v>0</v>
      </c>
      <c r="P847" s="216">
        <v>0</v>
      </c>
      <c r="Q847" s="214" t="s">
        <v>163</v>
      </c>
      <c r="R847" s="244">
        <f t="shared" si="13"/>
        <v>0</v>
      </c>
    </row>
    <row r="848" spans="1:18">
      <c r="A848" s="241" t="s">
        <v>1035</v>
      </c>
      <c r="B848" s="242" t="s">
        <v>734</v>
      </c>
      <c r="C848" s="217">
        <v>190900000</v>
      </c>
      <c r="D848" s="217">
        <v>190900000</v>
      </c>
      <c r="E848" s="217">
        <v>190893000</v>
      </c>
      <c r="F848" s="217">
        <v>190828000</v>
      </c>
      <c r="G848" s="217">
        <v>188742000</v>
      </c>
      <c r="H848" s="217">
        <v>188736000</v>
      </c>
      <c r="I848" s="217">
        <v>188694000</v>
      </c>
      <c r="J848" s="217">
        <v>188106000</v>
      </c>
      <c r="K848" s="217">
        <v>188019000</v>
      </c>
      <c r="L848" s="217">
        <v>187811000</v>
      </c>
      <c r="M848" s="217">
        <v>187799000</v>
      </c>
      <c r="N848" s="217">
        <v>187799000</v>
      </c>
      <c r="O848" s="217">
        <v>187799000</v>
      </c>
      <c r="P848" s="217">
        <v>188972996</v>
      </c>
      <c r="Q848" s="243" t="s">
        <v>163</v>
      </c>
      <c r="R848" s="244">
        <f t="shared" si="13"/>
        <v>0</v>
      </c>
    </row>
    <row r="849" spans="1:18" s="206" customFormat="1">
      <c r="A849" s="241" t="s">
        <v>1036</v>
      </c>
      <c r="B849" s="242" t="s">
        <v>734</v>
      </c>
      <c r="C849" s="216">
        <v>0</v>
      </c>
      <c r="D849" s="216">
        <v>0</v>
      </c>
      <c r="E849" s="216">
        <v>0</v>
      </c>
      <c r="F849" s="216">
        <v>0</v>
      </c>
      <c r="G849" s="216">
        <v>0</v>
      </c>
      <c r="H849" s="216">
        <v>0</v>
      </c>
      <c r="I849" s="216">
        <v>0</v>
      </c>
      <c r="J849" s="216">
        <v>0</v>
      </c>
      <c r="K849" s="216">
        <v>0</v>
      </c>
      <c r="L849" s="216">
        <v>0</v>
      </c>
      <c r="M849" s="216">
        <v>0</v>
      </c>
      <c r="N849" s="216">
        <v>0</v>
      </c>
      <c r="O849" s="216">
        <v>0</v>
      </c>
      <c r="P849" s="216">
        <v>0</v>
      </c>
      <c r="Q849" s="214" t="s">
        <v>163</v>
      </c>
      <c r="R849" s="244">
        <f t="shared" si="13"/>
        <v>0</v>
      </c>
    </row>
    <row r="850" spans="1:18">
      <c r="A850" s="241" t="s">
        <v>1037</v>
      </c>
      <c r="B850" s="242" t="s">
        <v>734</v>
      </c>
      <c r="C850" s="217">
        <v>0</v>
      </c>
      <c r="D850" s="217">
        <v>0</v>
      </c>
      <c r="E850" s="217">
        <v>0</v>
      </c>
      <c r="F850" s="217">
        <v>0</v>
      </c>
      <c r="G850" s="217">
        <v>0</v>
      </c>
      <c r="H850" s="217">
        <v>0</v>
      </c>
      <c r="I850" s="217">
        <v>0</v>
      </c>
      <c r="J850" s="217">
        <v>0</v>
      </c>
      <c r="K850" s="217">
        <v>0</v>
      </c>
      <c r="L850" s="217">
        <v>0</v>
      </c>
      <c r="M850" s="217">
        <v>0</v>
      </c>
      <c r="N850" s="217">
        <v>0</v>
      </c>
      <c r="O850" s="217">
        <v>0</v>
      </c>
      <c r="P850" s="217">
        <v>136</v>
      </c>
      <c r="Q850" s="243" t="s">
        <v>163</v>
      </c>
      <c r="R850" s="244">
        <f t="shared" si="13"/>
        <v>0</v>
      </c>
    </row>
    <row r="851" spans="1:18" s="206" customFormat="1">
      <c r="A851" s="241" t="s">
        <v>1038</v>
      </c>
      <c r="B851" s="242" t="s">
        <v>734</v>
      </c>
      <c r="C851" s="216">
        <v>0</v>
      </c>
      <c r="D851" s="216">
        <v>0</v>
      </c>
      <c r="E851" s="216">
        <v>0</v>
      </c>
      <c r="F851" s="216">
        <v>0</v>
      </c>
      <c r="G851" s="216">
        <v>0</v>
      </c>
      <c r="H851" s="216">
        <v>0</v>
      </c>
      <c r="I851" s="216">
        <v>0</v>
      </c>
      <c r="J851" s="216">
        <v>0</v>
      </c>
      <c r="K851" s="216">
        <v>0</v>
      </c>
      <c r="L851" s="216">
        <v>0</v>
      </c>
      <c r="M851" s="216">
        <v>0</v>
      </c>
      <c r="N851" s="216">
        <v>0</v>
      </c>
      <c r="O851" s="216">
        <v>0</v>
      </c>
      <c r="P851" s="216">
        <v>0</v>
      </c>
      <c r="Q851" s="214" t="s">
        <v>163</v>
      </c>
      <c r="R851" s="244">
        <f t="shared" si="13"/>
        <v>0</v>
      </c>
    </row>
    <row r="852" spans="1:18" s="206" customFormat="1">
      <c r="A852" s="241" t="s">
        <v>1039</v>
      </c>
      <c r="B852" s="242" t="s">
        <v>734</v>
      </c>
      <c r="C852" s="216">
        <v>0</v>
      </c>
      <c r="D852" s="216">
        <v>0</v>
      </c>
      <c r="E852" s="216">
        <v>0</v>
      </c>
      <c r="F852" s="216">
        <v>0</v>
      </c>
      <c r="G852" s="216">
        <v>0</v>
      </c>
      <c r="H852" s="216">
        <v>0</v>
      </c>
      <c r="I852" s="216">
        <v>0</v>
      </c>
      <c r="J852" s="216">
        <v>0</v>
      </c>
      <c r="K852" s="216">
        <v>0</v>
      </c>
      <c r="L852" s="216">
        <v>0</v>
      </c>
      <c r="M852" s="216">
        <v>0</v>
      </c>
      <c r="N852" s="216">
        <v>0</v>
      </c>
      <c r="O852" s="216">
        <v>0</v>
      </c>
      <c r="P852" s="216">
        <v>0</v>
      </c>
      <c r="Q852" s="214" t="s">
        <v>163</v>
      </c>
      <c r="R852" s="244">
        <f t="shared" si="13"/>
        <v>0</v>
      </c>
    </row>
    <row r="853" spans="1:18" s="206" customFormat="1">
      <c r="A853" s="241" t="s">
        <v>1040</v>
      </c>
      <c r="B853" s="242" t="s">
        <v>734</v>
      </c>
      <c r="C853" s="216">
        <v>0</v>
      </c>
      <c r="D853" s="216">
        <v>0</v>
      </c>
      <c r="E853" s="216">
        <v>0</v>
      </c>
      <c r="F853" s="216">
        <v>0</v>
      </c>
      <c r="G853" s="216">
        <v>0</v>
      </c>
      <c r="H853" s="216">
        <v>0</v>
      </c>
      <c r="I853" s="216">
        <v>0</v>
      </c>
      <c r="J853" s="216">
        <v>0</v>
      </c>
      <c r="K853" s="216">
        <v>0</v>
      </c>
      <c r="L853" s="216">
        <v>0</v>
      </c>
      <c r="M853" s="216">
        <v>0</v>
      </c>
      <c r="N853" s="216">
        <v>0</v>
      </c>
      <c r="O853" s="216">
        <v>0</v>
      </c>
      <c r="P853" s="216">
        <v>0</v>
      </c>
      <c r="Q853" s="214" t="s">
        <v>163</v>
      </c>
      <c r="R853" s="244">
        <f t="shared" si="13"/>
        <v>0</v>
      </c>
    </row>
    <row r="854" spans="1:18" s="206" customFormat="1">
      <c r="A854" s="241" t="s">
        <v>1041</v>
      </c>
      <c r="B854" s="242" t="s">
        <v>734</v>
      </c>
      <c r="C854" s="216">
        <v>0</v>
      </c>
      <c r="D854" s="216">
        <v>0</v>
      </c>
      <c r="E854" s="216">
        <v>0</v>
      </c>
      <c r="F854" s="216">
        <v>0</v>
      </c>
      <c r="G854" s="216">
        <v>0</v>
      </c>
      <c r="H854" s="216">
        <v>0</v>
      </c>
      <c r="I854" s="216">
        <v>0</v>
      </c>
      <c r="J854" s="216">
        <v>0</v>
      </c>
      <c r="K854" s="216">
        <v>0</v>
      </c>
      <c r="L854" s="216">
        <v>0</v>
      </c>
      <c r="M854" s="216">
        <v>0</v>
      </c>
      <c r="N854" s="216">
        <v>0</v>
      </c>
      <c r="O854" s="216">
        <v>0</v>
      </c>
      <c r="P854" s="216">
        <v>0</v>
      </c>
      <c r="Q854" s="214" t="s">
        <v>163</v>
      </c>
      <c r="R854" s="244">
        <f t="shared" si="13"/>
        <v>0</v>
      </c>
    </row>
    <row r="855" spans="1:18" s="206" customFormat="1">
      <c r="A855" s="241" t="s">
        <v>1042</v>
      </c>
      <c r="B855" s="242" t="s">
        <v>734</v>
      </c>
      <c r="C855" s="216">
        <v>0</v>
      </c>
      <c r="D855" s="216">
        <v>0</v>
      </c>
      <c r="E855" s="216">
        <v>0</v>
      </c>
      <c r="F855" s="216">
        <v>0</v>
      </c>
      <c r="G855" s="216">
        <v>0</v>
      </c>
      <c r="H855" s="216">
        <v>0</v>
      </c>
      <c r="I855" s="216">
        <v>0</v>
      </c>
      <c r="J855" s="216">
        <v>0</v>
      </c>
      <c r="K855" s="216">
        <v>0</v>
      </c>
      <c r="L855" s="216">
        <v>0</v>
      </c>
      <c r="M855" s="216">
        <v>0</v>
      </c>
      <c r="N855" s="216">
        <v>0</v>
      </c>
      <c r="O855" s="216">
        <v>0</v>
      </c>
      <c r="P855" s="216">
        <v>0</v>
      </c>
      <c r="Q855" s="214" t="s">
        <v>163</v>
      </c>
      <c r="R855" s="244">
        <f t="shared" si="13"/>
        <v>0</v>
      </c>
    </row>
    <row r="856" spans="1:18" s="206" customFormat="1">
      <c r="A856" s="241" t="s">
        <v>1043</v>
      </c>
      <c r="B856" s="242" t="s">
        <v>734</v>
      </c>
      <c r="C856" s="216">
        <v>0</v>
      </c>
      <c r="D856" s="216">
        <v>0</v>
      </c>
      <c r="E856" s="216">
        <v>0</v>
      </c>
      <c r="F856" s="216">
        <v>0</v>
      </c>
      <c r="G856" s="216">
        <v>0</v>
      </c>
      <c r="H856" s="216">
        <v>0</v>
      </c>
      <c r="I856" s="216">
        <v>0</v>
      </c>
      <c r="J856" s="216">
        <v>0</v>
      </c>
      <c r="K856" s="216">
        <v>0</v>
      </c>
      <c r="L856" s="216">
        <v>0</v>
      </c>
      <c r="M856" s="216">
        <v>0</v>
      </c>
      <c r="N856" s="216">
        <v>0</v>
      </c>
      <c r="O856" s="216">
        <v>0</v>
      </c>
      <c r="P856" s="216">
        <v>0</v>
      </c>
      <c r="Q856" s="214" t="s">
        <v>163</v>
      </c>
      <c r="R856" s="244">
        <f t="shared" si="13"/>
        <v>0</v>
      </c>
    </row>
    <row r="857" spans="1:18" s="206" customFormat="1">
      <c r="A857" s="241" t="s">
        <v>1044</v>
      </c>
      <c r="B857" s="242" t="s">
        <v>734</v>
      </c>
      <c r="C857" s="216">
        <v>0</v>
      </c>
      <c r="D857" s="216">
        <v>0</v>
      </c>
      <c r="E857" s="216">
        <v>0</v>
      </c>
      <c r="F857" s="216">
        <v>0</v>
      </c>
      <c r="G857" s="216">
        <v>0</v>
      </c>
      <c r="H857" s="216">
        <v>0</v>
      </c>
      <c r="I857" s="216">
        <v>0</v>
      </c>
      <c r="J857" s="216">
        <v>0</v>
      </c>
      <c r="K857" s="216">
        <v>0</v>
      </c>
      <c r="L857" s="216">
        <v>0</v>
      </c>
      <c r="M857" s="216">
        <v>0</v>
      </c>
      <c r="N857" s="216">
        <v>0</v>
      </c>
      <c r="O857" s="216">
        <v>0</v>
      </c>
      <c r="P857" s="216">
        <v>0</v>
      </c>
      <c r="Q857" s="214" t="s">
        <v>163</v>
      </c>
      <c r="R857" s="244">
        <f t="shared" si="13"/>
        <v>0</v>
      </c>
    </row>
    <row r="858" spans="1:18" s="206" customFormat="1">
      <c r="A858" s="241" t="s">
        <v>1045</v>
      </c>
      <c r="B858" s="242" t="s">
        <v>734</v>
      </c>
      <c r="C858" s="216">
        <v>0</v>
      </c>
      <c r="D858" s="216">
        <v>0</v>
      </c>
      <c r="E858" s="216">
        <v>0</v>
      </c>
      <c r="F858" s="216">
        <v>0</v>
      </c>
      <c r="G858" s="216">
        <v>0</v>
      </c>
      <c r="H858" s="216">
        <v>0</v>
      </c>
      <c r="I858" s="216">
        <v>0</v>
      </c>
      <c r="J858" s="216">
        <v>0</v>
      </c>
      <c r="K858" s="216">
        <v>0</v>
      </c>
      <c r="L858" s="216">
        <v>0</v>
      </c>
      <c r="M858" s="216">
        <v>0</v>
      </c>
      <c r="N858" s="216">
        <v>0</v>
      </c>
      <c r="O858" s="216">
        <v>0</v>
      </c>
      <c r="P858" s="216">
        <v>0</v>
      </c>
      <c r="Q858" s="214" t="s">
        <v>163</v>
      </c>
      <c r="R858" s="244">
        <f t="shared" si="13"/>
        <v>0</v>
      </c>
    </row>
    <row r="859" spans="1:18" s="206" customFormat="1">
      <c r="A859" s="241" t="s">
        <v>1046</v>
      </c>
      <c r="B859" s="242" t="s">
        <v>734</v>
      </c>
      <c r="C859" s="216">
        <v>0</v>
      </c>
      <c r="D859" s="216">
        <v>0</v>
      </c>
      <c r="E859" s="216">
        <v>0</v>
      </c>
      <c r="F859" s="216">
        <v>0</v>
      </c>
      <c r="G859" s="216">
        <v>0</v>
      </c>
      <c r="H859" s="216">
        <v>0</v>
      </c>
      <c r="I859" s="216">
        <v>0</v>
      </c>
      <c r="J859" s="216">
        <v>0</v>
      </c>
      <c r="K859" s="216">
        <v>0</v>
      </c>
      <c r="L859" s="216">
        <v>0</v>
      </c>
      <c r="M859" s="216">
        <v>0</v>
      </c>
      <c r="N859" s="216">
        <v>0</v>
      </c>
      <c r="O859" s="216">
        <v>0</v>
      </c>
      <c r="P859" s="216">
        <v>0</v>
      </c>
      <c r="Q859" s="214" t="s">
        <v>163</v>
      </c>
      <c r="R859" s="244">
        <f t="shared" si="13"/>
        <v>0</v>
      </c>
    </row>
    <row r="860" spans="1:18" s="206" customFormat="1">
      <c r="A860" s="241" t="s">
        <v>1047</v>
      </c>
      <c r="B860" s="242" t="s">
        <v>734</v>
      </c>
      <c r="C860" s="216">
        <v>0</v>
      </c>
      <c r="D860" s="216">
        <v>0</v>
      </c>
      <c r="E860" s="216">
        <v>0</v>
      </c>
      <c r="F860" s="216">
        <v>0</v>
      </c>
      <c r="G860" s="216">
        <v>0</v>
      </c>
      <c r="H860" s="216">
        <v>0</v>
      </c>
      <c r="I860" s="216">
        <v>0</v>
      </c>
      <c r="J860" s="216">
        <v>0</v>
      </c>
      <c r="K860" s="216">
        <v>0</v>
      </c>
      <c r="L860" s="216">
        <v>0</v>
      </c>
      <c r="M860" s="216">
        <v>0</v>
      </c>
      <c r="N860" s="216">
        <v>0</v>
      </c>
      <c r="O860" s="216">
        <v>0</v>
      </c>
      <c r="P860" s="216">
        <v>0</v>
      </c>
      <c r="Q860" s="214" t="s">
        <v>163</v>
      </c>
      <c r="R860" s="244">
        <f t="shared" si="13"/>
        <v>0</v>
      </c>
    </row>
    <row r="861" spans="1:18" s="206" customFormat="1">
      <c r="A861" s="241" t="s">
        <v>1048</v>
      </c>
      <c r="B861" s="242" t="s">
        <v>734</v>
      </c>
      <c r="C861" s="216">
        <v>0</v>
      </c>
      <c r="D861" s="216">
        <v>0</v>
      </c>
      <c r="E861" s="216">
        <v>0</v>
      </c>
      <c r="F861" s="216">
        <v>0</v>
      </c>
      <c r="G861" s="216">
        <v>0</v>
      </c>
      <c r="H861" s="216">
        <v>0</v>
      </c>
      <c r="I861" s="216">
        <v>0</v>
      </c>
      <c r="J861" s="216">
        <v>0</v>
      </c>
      <c r="K861" s="216">
        <v>0</v>
      </c>
      <c r="L861" s="216">
        <v>0</v>
      </c>
      <c r="M861" s="216">
        <v>0</v>
      </c>
      <c r="N861" s="216">
        <v>0</v>
      </c>
      <c r="O861" s="216">
        <v>0</v>
      </c>
      <c r="P861" s="216">
        <v>0</v>
      </c>
      <c r="Q861" s="214" t="s">
        <v>163</v>
      </c>
      <c r="R861" s="244">
        <f t="shared" si="13"/>
        <v>0</v>
      </c>
    </row>
    <row r="862" spans="1:18" s="206" customFormat="1">
      <c r="A862" s="241" t="s">
        <v>1049</v>
      </c>
      <c r="B862" s="242" t="s">
        <v>734</v>
      </c>
      <c r="C862" s="216">
        <v>0</v>
      </c>
      <c r="D862" s="216">
        <v>0</v>
      </c>
      <c r="E862" s="216">
        <v>0</v>
      </c>
      <c r="F862" s="216">
        <v>0</v>
      </c>
      <c r="G862" s="216">
        <v>0</v>
      </c>
      <c r="H862" s="216">
        <v>0</v>
      </c>
      <c r="I862" s="216">
        <v>0</v>
      </c>
      <c r="J862" s="216">
        <v>0</v>
      </c>
      <c r="K862" s="216">
        <v>0</v>
      </c>
      <c r="L862" s="216">
        <v>0</v>
      </c>
      <c r="M862" s="216">
        <v>0</v>
      </c>
      <c r="N862" s="216">
        <v>0</v>
      </c>
      <c r="O862" s="216">
        <v>0</v>
      </c>
      <c r="P862" s="216">
        <v>0</v>
      </c>
      <c r="Q862" s="214" t="s">
        <v>163</v>
      </c>
      <c r="R862" s="244">
        <f t="shared" si="13"/>
        <v>0</v>
      </c>
    </row>
    <row r="863" spans="1:18" s="206" customFormat="1">
      <c r="A863" s="241" t="s">
        <v>1050</v>
      </c>
      <c r="B863" s="242" t="s">
        <v>734</v>
      </c>
      <c r="C863" s="216">
        <v>0</v>
      </c>
      <c r="D863" s="216">
        <v>0</v>
      </c>
      <c r="E863" s="216">
        <v>0</v>
      </c>
      <c r="F863" s="216">
        <v>0</v>
      </c>
      <c r="G863" s="216">
        <v>0</v>
      </c>
      <c r="H863" s="216">
        <v>0</v>
      </c>
      <c r="I863" s="216">
        <v>0</v>
      </c>
      <c r="J863" s="216">
        <v>0</v>
      </c>
      <c r="K863" s="216">
        <v>0</v>
      </c>
      <c r="L863" s="216">
        <v>0</v>
      </c>
      <c r="M863" s="216">
        <v>0</v>
      </c>
      <c r="N863" s="216">
        <v>0</v>
      </c>
      <c r="O863" s="216">
        <v>0</v>
      </c>
      <c r="P863" s="216">
        <v>0</v>
      </c>
      <c r="Q863" s="214" t="s">
        <v>163</v>
      </c>
      <c r="R863" s="244">
        <f t="shared" si="13"/>
        <v>0</v>
      </c>
    </row>
    <row r="864" spans="1:18" s="206" customFormat="1">
      <c r="A864" s="241" t="s">
        <v>1051</v>
      </c>
      <c r="B864" s="242" t="s">
        <v>734</v>
      </c>
      <c r="C864" s="216">
        <v>0</v>
      </c>
      <c r="D864" s="216">
        <v>0</v>
      </c>
      <c r="E864" s="216">
        <v>0</v>
      </c>
      <c r="F864" s="216">
        <v>0</v>
      </c>
      <c r="G864" s="216">
        <v>0</v>
      </c>
      <c r="H864" s="216">
        <v>0</v>
      </c>
      <c r="I864" s="216">
        <v>0</v>
      </c>
      <c r="J864" s="216">
        <v>0</v>
      </c>
      <c r="K864" s="216">
        <v>0</v>
      </c>
      <c r="L864" s="216">
        <v>0</v>
      </c>
      <c r="M864" s="216">
        <v>0</v>
      </c>
      <c r="N864" s="216">
        <v>0</v>
      </c>
      <c r="O864" s="216">
        <v>0</v>
      </c>
      <c r="P864" s="216">
        <v>0</v>
      </c>
      <c r="Q864" s="214" t="s">
        <v>163</v>
      </c>
      <c r="R864" s="244">
        <f t="shared" si="13"/>
        <v>0</v>
      </c>
    </row>
    <row r="865" spans="1:18" s="206" customFormat="1">
      <c r="A865" s="241" t="s">
        <v>1052</v>
      </c>
      <c r="B865" s="242" t="s">
        <v>734</v>
      </c>
      <c r="C865" s="216">
        <v>0</v>
      </c>
      <c r="D865" s="216">
        <v>0</v>
      </c>
      <c r="E865" s="216">
        <v>0</v>
      </c>
      <c r="F865" s="216">
        <v>0</v>
      </c>
      <c r="G865" s="216">
        <v>0</v>
      </c>
      <c r="H865" s="216">
        <v>0</v>
      </c>
      <c r="I865" s="216">
        <v>0</v>
      </c>
      <c r="J865" s="216">
        <v>0</v>
      </c>
      <c r="K865" s="216">
        <v>0</v>
      </c>
      <c r="L865" s="216">
        <v>0</v>
      </c>
      <c r="M865" s="216">
        <v>0</v>
      </c>
      <c r="N865" s="216">
        <v>0</v>
      </c>
      <c r="O865" s="216">
        <v>0</v>
      </c>
      <c r="P865" s="216">
        <v>0</v>
      </c>
      <c r="Q865" s="214" t="s">
        <v>163</v>
      </c>
      <c r="R865" s="244">
        <f t="shared" si="13"/>
        <v>0</v>
      </c>
    </row>
    <row r="866" spans="1:18" s="206" customFormat="1">
      <c r="A866" s="241" t="s">
        <v>1053</v>
      </c>
      <c r="B866" s="242" t="s">
        <v>734</v>
      </c>
      <c r="C866" s="216">
        <v>0</v>
      </c>
      <c r="D866" s="216">
        <v>0</v>
      </c>
      <c r="E866" s="216">
        <v>0</v>
      </c>
      <c r="F866" s="216">
        <v>0</v>
      </c>
      <c r="G866" s="216">
        <v>0</v>
      </c>
      <c r="H866" s="216">
        <v>0</v>
      </c>
      <c r="I866" s="216">
        <v>0</v>
      </c>
      <c r="J866" s="216">
        <v>0</v>
      </c>
      <c r="K866" s="216">
        <v>0</v>
      </c>
      <c r="L866" s="216">
        <v>0</v>
      </c>
      <c r="M866" s="216">
        <v>0</v>
      </c>
      <c r="N866" s="216">
        <v>0</v>
      </c>
      <c r="O866" s="216">
        <v>0</v>
      </c>
      <c r="P866" s="216">
        <v>0</v>
      </c>
      <c r="Q866" s="214" t="s">
        <v>163</v>
      </c>
      <c r="R866" s="244">
        <f t="shared" si="13"/>
        <v>0</v>
      </c>
    </row>
    <row r="867" spans="1:18" s="206" customFormat="1">
      <c r="A867" s="241" t="s">
        <v>1054</v>
      </c>
      <c r="B867" s="242" t="s">
        <v>734</v>
      </c>
      <c r="C867" s="216">
        <v>0</v>
      </c>
      <c r="D867" s="216">
        <v>0</v>
      </c>
      <c r="E867" s="216">
        <v>0</v>
      </c>
      <c r="F867" s="216">
        <v>0</v>
      </c>
      <c r="G867" s="216">
        <v>0</v>
      </c>
      <c r="H867" s="216">
        <v>0</v>
      </c>
      <c r="I867" s="216">
        <v>0</v>
      </c>
      <c r="J867" s="216">
        <v>0</v>
      </c>
      <c r="K867" s="216">
        <v>0</v>
      </c>
      <c r="L867" s="216">
        <v>0</v>
      </c>
      <c r="M867" s="216">
        <v>0</v>
      </c>
      <c r="N867" s="216">
        <v>0</v>
      </c>
      <c r="O867" s="216">
        <v>0</v>
      </c>
      <c r="P867" s="216">
        <v>0</v>
      </c>
      <c r="Q867" s="214" t="s">
        <v>163</v>
      </c>
      <c r="R867" s="244">
        <f t="shared" si="13"/>
        <v>0</v>
      </c>
    </row>
    <row r="868" spans="1:18" s="206" customFormat="1">
      <c r="A868" s="241" t="s">
        <v>1055</v>
      </c>
      <c r="B868" s="242" t="s">
        <v>734</v>
      </c>
      <c r="C868" s="216">
        <v>0</v>
      </c>
      <c r="D868" s="216">
        <v>0</v>
      </c>
      <c r="E868" s="216">
        <v>0</v>
      </c>
      <c r="F868" s="216">
        <v>0</v>
      </c>
      <c r="G868" s="216">
        <v>0</v>
      </c>
      <c r="H868" s="216">
        <v>0</v>
      </c>
      <c r="I868" s="216">
        <v>0</v>
      </c>
      <c r="J868" s="216">
        <v>0</v>
      </c>
      <c r="K868" s="216">
        <v>0</v>
      </c>
      <c r="L868" s="216">
        <v>0</v>
      </c>
      <c r="M868" s="216">
        <v>0</v>
      </c>
      <c r="N868" s="216">
        <v>0</v>
      </c>
      <c r="O868" s="216">
        <v>0</v>
      </c>
      <c r="P868" s="216">
        <v>0</v>
      </c>
      <c r="Q868" s="214" t="s">
        <v>163</v>
      </c>
      <c r="R868" s="244">
        <f t="shared" si="13"/>
        <v>0</v>
      </c>
    </row>
    <row r="869" spans="1:18" s="206" customFormat="1">
      <c r="A869" s="241" t="s">
        <v>1056</v>
      </c>
      <c r="B869" s="242" t="s">
        <v>734</v>
      </c>
      <c r="C869" s="216">
        <v>0</v>
      </c>
      <c r="D869" s="216">
        <v>0</v>
      </c>
      <c r="E869" s="216">
        <v>0</v>
      </c>
      <c r="F869" s="216">
        <v>0</v>
      </c>
      <c r="G869" s="216">
        <v>0</v>
      </c>
      <c r="H869" s="216">
        <v>0</v>
      </c>
      <c r="I869" s="216">
        <v>0</v>
      </c>
      <c r="J869" s="216">
        <v>0</v>
      </c>
      <c r="K869" s="216">
        <v>0</v>
      </c>
      <c r="L869" s="216">
        <v>0</v>
      </c>
      <c r="M869" s="216">
        <v>0</v>
      </c>
      <c r="N869" s="216">
        <v>0</v>
      </c>
      <c r="O869" s="216">
        <v>0</v>
      </c>
      <c r="P869" s="216">
        <v>0</v>
      </c>
      <c r="Q869" s="214" t="s">
        <v>163</v>
      </c>
      <c r="R869" s="244">
        <f t="shared" si="13"/>
        <v>0</v>
      </c>
    </row>
    <row r="870" spans="1:18">
      <c r="A870" s="241" t="s">
        <v>1057</v>
      </c>
      <c r="B870" s="242" t="s">
        <v>734</v>
      </c>
      <c r="C870" s="217">
        <v>795000</v>
      </c>
      <c r="D870" s="217">
        <v>795000</v>
      </c>
      <c r="E870" s="217">
        <v>795000</v>
      </c>
      <c r="F870" s="217">
        <v>795000</v>
      </c>
      <c r="G870" s="217">
        <v>795000</v>
      </c>
      <c r="H870" s="217">
        <v>795000</v>
      </c>
      <c r="I870" s="217">
        <v>795000</v>
      </c>
      <c r="J870" s="217">
        <v>795000</v>
      </c>
      <c r="K870" s="217">
        <v>795000</v>
      </c>
      <c r="L870" s="217">
        <v>795000</v>
      </c>
      <c r="M870" s="217">
        <v>795000</v>
      </c>
      <c r="N870" s="217">
        <v>795000</v>
      </c>
      <c r="O870" s="217">
        <v>795000</v>
      </c>
      <c r="P870" s="217">
        <v>795330</v>
      </c>
      <c r="Q870" s="243" t="s">
        <v>163</v>
      </c>
      <c r="R870" s="244">
        <f t="shared" si="13"/>
        <v>0</v>
      </c>
    </row>
    <row r="871" spans="1:18" s="206" customFormat="1">
      <c r="A871" s="241" t="s">
        <v>1058</v>
      </c>
      <c r="B871" s="242" t="s">
        <v>734</v>
      </c>
      <c r="C871" s="216">
        <v>0</v>
      </c>
      <c r="D871" s="216">
        <v>0</v>
      </c>
      <c r="E871" s="216">
        <v>0</v>
      </c>
      <c r="F871" s="216">
        <v>0</v>
      </c>
      <c r="G871" s="216">
        <v>0</v>
      </c>
      <c r="H871" s="216">
        <v>0</v>
      </c>
      <c r="I871" s="216">
        <v>0</v>
      </c>
      <c r="J871" s="216">
        <v>0</v>
      </c>
      <c r="K871" s="216">
        <v>0</v>
      </c>
      <c r="L871" s="216">
        <v>0</v>
      </c>
      <c r="M871" s="216">
        <v>0</v>
      </c>
      <c r="N871" s="216">
        <v>0</v>
      </c>
      <c r="O871" s="216">
        <v>0</v>
      </c>
      <c r="P871" s="216">
        <v>0</v>
      </c>
      <c r="Q871" s="214" t="s">
        <v>163</v>
      </c>
      <c r="R871" s="244">
        <f t="shared" si="13"/>
        <v>0</v>
      </c>
    </row>
    <row r="872" spans="1:18" s="206" customFormat="1">
      <c r="A872" s="241" t="s">
        <v>1059</v>
      </c>
      <c r="B872" s="242" t="s">
        <v>734</v>
      </c>
      <c r="C872" s="216">
        <v>0</v>
      </c>
      <c r="D872" s="216">
        <v>0</v>
      </c>
      <c r="E872" s="216">
        <v>0</v>
      </c>
      <c r="F872" s="216">
        <v>0</v>
      </c>
      <c r="G872" s="216">
        <v>0</v>
      </c>
      <c r="H872" s="216">
        <v>0</v>
      </c>
      <c r="I872" s="216">
        <v>0</v>
      </c>
      <c r="J872" s="216">
        <v>0</v>
      </c>
      <c r="K872" s="216">
        <v>0</v>
      </c>
      <c r="L872" s="216">
        <v>0</v>
      </c>
      <c r="M872" s="216">
        <v>0</v>
      </c>
      <c r="N872" s="216">
        <v>0</v>
      </c>
      <c r="O872" s="216">
        <v>0</v>
      </c>
      <c r="P872" s="216">
        <v>0</v>
      </c>
      <c r="Q872" s="214" t="s">
        <v>163</v>
      </c>
      <c r="R872" s="244">
        <f t="shared" si="13"/>
        <v>0</v>
      </c>
    </row>
    <row r="873" spans="1:18" s="206" customFormat="1">
      <c r="A873" s="241" t="s">
        <v>1060</v>
      </c>
      <c r="B873" s="242" t="s">
        <v>734</v>
      </c>
      <c r="C873" s="216">
        <v>0</v>
      </c>
      <c r="D873" s="216">
        <v>0</v>
      </c>
      <c r="E873" s="216">
        <v>0</v>
      </c>
      <c r="F873" s="216">
        <v>0</v>
      </c>
      <c r="G873" s="216">
        <v>0</v>
      </c>
      <c r="H873" s="216">
        <v>0</v>
      </c>
      <c r="I873" s="216">
        <v>0</v>
      </c>
      <c r="J873" s="216">
        <v>0</v>
      </c>
      <c r="K873" s="216">
        <v>0</v>
      </c>
      <c r="L873" s="216">
        <v>0</v>
      </c>
      <c r="M873" s="216">
        <v>0</v>
      </c>
      <c r="N873" s="216">
        <v>0</v>
      </c>
      <c r="O873" s="216">
        <v>0</v>
      </c>
      <c r="P873" s="216">
        <v>0</v>
      </c>
      <c r="Q873" s="214" t="s">
        <v>163</v>
      </c>
      <c r="R873" s="244">
        <f t="shared" si="13"/>
        <v>0</v>
      </c>
    </row>
    <row r="874" spans="1:18" s="206" customFormat="1">
      <c r="A874" s="241" t="s">
        <v>1061</v>
      </c>
      <c r="B874" s="242" t="s">
        <v>734</v>
      </c>
      <c r="C874" s="216">
        <v>0</v>
      </c>
      <c r="D874" s="216">
        <v>0</v>
      </c>
      <c r="E874" s="216">
        <v>0</v>
      </c>
      <c r="F874" s="216">
        <v>0</v>
      </c>
      <c r="G874" s="216">
        <v>0</v>
      </c>
      <c r="H874" s="216">
        <v>0</v>
      </c>
      <c r="I874" s="216">
        <v>0</v>
      </c>
      <c r="J874" s="216">
        <v>0</v>
      </c>
      <c r="K874" s="216">
        <v>0</v>
      </c>
      <c r="L874" s="216">
        <v>0</v>
      </c>
      <c r="M874" s="216">
        <v>0</v>
      </c>
      <c r="N874" s="216">
        <v>0</v>
      </c>
      <c r="O874" s="216">
        <v>0</v>
      </c>
      <c r="P874" s="216">
        <v>0</v>
      </c>
      <c r="Q874" s="214" t="s">
        <v>163</v>
      </c>
      <c r="R874" s="244">
        <f t="shared" si="13"/>
        <v>0</v>
      </c>
    </row>
    <row r="875" spans="1:18" s="206" customFormat="1">
      <c r="A875" s="241" t="s">
        <v>1062</v>
      </c>
      <c r="B875" s="242" t="s">
        <v>734</v>
      </c>
      <c r="C875" s="216">
        <v>0</v>
      </c>
      <c r="D875" s="216">
        <v>0</v>
      </c>
      <c r="E875" s="216">
        <v>0</v>
      </c>
      <c r="F875" s="216">
        <v>0</v>
      </c>
      <c r="G875" s="216">
        <v>0</v>
      </c>
      <c r="H875" s="216">
        <v>0</v>
      </c>
      <c r="I875" s="216">
        <v>0</v>
      </c>
      <c r="J875" s="216">
        <v>0</v>
      </c>
      <c r="K875" s="216">
        <v>0</v>
      </c>
      <c r="L875" s="216">
        <v>0</v>
      </c>
      <c r="M875" s="216">
        <v>0</v>
      </c>
      <c r="N875" s="216">
        <v>0</v>
      </c>
      <c r="O875" s="216">
        <v>0</v>
      </c>
      <c r="P875" s="216">
        <v>0</v>
      </c>
      <c r="Q875" s="214" t="s">
        <v>163</v>
      </c>
      <c r="R875" s="244">
        <f t="shared" si="13"/>
        <v>0</v>
      </c>
    </row>
    <row r="876" spans="1:18">
      <c r="A876" s="241" t="s">
        <v>1063</v>
      </c>
      <c r="B876" s="242" t="s">
        <v>734</v>
      </c>
      <c r="C876" s="217">
        <v>4275000</v>
      </c>
      <c r="D876" s="217">
        <v>4275000</v>
      </c>
      <c r="E876" s="217">
        <v>4275000</v>
      </c>
      <c r="F876" s="217">
        <v>4275000</v>
      </c>
      <c r="G876" s="217">
        <v>4275000</v>
      </c>
      <c r="H876" s="217">
        <v>4275000</v>
      </c>
      <c r="I876" s="217">
        <v>4275000</v>
      </c>
      <c r="J876" s="217">
        <v>4275000</v>
      </c>
      <c r="K876" s="217">
        <v>4275000</v>
      </c>
      <c r="L876" s="217">
        <v>4275000</v>
      </c>
      <c r="M876" s="217">
        <v>4275000</v>
      </c>
      <c r="N876" s="217">
        <v>4275000</v>
      </c>
      <c r="O876" s="217">
        <v>4275000</v>
      </c>
      <c r="P876" s="217">
        <v>4275337</v>
      </c>
      <c r="Q876" s="243" t="s">
        <v>163</v>
      </c>
      <c r="R876" s="244">
        <f t="shared" si="13"/>
        <v>0</v>
      </c>
    </row>
    <row r="877" spans="1:18" s="206" customFormat="1">
      <c r="A877" s="241" t="s">
        <v>1064</v>
      </c>
      <c r="B877" s="242" t="s">
        <v>734</v>
      </c>
      <c r="C877" s="216">
        <v>0</v>
      </c>
      <c r="D877" s="216">
        <v>0</v>
      </c>
      <c r="E877" s="216">
        <v>0</v>
      </c>
      <c r="F877" s="216">
        <v>0</v>
      </c>
      <c r="G877" s="216">
        <v>0</v>
      </c>
      <c r="H877" s="216">
        <v>0</v>
      </c>
      <c r="I877" s="216">
        <v>0</v>
      </c>
      <c r="J877" s="216">
        <v>0</v>
      </c>
      <c r="K877" s="216">
        <v>0</v>
      </c>
      <c r="L877" s="216">
        <v>0</v>
      </c>
      <c r="M877" s="216">
        <v>0</v>
      </c>
      <c r="N877" s="216">
        <v>0</v>
      </c>
      <c r="O877" s="216">
        <v>0</v>
      </c>
      <c r="P877" s="216">
        <v>0</v>
      </c>
      <c r="Q877" s="214" t="s">
        <v>163</v>
      </c>
      <c r="R877" s="244">
        <f t="shared" si="13"/>
        <v>0</v>
      </c>
    </row>
    <row r="878" spans="1:18" s="206" customFormat="1">
      <c r="A878" s="241" t="s">
        <v>1065</v>
      </c>
      <c r="B878" s="242" t="s">
        <v>734</v>
      </c>
      <c r="C878" s="216">
        <v>0</v>
      </c>
      <c r="D878" s="216">
        <v>0</v>
      </c>
      <c r="E878" s="216">
        <v>0</v>
      </c>
      <c r="F878" s="216">
        <v>0</v>
      </c>
      <c r="G878" s="216">
        <v>0</v>
      </c>
      <c r="H878" s="216">
        <v>0</v>
      </c>
      <c r="I878" s="216">
        <v>0</v>
      </c>
      <c r="J878" s="216">
        <v>0</v>
      </c>
      <c r="K878" s="216">
        <v>0</v>
      </c>
      <c r="L878" s="216">
        <v>0</v>
      </c>
      <c r="M878" s="216">
        <v>0</v>
      </c>
      <c r="N878" s="216">
        <v>0</v>
      </c>
      <c r="O878" s="216">
        <v>0</v>
      </c>
      <c r="P878" s="216">
        <v>0</v>
      </c>
      <c r="Q878" s="214" t="s">
        <v>163</v>
      </c>
      <c r="R878" s="244">
        <f t="shared" si="13"/>
        <v>0</v>
      </c>
    </row>
    <row r="879" spans="1:18" s="206" customFormat="1">
      <c r="A879" s="241" t="s">
        <v>1066</v>
      </c>
      <c r="B879" s="242" t="s">
        <v>734</v>
      </c>
      <c r="C879" s="216">
        <v>0</v>
      </c>
      <c r="D879" s="216">
        <v>0</v>
      </c>
      <c r="E879" s="216">
        <v>0</v>
      </c>
      <c r="F879" s="216">
        <v>0</v>
      </c>
      <c r="G879" s="216">
        <v>0</v>
      </c>
      <c r="H879" s="216">
        <v>0</v>
      </c>
      <c r="I879" s="216">
        <v>0</v>
      </c>
      <c r="J879" s="216">
        <v>0</v>
      </c>
      <c r="K879" s="216">
        <v>0</v>
      </c>
      <c r="L879" s="216">
        <v>0</v>
      </c>
      <c r="M879" s="216">
        <v>0</v>
      </c>
      <c r="N879" s="216">
        <v>0</v>
      </c>
      <c r="O879" s="216">
        <v>0</v>
      </c>
      <c r="P879" s="216">
        <v>0</v>
      </c>
      <c r="Q879" s="214" t="s">
        <v>163</v>
      </c>
      <c r="R879" s="244">
        <f t="shared" si="13"/>
        <v>0</v>
      </c>
    </row>
    <row r="880" spans="1:18" s="206" customFormat="1">
      <c r="A880" s="241" t="s">
        <v>1067</v>
      </c>
      <c r="B880" s="242" t="s">
        <v>734</v>
      </c>
      <c r="C880" s="216">
        <v>0</v>
      </c>
      <c r="D880" s="216">
        <v>0</v>
      </c>
      <c r="E880" s="216">
        <v>0</v>
      </c>
      <c r="F880" s="216">
        <v>0</v>
      </c>
      <c r="G880" s="216">
        <v>0</v>
      </c>
      <c r="H880" s="216">
        <v>0</v>
      </c>
      <c r="I880" s="216">
        <v>0</v>
      </c>
      <c r="J880" s="216">
        <v>0</v>
      </c>
      <c r="K880" s="216">
        <v>0</v>
      </c>
      <c r="L880" s="216">
        <v>0</v>
      </c>
      <c r="M880" s="216">
        <v>0</v>
      </c>
      <c r="N880" s="216">
        <v>0</v>
      </c>
      <c r="O880" s="216">
        <v>0</v>
      </c>
      <c r="P880" s="216">
        <v>0</v>
      </c>
      <c r="Q880" s="214" t="s">
        <v>163</v>
      </c>
      <c r="R880" s="244">
        <f t="shared" si="13"/>
        <v>0</v>
      </c>
    </row>
    <row r="881" spans="1:18" s="206" customFormat="1">
      <c r="A881" s="241" t="s">
        <v>1068</v>
      </c>
      <c r="B881" s="242" t="s">
        <v>734</v>
      </c>
      <c r="C881" s="216">
        <v>0</v>
      </c>
      <c r="D881" s="216">
        <v>0</v>
      </c>
      <c r="E881" s="216">
        <v>0</v>
      </c>
      <c r="F881" s="216">
        <v>0</v>
      </c>
      <c r="G881" s="216">
        <v>0</v>
      </c>
      <c r="H881" s="216">
        <v>0</v>
      </c>
      <c r="I881" s="216">
        <v>0</v>
      </c>
      <c r="J881" s="216">
        <v>0</v>
      </c>
      <c r="K881" s="216">
        <v>0</v>
      </c>
      <c r="L881" s="216">
        <v>0</v>
      </c>
      <c r="M881" s="216">
        <v>0</v>
      </c>
      <c r="N881" s="216">
        <v>0</v>
      </c>
      <c r="O881" s="216">
        <v>0</v>
      </c>
      <c r="P881" s="216">
        <v>0</v>
      </c>
      <c r="Q881" s="214" t="s">
        <v>163</v>
      </c>
      <c r="R881" s="244">
        <f t="shared" si="13"/>
        <v>0</v>
      </c>
    </row>
    <row r="882" spans="1:18" s="206" customFormat="1">
      <c r="A882" s="241" t="s">
        <v>1069</v>
      </c>
      <c r="B882" s="242" t="s">
        <v>734</v>
      </c>
      <c r="C882" s="216">
        <v>0</v>
      </c>
      <c r="D882" s="216">
        <v>0</v>
      </c>
      <c r="E882" s="216">
        <v>0</v>
      </c>
      <c r="F882" s="216">
        <v>0</v>
      </c>
      <c r="G882" s="216">
        <v>0</v>
      </c>
      <c r="H882" s="216">
        <v>0</v>
      </c>
      <c r="I882" s="216">
        <v>0</v>
      </c>
      <c r="J882" s="216">
        <v>0</v>
      </c>
      <c r="K882" s="216">
        <v>0</v>
      </c>
      <c r="L882" s="216">
        <v>0</v>
      </c>
      <c r="M882" s="216">
        <v>0</v>
      </c>
      <c r="N882" s="216">
        <v>0</v>
      </c>
      <c r="O882" s="216">
        <v>0</v>
      </c>
      <c r="P882" s="216">
        <v>0</v>
      </c>
      <c r="Q882" s="214" t="s">
        <v>163</v>
      </c>
      <c r="R882" s="244">
        <f t="shared" si="13"/>
        <v>0</v>
      </c>
    </row>
    <row r="883" spans="1:18" s="206" customFormat="1">
      <c r="A883" s="241" t="s">
        <v>1070</v>
      </c>
      <c r="B883" s="242" t="s">
        <v>734</v>
      </c>
      <c r="C883" s="216">
        <v>0</v>
      </c>
      <c r="D883" s="216">
        <v>0</v>
      </c>
      <c r="E883" s="216">
        <v>0</v>
      </c>
      <c r="F883" s="216">
        <v>0</v>
      </c>
      <c r="G883" s="216">
        <v>0</v>
      </c>
      <c r="H883" s="216">
        <v>0</v>
      </c>
      <c r="I883" s="216">
        <v>0</v>
      </c>
      <c r="J883" s="216">
        <v>0</v>
      </c>
      <c r="K883" s="216">
        <v>0</v>
      </c>
      <c r="L883" s="216">
        <v>0</v>
      </c>
      <c r="M883" s="216">
        <v>0</v>
      </c>
      <c r="N883" s="216">
        <v>0</v>
      </c>
      <c r="O883" s="216">
        <v>0</v>
      </c>
      <c r="P883" s="216">
        <v>0</v>
      </c>
      <c r="Q883" s="214" t="s">
        <v>163</v>
      </c>
      <c r="R883" s="244">
        <f t="shared" si="13"/>
        <v>0</v>
      </c>
    </row>
    <row r="884" spans="1:18" s="206" customFormat="1">
      <c r="A884" s="241" t="s">
        <v>1071</v>
      </c>
      <c r="B884" s="242" t="s">
        <v>734</v>
      </c>
      <c r="C884" s="216">
        <v>0</v>
      </c>
      <c r="D884" s="216">
        <v>0</v>
      </c>
      <c r="E884" s="216">
        <v>0</v>
      </c>
      <c r="F884" s="216">
        <v>0</v>
      </c>
      <c r="G884" s="216">
        <v>0</v>
      </c>
      <c r="H884" s="216">
        <v>0</v>
      </c>
      <c r="I884" s="216">
        <v>0</v>
      </c>
      <c r="J884" s="216">
        <v>0</v>
      </c>
      <c r="K884" s="216">
        <v>0</v>
      </c>
      <c r="L884" s="216">
        <v>0</v>
      </c>
      <c r="M884" s="216">
        <v>0</v>
      </c>
      <c r="N884" s="216">
        <v>0</v>
      </c>
      <c r="O884" s="216">
        <v>0</v>
      </c>
      <c r="P884" s="216">
        <v>0</v>
      </c>
      <c r="Q884" s="214" t="s">
        <v>163</v>
      </c>
      <c r="R884" s="244">
        <f t="shared" si="13"/>
        <v>0</v>
      </c>
    </row>
    <row r="885" spans="1:18" s="206" customFormat="1">
      <c r="A885" s="241" t="s">
        <v>1072</v>
      </c>
      <c r="B885" s="242" t="s">
        <v>734</v>
      </c>
      <c r="C885" s="216">
        <v>0</v>
      </c>
      <c r="D885" s="216">
        <v>0</v>
      </c>
      <c r="E885" s="216">
        <v>0</v>
      </c>
      <c r="F885" s="216">
        <v>0</v>
      </c>
      <c r="G885" s="216">
        <v>0</v>
      </c>
      <c r="H885" s="216">
        <v>0</v>
      </c>
      <c r="I885" s="216">
        <v>0</v>
      </c>
      <c r="J885" s="216">
        <v>0</v>
      </c>
      <c r="K885" s="216">
        <v>0</v>
      </c>
      <c r="L885" s="216">
        <v>0</v>
      </c>
      <c r="M885" s="216">
        <v>0</v>
      </c>
      <c r="N885" s="216">
        <v>0</v>
      </c>
      <c r="O885" s="216">
        <v>0</v>
      </c>
      <c r="P885" s="216">
        <v>0</v>
      </c>
      <c r="Q885" s="214" t="s">
        <v>163</v>
      </c>
      <c r="R885" s="244">
        <f t="shared" si="13"/>
        <v>0</v>
      </c>
    </row>
    <row r="886" spans="1:18" s="206" customFormat="1">
      <c r="A886" s="241" t="s">
        <v>1073</v>
      </c>
      <c r="B886" s="242" t="s">
        <v>734</v>
      </c>
      <c r="C886" s="216">
        <v>0</v>
      </c>
      <c r="D886" s="216">
        <v>0</v>
      </c>
      <c r="E886" s="216">
        <v>0</v>
      </c>
      <c r="F886" s="216">
        <v>0</v>
      </c>
      <c r="G886" s="216">
        <v>0</v>
      </c>
      <c r="H886" s="216">
        <v>0</v>
      </c>
      <c r="I886" s="216">
        <v>0</v>
      </c>
      <c r="J886" s="216">
        <v>0</v>
      </c>
      <c r="K886" s="216">
        <v>0</v>
      </c>
      <c r="L886" s="216">
        <v>0</v>
      </c>
      <c r="M886" s="216">
        <v>0</v>
      </c>
      <c r="N886" s="216">
        <v>0</v>
      </c>
      <c r="O886" s="216">
        <v>0</v>
      </c>
      <c r="P886" s="216">
        <v>0</v>
      </c>
      <c r="Q886" s="214" t="s">
        <v>163</v>
      </c>
      <c r="R886" s="244">
        <f t="shared" si="13"/>
        <v>0</v>
      </c>
    </row>
    <row r="887" spans="1:18" s="206" customFormat="1">
      <c r="A887" s="241" t="s">
        <v>1074</v>
      </c>
      <c r="B887" s="242" t="s">
        <v>734</v>
      </c>
      <c r="C887" s="216">
        <v>0</v>
      </c>
      <c r="D887" s="216">
        <v>0</v>
      </c>
      <c r="E887" s="216">
        <v>0</v>
      </c>
      <c r="F887" s="216">
        <v>0</v>
      </c>
      <c r="G887" s="216">
        <v>0</v>
      </c>
      <c r="H887" s="216">
        <v>0</v>
      </c>
      <c r="I887" s="216">
        <v>0</v>
      </c>
      <c r="J887" s="216">
        <v>0</v>
      </c>
      <c r="K887" s="216">
        <v>0</v>
      </c>
      <c r="L887" s="216">
        <v>0</v>
      </c>
      <c r="M887" s="216">
        <v>0</v>
      </c>
      <c r="N887" s="216">
        <v>0</v>
      </c>
      <c r="O887" s="216">
        <v>0</v>
      </c>
      <c r="P887" s="216">
        <v>0</v>
      </c>
      <c r="Q887" s="214" t="s">
        <v>163</v>
      </c>
      <c r="R887" s="244">
        <f t="shared" si="13"/>
        <v>0</v>
      </c>
    </row>
    <row r="888" spans="1:18" s="206" customFormat="1">
      <c r="A888" s="241" t="s">
        <v>1075</v>
      </c>
      <c r="B888" s="242" t="s">
        <v>734</v>
      </c>
      <c r="C888" s="216">
        <v>0</v>
      </c>
      <c r="D888" s="216">
        <v>0</v>
      </c>
      <c r="E888" s="216">
        <v>0</v>
      </c>
      <c r="F888" s="216">
        <v>0</v>
      </c>
      <c r="G888" s="216">
        <v>0</v>
      </c>
      <c r="H888" s="216">
        <v>0</v>
      </c>
      <c r="I888" s="216">
        <v>0</v>
      </c>
      <c r="J888" s="216">
        <v>0</v>
      </c>
      <c r="K888" s="216">
        <v>0</v>
      </c>
      <c r="L888" s="216">
        <v>0</v>
      </c>
      <c r="M888" s="216">
        <v>0</v>
      </c>
      <c r="N888" s="216">
        <v>0</v>
      </c>
      <c r="O888" s="216">
        <v>0</v>
      </c>
      <c r="P888" s="216">
        <v>0</v>
      </c>
      <c r="Q888" s="214" t="s">
        <v>163</v>
      </c>
      <c r="R888" s="244">
        <f t="shared" si="13"/>
        <v>0</v>
      </c>
    </row>
    <row r="889" spans="1:18" s="206" customFormat="1">
      <c r="A889" s="241" t="s">
        <v>1076</v>
      </c>
      <c r="B889" s="242" t="s">
        <v>734</v>
      </c>
      <c r="C889" s="216">
        <v>0</v>
      </c>
      <c r="D889" s="216">
        <v>0</v>
      </c>
      <c r="E889" s="216">
        <v>0</v>
      </c>
      <c r="F889" s="216">
        <v>0</v>
      </c>
      <c r="G889" s="216">
        <v>0</v>
      </c>
      <c r="H889" s="216">
        <v>0</v>
      </c>
      <c r="I889" s="216">
        <v>0</v>
      </c>
      <c r="J889" s="216">
        <v>0</v>
      </c>
      <c r="K889" s="216">
        <v>0</v>
      </c>
      <c r="L889" s="216">
        <v>0</v>
      </c>
      <c r="M889" s="216">
        <v>0</v>
      </c>
      <c r="N889" s="216">
        <v>0</v>
      </c>
      <c r="O889" s="216">
        <v>0</v>
      </c>
      <c r="P889" s="216">
        <v>0</v>
      </c>
      <c r="Q889" s="214" t="s">
        <v>163</v>
      </c>
      <c r="R889" s="244">
        <f t="shared" si="13"/>
        <v>0</v>
      </c>
    </row>
    <row r="890" spans="1:18" s="206" customFormat="1">
      <c r="A890" s="241" t="s">
        <v>1077</v>
      </c>
      <c r="B890" s="242" t="s">
        <v>734</v>
      </c>
      <c r="C890" s="216">
        <v>0</v>
      </c>
      <c r="D890" s="216">
        <v>0</v>
      </c>
      <c r="E890" s="216">
        <v>0</v>
      </c>
      <c r="F890" s="216">
        <v>0</v>
      </c>
      <c r="G890" s="216">
        <v>0</v>
      </c>
      <c r="H890" s="216">
        <v>0</v>
      </c>
      <c r="I890" s="216">
        <v>0</v>
      </c>
      <c r="J890" s="216">
        <v>0</v>
      </c>
      <c r="K890" s="216">
        <v>0</v>
      </c>
      <c r="L890" s="216">
        <v>0</v>
      </c>
      <c r="M890" s="216">
        <v>0</v>
      </c>
      <c r="N890" s="216">
        <v>0</v>
      </c>
      <c r="O890" s="216">
        <v>0</v>
      </c>
      <c r="P890" s="216">
        <v>0</v>
      </c>
      <c r="Q890" s="214" t="s">
        <v>163</v>
      </c>
      <c r="R890" s="244">
        <f t="shared" si="13"/>
        <v>0</v>
      </c>
    </row>
    <row r="891" spans="1:18" s="206" customFormat="1">
      <c r="A891" s="241" t="s">
        <v>1078</v>
      </c>
      <c r="B891" s="242" t="s">
        <v>734</v>
      </c>
      <c r="C891" s="216">
        <v>0</v>
      </c>
      <c r="D891" s="216">
        <v>0</v>
      </c>
      <c r="E891" s="216">
        <v>0</v>
      </c>
      <c r="F891" s="216">
        <v>0</v>
      </c>
      <c r="G891" s="216">
        <v>0</v>
      </c>
      <c r="H891" s="216">
        <v>0</v>
      </c>
      <c r="I891" s="216">
        <v>0</v>
      </c>
      <c r="J891" s="216">
        <v>0</v>
      </c>
      <c r="K891" s="216">
        <v>0</v>
      </c>
      <c r="L891" s="216">
        <v>0</v>
      </c>
      <c r="M891" s="216">
        <v>0</v>
      </c>
      <c r="N891" s="216">
        <v>0</v>
      </c>
      <c r="O891" s="216">
        <v>0</v>
      </c>
      <c r="P891" s="216">
        <v>0</v>
      </c>
      <c r="Q891" s="214" t="s">
        <v>163</v>
      </c>
      <c r="R891" s="244">
        <f t="shared" si="13"/>
        <v>0</v>
      </c>
    </row>
    <row r="892" spans="1:18" s="206" customFormat="1">
      <c r="A892" s="241" t="s">
        <v>1079</v>
      </c>
      <c r="B892" s="242" t="s">
        <v>734</v>
      </c>
      <c r="C892" s="216">
        <v>0</v>
      </c>
      <c r="D892" s="216">
        <v>0</v>
      </c>
      <c r="E892" s="216">
        <v>0</v>
      </c>
      <c r="F892" s="216">
        <v>0</v>
      </c>
      <c r="G892" s="216">
        <v>0</v>
      </c>
      <c r="H892" s="216">
        <v>0</v>
      </c>
      <c r="I892" s="216">
        <v>0</v>
      </c>
      <c r="J892" s="216">
        <v>0</v>
      </c>
      <c r="K892" s="216">
        <v>0</v>
      </c>
      <c r="L892" s="216">
        <v>0</v>
      </c>
      <c r="M892" s="216">
        <v>0</v>
      </c>
      <c r="N892" s="216">
        <v>0</v>
      </c>
      <c r="O892" s="216">
        <v>0</v>
      </c>
      <c r="P892" s="216">
        <v>0</v>
      </c>
      <c r="Q892" s="214" t="s">
        <v>163</v>
      </c>
      <c r="R892" s="244">
        <f t="shared" si="13"/>
        <v>0</v>
      </c>
    </row>
    <row r="893" spans="1:18" s="206" customFormat="1">
      <c r="A893" s="241" t="s">
        <v>1080</v>
      </c>
      <c r="B893" s="242" t="s">
        <v>734</v>
      </c>
      <c r="C893" s="216">
        <v>0</v>
      </c>
      <c r="D893" s="216">
        <v>0</v>
      </c>
      <c r="E893" s="216">
        <v>0</v>
      </c>
      <c r="F893" s="216">
        <v>0</v>
      </c>
      <c r="G893" s="216">
        <v>0</v>
      </c>
      <c r="H893" s="216">
        <v>0</v>
      </c>
      <c r="I893" s="216">
        <v>0</v>
      </c>
      <c r="J893" s="216">
        <v>0</v>
      </c>
      <c r="K893" s="216">
        <v>0</v>
      </c>
      <c r="L893" s="216">
        <v>0</v>
      </c>
      <c r="M893" s="216">
        <v>0</v>
      </c>
      <c r="N893" s="216">
        <v>0</v>
      </c>
      <c r="O893" s="216">
        <v>0</v>
      </c>
      <c r="P893" s="216">
        <v>0</v>
      </c>
      <c r="Q893" s="214" t="s">
        <v>163</v>
      </c>
      <c r="R893" s="244">
        <f t="shared" si="13"/>
        <v>0</v>
      </c>
    </row>
    <row r="894" spans="1:18" s="206" customFormat="1">
      <c r="A894" s="241" t="s">
        <v>1081</v>
      </c>
      <c r="B894" s="242" t="s">
        <v>734</v>
      </c>
      <c r="C894" s="216">
        <v>0</v>
      </c>
      <c r="D894" s="216">
        <v>0</v>
      </c>
      <c r="E894" s="216">
        <v>0</v>
      </c>
      <c r="F894" s="216">
        <v>0</v>
      </c>
      <c r="G894" s="216">
        <v>0</v>
      </c>
      <c r="H894" s="216">
        <v>0</v>
      </c>
      <c r="I894" s="216">
        <v>0</v>
      </c>
      <c r="J894" s="216">
        <v>0</v>
      </c>
      <c r="K894" s="216">
        <v>0</v>
      </c>
      <c r="L894" s="216">
        <v>0</v>
      </c>
      <c r="M894" s="216">
        <v>0</v>
      </c>
      <c r="N894" s="216">
        <v>0</v>
      </c>
      <c r="O894" s="216">
        <v>0</v>
      </c>
      <c r="P894" s="216">
        <v>0</v>
      </c>
      <c r="Q894" s="214" t="s">
        <v>163</v>
      </c>
      <c r="R894" s="244">
        <f t="shared" si="13"/>
        <v>0</v>
      </c>
    </row>
    <row r="895" spans="1:18" s="206" customFormat="1">
      <c r="A895" s="241" t="s">
        <v>1082</v>
      </c>
      <c r="B895" s="242" t="s">
        <v>734</v>
      </c>
      <c r="C895" s="216">
        <v>0</v>
      </c>
      <c r="D895" s="216">
        <v>0</v>
      </c>
      <c r="E895" s="216">
        <v>0</v>
      </c>
      <c r="F895" s="216">
        <v>0</v>
      </c>
      <c r="G895" s="216">
        <v>0</v>
      </c>
      <c r="H895" s="216">
        <v>0</v>
      </c>
      <c r="I895" s="216">
        <v>0</v>
      </c>
      <c r="J895" s="216">
        <v>0</v>
      </c>
      <c r="K895" s="216">
        <v>0</v>
      </c>
      <c r="L895" s="216">
        <v>0</v>
      </c>
      <c r="M895" s="216">
        <v>0</v>
      </c>
      <c r="N895" s="216">
        <v>0</v>
      </c>
      <c r="O895" s="216">
        <v>0</v>
      </c>
      <c r="P895" s="216">
        <v>0</v>
      </c>
      <c r="Q895" s="214" t="s">
        <v>163</v>
      </c>
      <c r="R895" s="244">
        <f t="shared" si="13"/>
        <v>0</v>
      </c>
    </row>
    <row r="896" spans="1:18" s="206" customFormat="1">
      <c r="A896" s="241" t="s">
        <v>1083</v>
      </c>
      <c r="B896" s="242" t="s">
        <v>734</v>
      </c>
      <c r="C896" s="216">
        <v>0</v>
      </c>
      <c r="D896" s="216">
        <v>0</v>
      </c>
      <c r="E896" s="216">
        <v>0</v>
      </c>
      <c r="F896" s="216">
        <v>0</v>
      </c>
      <c r="G896" s="216">
        <v>0</v>
      </c>
      <c r="H896" s="216">
        <v>0</v>
      </c>
      <c r="I896" s="216">
        <v>0</v>
      </c>
      <c r="J896" s="216">
        <v>0</v>
      </c>
      <c r="K896" s="216">
        <v>0</v>
      </c>
      <c r="L896" s="216">
        <v>0</v>
      </c>
      <c r="M896" s="216">
        <v>0</v>
      </c>
      <c r="N896" s="216">
        <v>0</v>
      </c>
      <c r="O896" s="216">
        <v>0</v>
      </c>
      <c r="P896" s="216">
        <v>0</v>
      </c>
      <c r="Q896" s="214" t="s">
        <v>163</v>
      </c>
      <c r="R896" s="244">
        <f t="shared" si="13"/>
        <v>0</v>
      </c>
    </row>
    <row r="897" spans="1:18" s="206" customFormat="1">
      <c r="A897" s="241" t="s">
        <v>1084</v>
      </c>
      <c r="B897" s="242" t="s">
        <v>734</v>
      </c>
      <c r="C897" s="216">
        <v>0</v>
      </c>
      <c r="D897" s="216">
        <v>0</v>
      </c>
      <c r="E897" s="216">
        <v>0</v>
      </c>
      <c r="F897" s="216">
        <v>0</v>
      </c>
      <c r="G897" s="216">
        <v>0</v>
      </c>
      <c r="H897" s="216">
        <v>0</v>
      </c>
      <c r="I897" s="216">
        <v>0</v>
      </c>
      <c r="J897" s="216">
        <v>0</v>
      </c>
      <c r="K897" s="216">
        <v>0</v>
      </c>
      <c r="L897" s="216">
        <v>0</v>
      </c>
      <c r="M897" s="216">
        <v>0</v>
      </c>
      <c r="N897" s="216">
        <v>0</v>
      </c>
      <c r="O897" s="216">
        <v>0</v>
      </c>
      <c r="P897" s="216">
        <v>0</v>
      </c>
      <c r="Q897" s="214" t="s">
        <v>163</v>
      </c>
      <c r="R897" s="244">
        <f t="shared" si="13"/>
        <v>0</v>
      </c>
    </row>
    <row r="898" spans="1:18" s="206" customFormat="1">
      <c r="A898" s="241" t="s">
        <v>1085</v>
      </c>
      <c r="B898" s="242" t="s">
        <v>734</v>
      </c>
      <c r="C898" s="216">
        <v>0</v>
      </c>
      <c r="D898" s="216">
        <v>0</v>
      </c>
      <c r="E898" s="216">
        <v>0</v>
      </c>
      <c r="F898" s="216">
        <v>0</v>
      </c>
      <c r="G898" s="216">
        <v>0</v>
      </c>
      <c r="H898" s="216">
        <v>0</v>
      </c>
      <c r="I898" s="216">
        <v>0</v>
      </c>
      <c r="J898" s="216">
        <v>0</v>
      </c>
      <c r="K898" s="216">
        <v>0</v>
      </c>
      <c r="L898" s="216">
        <v>0</v>
      </c>
      <c r="M898" s="216">
        <v>0</v>
      </c>
      <c r="N898" s="216">
        <v>0</v>
      </c>
      <c r="O898" s="216">
        <v>0</v>
      </c>
      <c r="P898" s="216">
        <v>0</v>
      </c>
      <c r="Q898" s="214" t="s">
        <v>163</v>
      </c>
      <c r="R898" s="244">
        <f t="shared" si="13"/>
        <v>0</v>
      </c>
    </row>
    <row r="899" spans="1:18" s="206" customFormat="1">
      <c r="A899" s="241" t="s">
        <v>1086</v>
      </c>
      <c r="B899" s="242" t="s">
        <v>734</v>
      </c>
      <c r="C899" s="216">
        <v>0</v>
      </c>
      <c r="D899" s="216">
        <v>0</v>
      </c>
      <c r="E899" s="216">
        <v>0</v>
      </c>
      <c r="F899" s="216">
        <v>0</v>
      </c>
      <c r="G899" s="216">
        <v>0</v>
      </c>
      <c r="H899" s="216">
        <v>0</v>
      </c>
      <c r="I899" s="216">
        <v>0</v>
      </c>
      <c r="J899" s="216">
        <v>0</v>
      </c>
      <c r="K899" s="216">
        <v>0</v>
      </c>
      <c r="L899" s="216">
        <v>0</v>
      </c>
      <c r="M899" s="216">
        <v>0</v>
      </c>
      <c r="N899" s="216">
        <v>0</v>
      </c>
      <c r="O899" s="216">
        <v>0</v>
      </c>
      <c r="P899" s="216">
        <v>0</v>
      </c>
      <c r="Q899" s="214" t="s">
        <v>163</v>
      </c>
      <c r="R899" s="244">
        <f t="shared" si="13"/>
        <v>0</v>
      </c>
    </row>
    <row r="900" spans="1:18" s="206" customFormat="1">
      <c r="A900" s="241" t="s">
        <v>1087</v>
      </c>
      <c r="B900" s="242" t="s">
        <v>734</v>
      </c>
      <c r="C900" s="216">
        <v>0</v>
      </c>
      <c r="D900" s="216">
        <v>0</v>
      </c>
      <c r="E900" s="216">
        <v>0</v>
      </c>
      <c r="F900" s="216">
        <v>0</v>
      </c>
      <c r="G900" s="216">
        <v>0</v>
      </c>
      <c r="H900" s="216">
        <v>0</v>
      </c>
      <c r="I900" s="216">
        <v>0</v>
      </c>
      <c r="J900" s="216">
        <v>0</v>
      </c>
      <c r="K900" s="216">
        <v>0</v>
      </c>
      <c r="L900" s="216">
        <v>0</v>
      </c>
      <c r="M900" s="216">
        <v>0</v>
      </c>
      <c r="N900" s="216">
        <v>0</v>
      </c>
      <c r="O900" s="216">
        <v>0</v>
      </c>
      <c r="P900" s="216">
        <v>0</v>
      </c>
      <c r="Q900" s="214" t="s">
        <v>163</v>
      </c>
      <c r="R900" s="244">
        <f t="shared" si="13"/>
        <v>0</v>
      </c>
    </row>
    <row r="901" spans="1:18" s="206" customFormat="1">
      <c r="A901" s="241" t="s">
        <v>1088</v>
      </c>
      <c r="B901" s="242" t="s">
        <v>734</v>
      </c>
      <c r="C901" s="216">
        <v>0</v>
      </c>
      <c r="D901" s="216">
        <v>0</v>
      </c>
      <c r="E901" s="216">
        <v>0</v>
      </c>
      <c r="F901" s="216">
        <v>0</v>
      </c>
      <c r="G901" s="216">
        <v>0</v>
      </c>
      <c r="H901" s="216">
        <v>0</v>
      </c>
      <c r="I901" s="216">
        <v>0</v>
      </c>
      <c r="J901" s="216">
        <v>0</v>
      </c>
      <c r="K901" s="216">
        <v>0</v>
      </c>
      <c r="L901" s="216">
        <v>0</v>
      </c>
      <c r="M901" s="216">
        <v>0</v>
      </c>
      <c r="N901" s="216">
        <v>0</v>
      </c>
      <c r="O901" s="216">
        <v>0</v>
      </c>
      <c r="P901" s="216">
        <v>0</v>
      </c>
      <c r="Q901" s="214" t="s">
        <v>163</v>
      </c>
      <c r="R901" s="244">
        <f t="shared" ref="R901:R964" si="14">(ROUND((C901+O901+SUM(D901:N901)*2)/24,-3)-(ROUND(P901,-3)))</f>
        <v>0</v>
      </c>
    </row>
    <row r="902" spans="1:18">
      <c r="A902" s="241" t="s">
        <v>1089</v>
      </c>
      <c r="B902" s="242" t="s">
        <v>734</v>
      </c>
      <c r="C902" s="217">
        <v>0</v>
      </c>
      <c r="D902" s="217">
        <v>0</v>
      </c>
      <c r="E902" s="217">
        <v>0</v>
      </c>
      <c r="F902" s="217">
        <v>0</v>
      </c>
      <c r="G902" s="217">
        <v>165962000</v>
      </c>
      <c r="H902" s="217">
        <v>150905000</v>
      </c>
      <c r="I902" s="217">
        <v>151398000</v>
      </c>
      <c r="J902" s="217">
        <v>150193000</v>
      </c>
      <c r="K902" s="217">
        <v>150631000</v>
      </c>
      <c r="L902" s="217">
        <v>150651000</v>
      </c>
      <c r="M902" s="217">
        <v>160146000</v>
      </c>
      <c r="N902" s="217">
        <v>160939000</v>
      </c>
      <c r="O902" s="217">
        <v>163270000</v>
      </c>
      <c r="P902" s="217">
        <v>110205017</v>
      </c>
      <c r="Q902" s="243" t="s">
        <v>163</v>
      </c>
      <c r="R902" s="244">
        <f t="shared" si="14"/>
        <v>0</v>
      </c>
    </row>
    <row r="903" spans="1:18" s="206" customFormat="1">
      <c r="A903" s="241" t="s">
        <v>1090</v>
      </c>
      <c r="B903" s="242" t="s">
        <v>734</v>
      </c>
      <c r="C903" s="216">
        <v>0</v>
      </c>
      <c r="D903" s="216">
        <v>0</v>
      </c>
      <c r="E903" s="216">
        <v>0</v>
      </c>
      <c r="F903" s="216">
        <v>0</v>
      </c>
      <c r="G903" s="216">
        <v>0</v>
      </c>
      <c r="H903" s="216">
        <v>0</v>
      </c>
      <c r="I903" s="216">
        <v>0</v>
      </c>
      <c r="J903" s="216">
        <v>0</v>
      </c>
      <c r="K903" s="216">
        <v>0</v>
      </c>
      <c r="L903" s="216">
        <v>0</v>
      </c>
      <c r="M903" s="216">
        <v>0</v>
      </c>
      <c r="N903" s="216">
        <v>0</v>
      </c>
      <c r="O903" s="216">
        <v>0</v>
      </c>
      <c r="P903" s="216">
        <v>0</v>
      </c>
      <c r="Q903" s="214" t="s">
        <v>163</v>
      </c>
      <c r="R903" s="244">
        <f t="shared" si="14"/>
        <v>0</v>
      </c>
    </row>
    <row r="904" spans="1:18" s="206" customFormat="1">
      <c r="A904" s="241" t="s">
        <v>1091</v>
      </c>
      <c r="B904" s="242" t="s">
        <v>734</v>
      </c>
      <c r="C904" s="216">
        <v>0</v>
      </c>
      <c r="D904" s="216">
        <v>0</v>
      </c>
      <c r="E904" s="216">
        <v>0</v>
      </c>
      <c r="F904" s="216">
        <v>0</v>
      </c>
      <c r="G904" s="216">
        <v>0</v>
      </c>
      <c r="H904" s="216">
        <v>0</v>
      </c>
      <c r="I904" s="216">
        <v>0</v>
      </c>
      <c r="J904" s="216">
        <v>0</v>
      </c>
      <c r="K904" s="216">
        <v>0</v>
      </c>
      <c r="L904" s="216">
        <v>0</v>
      </c>
      <c r="M904" s="216">
        <v>0</v>
      </c>
      <c r="N904" s="216">
        <v>0</v>
      </c>
      <c r="O904" s="216">
        <v>0</v>
      </c>
      <c r="P904" s="216">
        <v>0</v>
      </c>
      <c r="Q904" s="214" t="s">
        <v>163</v>
      </c>
      <c r="R904" s="244">
        <f t="shared" si="14"/>
        <v>0</v>
      </c>
    </row>
    <row r="905" spans="1:18" s="206" customFormat="1">
      <c r="A905" s="241" t="s">
        <v>1092</v>
      </c>
      <c r="B905" s="242" t="s">
        <v>734</v>
      </c>
      <c r="C905" s="216">
        <v>0</v>
      </c>
      <c r="D905" s="216">
        <v>0</v>
      </c>
      <c r="E905" s="216">
        <v>0</v>
      </c>
      <c r="F905" s="216">
        <v>0</v>
      </c>
      <c r="G905" s="216">
        <v>0</v>
      </c>
      <c r="H905" s="216">
        <v>0</v>
      </c>
      <c r="I905" s="216">
        <v>0</v>
      </c>
      <c r="J905" s="216">
        <v>0</v>
      </c>
      <c r="K905" s="216">
        <v>0</v>
      </c>
      <c r="L905" s="216">
        <v>0</v>
      </c>
      <c r="M905" s="216">
        <v>0</v>
      </c>
      <c r="N905" s="216">
        <v>0</v>
      </c>
      <c r="O905" s="216">
        <v>0</v>
      </c>
      <c r="P905" s="216">
        <v>0</v>
      </c>
      <c r="Q905" s="214" t="s">
        <v>163</v>
      </c>
      <c r="R905" s="244">
        <f t="shared" si="14"/>
        <v>0</v>
      </c>
    </row>
    <row r="906" spans="1:18" s="206" customFormat="1">
      <c r="A906" s="241" t="s">
        <v>1093</v>
      </c>
      <c r="B906" s="242" t="s">
        <v>734</v>
      </c>
      <c r="C906" s="216">
        <v>0</v>
      </c>
      <c r="D906" s="216">
        <v>0</v>
      </c>
      <c r="E906" s="216">
        <v>0</v>
      </c>
      <c r="F906" s="216">
        <v>0</v>
      </c>
      <c r="G906" s="216">
        <v>0</v>
      </c>
      <c r="H906" s="216">
        <v>0</v>
      </c>
      <c r="I906" s="216">
        <v>0</v>
      </c>
      <c r="J906" s="216">
        <v>0</v>
      </c>
      <c r="K906" s="216">
        <v>0</v>
      </c>
      <c r="L906" s="216">
        <v>0</v>
      </c>
      <c r="M906" s="216">
        <v>0</v>
      </c>
      <c r="N906" s="216">
        <v>0</v>
      </c>
      <c r="O906" s="216">
        <v>0</v>
      </c>
      <c r="P906" s="216">
        <v>0</v>
      </c>
      <c r="Q906" s="214" t="s">
        <v>163</v>
      </c>
      <c r="R906" s="244">
        <f t="shared" si="14"/>
        <v>0</v>
      </c>
    </row>
    <row r="907" spans="1:18" s="206" customFormat="1">
      <c r="A907" s="241" t="s">
        <v>1094</v>
      </c>
      <c r="B907" s="242" t="s">
        <v>734</v>
      </c>
      <c r="C907" s="216">
        <v>0</v>
      </c>
      <c r="D907" s="216">
        <v>0</v>
      </c>
      <c r="E907" s="216">
        <v>0</v>
      </c>
      <c r="F907" s="216">
        <v>0</v>
      </c>
      <c r="G907" s="216">
        <v>0</v>
      </c>
      <c r="H907" s="216">
        <v>0</v>
      </c>
      <c r="I907" s="216">
        <v>0</v>
      </c>
      <c r="J907" s="216">
        <v>0</v>
      </c>
      <c r="K907" s="216">
        <v>0</v>
      </c>
      <c r="L907" s="216">
        <v>0</v>
      </c>
      <c r="M907" s="216">
        <v>0</v>
      </c>
      <c r="N907" s="216">
        <v>0</v>
      </c>
      <c r="O907" s="216">
        <v>0</v>
      </c>
      <c r="P907" s="216">
        <v>0</v>
      </c>
      <c r="Q907" s="214" t="s">
        <v>163</v>
      </c>
      <c r="R907" s="244">
        <f t="shared" si="14"/>
        <v>0</v>
      </c>
    </row>
    <row r="908" spans="1:18">
      <c r="A908" s="241" t="s">
        <v>1095</v>
      </c>
      <c r="B908" s="242" t="s">
        <v>734</v>
      </c>
      <c r="C908" s="217">
        <v>573000</v>
      </c>
      <c r="D908" s="217">
        <v>573000</v>
      </c>
      <c r="E908" s="217">
        <v>573000</v>
      </c>
      <c r="F908" s="217">
        <v>573000</v>
      </c>
      <c r="G908" s="217">
        <v>573000</v>
      </c>
      <c r="H908" s="217">
        <v>573000</v>
      </c>
      <c r="I908" s="217">
        <v>573000</v>
      </c>
      <c r="J908" s="217">
        <v>573000</v>
      </c>
      <c r="K908" s="217">
        <v>573000</v>
      </c>
      <c r="L908" s="217">
        <v>573000</v>
      </c>
      <c r="M908" s="217">
        <v>573000</v>
      </c>
      <c r="N908" s="217">
        <v>573000</v>
      </c>
      <c r="O908" s="217">
        <v>573000</v>
      </c>
      <c r="P908" s="217">
        <v>573152</v>
      </c>
      <c r="Q908" s="243" t="s">
        <v>163</v>
      </c>
      <c r="R908" s="244">
        <f t="shared" si="14"/>
        <v>0</v>
      </c>
    </row>
    <row r="909" spans="1:18" s="206" customFormat="1">
      <c r="A909" s="241" t="s">
        <v>1096</v>
      </c>
      <c r="B909" s="242" t="s">
        <v>734</v>
      </c>
      <c r="C909" s="216">
        <v>0</v>
      </c>
      <c r="D909" s="216">
        <v>0</v>
      </c>
      <c r="E909" s="216">
        <v>0</v>
      </c>
      <c r="F909" s="216">
        <v>0</v>
      </c>
      <c r="G909" s="216">
        <v>0</v>
      </c>
      <c r="H909" s="216">
        <v>0</v>
      </c>
      <c r="I909" s="216">
        <v>0</v>
      </c>
      <c r="J909" s="216">
        <v>0</v>
      </c>
      <c r="K909" s="216">
        <v>0</v>
      </c>
      <c r="L909" s="216">
        <v>0</v>
      </c>
      <c r="M909" s="216">
        <v>0</v>
      </c>
      <c r="N909" s="216">
        <v>0</v>
      </c>
      <c r="O909" s="216">
        <v>0</v>
      </c>
      <c r="P909" s="216">
        <v>0</v>
      </c>
      <c r="Q909" s="214" t="s">
        <v>163</v>
      </c>
      <c r="R909" s="244">
        <f t="shared" si="14"/>
        <v>0</v>
      </c>
    </row>
    <row r="910" spans="1:18" s="206" customFormat="1">
      <c r="A910" s="241" t="s">
        <v>1097</v>
      </c>
      <c r="B910" s="242" t="s">
        <v>734</v>
      </c>
      <c r="C910" s="216">
        <v>0</v>
      </c>
      <c r="D910" s="216">
        <v>0</v>
      </c>
      <c r="E910" s="216">
        <v>0</v>
      </c>
      <c r="F910" s="216">
        <v>0</v>
      </c>
      <c r="G910" s="216">
        <v>0</v>
      </c>
      <c r="H910" s="216">
        <v>0</v>
      </c>
      <c r="I910" s="216">
        <v>0</v>
      </c>
      <c r="J910" s="216">
        <v>0</v>
      </c>
      <c r="K910" s="216">
        <v>0</v>
      </c>
      <c r="L910" s="216">
        <v>0</v>
      </c>
      <c r="M910" s="216">
        <v>0</v>
      </c>
      <c r="N910" s="216">
        <v>0</v>
      </c>
      <c r="O910" s="216">
        <v>0</v>
      </c>
      <c r="P910" s="216">
        <v>0</v>
      </c>
      <c r="Q910" s="214" t="s">
        <v>163</v>
      </c>
      <c r="R910" s="244">
        <f t="shared" si="14"/>
        <v>0</v>
      </c>
    </row>
    <row r="911" spans="1:18" s="206" customFormat="1">
      <c r="A911" s="241" t="s">
        <v>1098</v>
      </c>
      <c r="B911" s="242" t="s">
        <v>734</v>
      </c>
      <c r="C911" s="216">
        <v>0</v>
      </c>
      <c r="D911" s="216">
        <v>0</v>
      </c>
      <c r="E911" s="216">
        <v>0</v>
      </c>
      <c r="F911" s="216">
        <v>0</v>
      </c>
      <c r="G911" s="216">
        <v>0</v>
      </c>
      <c r="H911" s="216">
        <v>0</v>
      </c>
      <c r="I911" s="216">
        <v>0</v>
      </c>
      <c r="J911" s="216">
        <v>0</v>
      </c>
      <c r="K911" s="216">
        <v>0</v>
      </c>
      <c r="L911" s="216">
        <v>0</v>
      </c>
      <c r="M911" s="216">
        <v>0</v>
      </c>
      <c r="N911" s="216">
        <v>0</v>
      </c>
      <c r="O911" s="216">
        <v>0</v>
      </c>
      <c r="P911" s="216">
        <v>0</v>
      </c>
      <c r="Q911" s="214" t="s">
        <v>163</v>
      </c>
      <c r="R911" s="244">
        <f t="shared" si="14"/>
        <v>0</v>
      </c>
    </row>
    <row r="912" spans="1:18" s="206" customFormat="1">
      <c r="A912" s="241" t="s">
        <v>1099</v>
      </c>
      <c r="B912" s="242" t="s">
        <v>734</v>
      </c>
      <c r="C912" s="216">
        <v>0</v>
      </c>
      <c r="D912" s="216">
        <v>0</v>
      </c>
      <c r="E912" s="216">
        <v>0</v>
      </c>
      <c r="F912" s="216">
        <v>0</v>
      </c>
      <c r="G912" s="216">
        <v>0</v>
      </c>
      <c r="H912" s="216">
        <v>0</v>
      </c>
      <c r="I912" s="216">
        <v>0</v>
      </c>
      <c r="J912" s="216">
        <v>0</v>
      </c>
      <c r="K912" s="216">
        <v>0</v>
      </c>
      <c r="L912" s="216">
        <v>0</v>
      </c>
      <c r="M912" s="216">
        <v>0</v>
      </c>
      <c r="N912" s="216">
        <v>0</v>
      </c>
      <c r="O912" s="216">
        <v>0</v>
      </c>
      <c r="P912" s="216">
        <v>0</v>
      </c>
      <c r="Q912" s="214" t="s">
        <v>163</v>
      </c>
      <c r="R912" s="244">
        <f t="shared" si="14"/>
        <v>0</v>
      </c>
    </row>
    <row r="913" spans="1:18" s="206" customFormat="1">
      <c r="A913" s="241" t="s">
        <v>1100</v>
      </c>
      <c r="B913" s="242" t="s">
        <v>734</v>
      </c>
      <c r="C913" s="216">
        <v>0</v>
      </c>
      <c r="D913" s="216">
        <v>0</v>
      </c>
      <c r="E913" s="216">
        <v>0</v>
      </c>
      <c r="F913" s="216">
        <v>0</v>
      </c>
      <c r="G913" s="216">
        <v>0</v>
      </c>
      <c r="H913" s="216">
        <v>0</v>
      </c>
      <c r="I913" s="216">
        <v>0</v>
      </c>
      <c r="J913" s="216">
        <v>0</v>
      </c>
      <c r="K913" s="216">
        <v>0</v>
      </c>
      <c r="L913" s="216">
        <v>0</v>
      </c>
      <c r="M913" s="216">
        <v>0</v>
      </c>
      <c r="N913" s="216">
        <v>0</v>
      </c>
      <c r="O913" s="216">
        <v>0</v>
      </c>
      <c r="P913" s="216">
        <v>0</v>
      </c>
      <c r="Q913" s="214" t="s">
        <v>163</v>
      </c>
      <c r="R913" s="244">
        <f t="shared" si="14"/>
        <v>0</v>
      </c>
    </row>
    <row r="914" spans="1:18" s="206" customFormat="1">
      <c r="A914" s="241" t="s">
        <v>1101</v>
      </c>
      <c r="B914" s="242" t="s">
        <v>734</v>
      </c>
      <c r="C914" s="216">
        <v>0</v>
      </c>
      <c r="D914" s="216">
        <v>0</v>
      </c>
      <c r="E914" s="216">
        <v>0</v>
      </c>
      <c r="F914" s="216">
        <v>0</v>
      </c>
      <c r="G914" s="216">
        <v>0</v>
      </c>
      <c r="H914" s="216">
        <v>0</v>
      </c>
      <c r="I914" s="216">
        <v>0</v>
      </c>
      <c r="J914" s="216">
        <v>0</v>
      </c>
      <c r="K914" s="216">
        <v>0</v>
      </c>
      <c r="L914" s="216">
        <v>0</v>
      </c>
      <c r="M914" s="216">
        <v>0</v>
      </c>
      <c r="N914" s="216">
        <v>0</v>
      </c>
      <c r="O914" s="216">
        <v>0</v>
      </c>
      <c r="P914" s="216">
        <v>0</v>
      </c>
      <c r="Q914" s="214" t="s">
        <v>163</v>
      </c>
      <c r="R914" s="244">
        <f t="shared" si="14"/>
        <v>0</v>
      </c>
    </row>
    <row r="915" spans="1:18" s="206" customFormat="1">
      <c r="A915" s="241" t="s">
        <v>1102</v>
      </c>
      <c r="B915" s="242" t="s">
        <v>734</v>
      </c>
      <c r="C915" s="216">
        <v>0</v>
      </c>
      <c r="D915" s="216">
        <v>0</v>
      </c>
      <c r="E915" s="216">
        <v>0</v>
      </c>
      <c r="F915" s="216">
        <v>0</v>
      </c>
      <c r="G915" s="216">
        <v>0</v>
      </c>
      <c r="H915" s="216">
        <v>0</v>
      </c>
      <c r="I915" s="216">
        <v>0</v>
      </c>
      <c r="J915" s="216">
        <v>0</v>
      </c>
      <c r="K915" s="216">
        <v>0</v>
      </c>
      <c r="L915" s="216">
        <v>0</v>
      </c>
      <c r="M915" s="216">
        <v>0</v>
      </c>
      <c r="N915" s="216">
        <v>0</v>
      </c>
      <c r="O915" s="216">
        <v>0</v>
      </c>
      <c r="P915" s="216">
        <v>0</v>
      </c>
      <c r="Q915" s="214" t="s">
        <v>163</v>
      </c>
      <c r="R915" s="244">
        <f t="shared" si="14"/>
        <v>0</v>
      </c>
    </row>
    <row r="916" spans="1:18" s="206" customFormat="1">
      <c r="A916" s="241" t="s">
        <v>1103</v>
      </c>
      <c r="B916" s="242" t="s">
        <v>734</v>
      </c>
      <c r="C916" s="216">
        <v>0</v>
      </c>
      <c r="D916" s="216">
        <v>0</v>
      </c>
      <c r="E916" s="216">
        <v>0</v>
      </c>
      <c r="F916" s="216">
        <v>0</v>
      </c>
      <c r="G916" s="216">
        <v>0</v>
      </c>
      <c r="H916" s="216">
        <v>0</v>
      </c>
      <c r="I916" s="216">
        <v>0</v>
      </c>
      <c r="J916" s="216">
        <v>0</v>
      </c>
      <c r="K916" s="216">
        <v>0</v>
      </c>
      <c r="L916" s="216">
        <v>0</v>
      </c>
      <c r="M916" s="216">
        <v>0</v>
      </c>
      <c r="N916" s="216">
        <v>0</v>
      </c>
      <c r="O916" s="216">
        <v>0</v>
      </c>
      <c r="P916" s="216">
        <v>0</v>
      </c>
      <c r="Q916" s="214" t="s">
        <v>163</v>
      </c>
      <c r="R916" s="244">
        <f t="shared" si="14"/>
        <v>0</v>
      </c>
    </row>
    <row r="917" spans="1:18" s="206" customFormat="1">
      <c r="A917" s="241" t="s">
        <v>1104</v>
      </c>
      <c r="B917" s="242" t="s">
        <v>734</v>
      </c>
      <c r="C917" s="216">
        <v>0</v>
      </c>
      <c r="D917" s="216">
        <v>0</v>
      </c>
      <c r="E917" s="216">
        <v>0</v>
      </c>
      <c r="F917" s="216">
        <v>0</v>
      </c>
      <c r="G917" s="216">
        <v>0</v>
      </c>
      <c r="H917" s="216">
        <v>0</v>
      </c>
      <c r="I917" s="216">
        <v>0</v>
      </c>
      <c r="J917" s="216">
        <v>0</v>
      </c>
      <c r="K917" s="216">
        <v>0</v>
      </c>
      <c r="L917" s="216">
        <v>0</v>
      </c>
      <c r="M917" s="216">
        <v>0</v>
      </c>
      <c r="N917" s="216">
        <v>0</v>
      </c>
      <c r="O917" s="216">
        <v>0</v>
      </c>
      <c r="P917" s="216">
        <v>0</v>
      </c>
      <c r="Q917" s="214" t="s">
        <v>163</v>
      </c>
      <c r="R917" s="244">
        <f t="shared" si="14"/>
        <v>0</v>
      </c>
    </row>
    <row r="918" spans="1:18" s="206" customFormat="1">
      <c r="A918" s="241" t="s">
        <v>1105</v>
      </c>
      <c r="B918" s="242" t="s">
        <v>734</v>
      </c>
      <c r="C918" s="216">
        <v>0</v>
      </c>
      <c r="D918" s="216">
        <v>0</v>
      </c>
      <c r="E918" s="216">
        <v>0</v>
      </c>
      <c r="F918" s="216">
        <v>0</v>
      </c>
      <c r="G918" s="216">
        <v>0</v>
      </c>
      <c r="H918" s="216">
        <v>0</v>
      </c>
      <c r="I918" s="216">
        <v>0</v>
      </c>
      <c r="J918" s="216">
        <v>0</v>
      </c>
      <c r="K918" s="216">
        <v>0</v>
      </c>
      <c r="L918" s="216">
        <v>0</v>
      </c>
      <c r="M918" s="216">
        <v>0</v>
      </c>
      <c r="N918" s="216">
        <v>0</v>
      </c>
      <c r="O918" s="216">
        <v>0</v>
      </c>
      <c r="P918" s="216">
        <v>0</v>
      </c>
      <c r="Q918" s="214" t="s">
        <v>163</v>
      </c>
      <c r="R918" s="244">
        <f t="shared" si="14"/>
        <v>0</v>
      </c>
    </row>
    <row r="919" spans="1:18" s="206" customFormat="1">
      <c r="A919" s="241" t="s">
        <v>1106</v>
      </c>
      <c r="B919" s="242" t="s">
        <v>734</v>
      </c>
      <c r="C919" s="216">
        <v>0</v>
      </c>
      <c r="D919" s="216">
        <v>0</v>
      </c>
      <c r="E919" s="216">
        <v>0</v>
      </c>
      <c r="F919" s="216">
        <v>0</v>
      </c>
      <c r="G919" s="216">
        <v>0</v>
      </c>
      <c r="H919" s="216">
        <v>0</v>
      </c>
      <c r="I919" s="216">
        <v>0</v>
      </c>
      <c r="J919" s="216">
        <v>0</v>
      </c>
      <c r="K919" s="216">
        <v>0</v>
      </c>
      <c r="L919" s="216">
        <v>0</v>
      </c>
      <c r="M919" s="216">
        <v>0</v>
      </c>
      <c r="N919" s="216">
        <v>0</v>
      </c>
      <c r="O919" s="216">
        <v>0</v>
      </c>
      <c r="P919" s="216">
        <v>0</v>
      </c>
      <c r="Q919" s="214" t="s">
        <v>163</v>
      </c>
      <c r="R919" s="244">
        <f t="shared" si="14"/>
        <v>0</v>
      </c>
    </row>
    <row r="920" spans="1:18" s="206" customFormat="1">
      <c r="A920" s="241" t="s">
        <v>1107</v>
      </c>
      <c r="B920" s="242" t="s">
        <v>734</v>
      </c>
      <c r="C920" s="216">
        <v>0</v>
      </c>
      <c r="D920" s="216">
        <v>0</v>
      </c>
      <c r="E920" s="216">
        <v>0</v>
      </c>
      <c r="F920" s="216">
        <v>0</v>
      </c>
      <c r="G920" s="216">
        <v>0</v>
      </c>
      <c r="H920" s="216">
        <v>0</v>
      </c>
      <c r="I920" s="216">
        <v>0</v>
      </c>
      <c r="J920" s="216">
        <v>0</v>
      </c>
      <c r="K920" s="216">
        <v>0</v>
      </c>
      <c r="L920" s="216">
        <v>0</v>
      </c>
      <c r="M920" s="216">
        <v>0</v>
      </c>
      <c r="N920" s="216">
        <v>0</v>
      </c>
      <c r="O920" s="216">
        <v>0</v>
      </c>
      <c r="P920" s="216">
        <v>0</v>
      </c>
      <c r="Q920" s="214" t="s">
        <v>163</v>
      </c>
      <c r="R920" s="244">
        <f t="shared" si="14"/>
        <v>0</v>
      </c>
    </row>
    <row r="921" spans="1:18" s="206" customFormat="1">
      <c r="A921" s="241" t="s">
        <v>1108</v>
      </c>
      <c r="B921" s="242" t="s">
        <v>734</v>
      </c>
      <c r="C921" s="216">
        <v>0</v>
      </c>
      <c r="D921" s="216">
        <v>0</v>
      </c>
      <c r="E921" s="216">
        <v>0</v>
      </c>
      <c r="F921" s="216">
        <v>0</v>
      </c>
      <c r="G921" s="216">
        <v>0</v>
      </c>
      <c r="H921" s="216">
        <v>0</v>
      </c>
      <c r="I921" s="216">
        <v>0</v>
      </c>
      <c r="J921" s="216">
        <v>0</v>
      </c>
      <c r="K921" s="216">
        <v>0</v>
      </c>
      <c r="L921" s="216">
        <v>0</v>
      </c>
      <c r="M921" s="216">
        <v>0</v>
      </c>
      <c r="N921" s="216">
        <v>0</v>
      </c>
      <c r="O921" s="216">
        <v>0</v>
      </c>
      <c r="P921" s="216">
        <v>0</v>
      </c>
      <c r="Q921" s="214" t="s">
        <v>163</v>
      </c>
      <c r="R921" s="244">
        <f t="shared" si="14"/>
        <v>0</v>
      </c>
    </row>
    <row r="922" spans="1:18" s="206" customFormat="1">
      <c r="A922" s="241" t="s">
        <v>1109</v>
      </c>
      <c r="B922" s="242" t="s">
        <v>734</v>
      </c>
      <c r="C922" s="216">
        <v>0</v>
      </c>
      <c r="D922" s="216">
        <v>0</v>
      </c>
      <c r="E922" s="216">
        <v>0</v>
      </c>
      <c r="F922" s="216">
        <v>0</v>
      </c>
      <c r="G922" s="216">
        <v>0</v>
      </c>
      <c r="H922" s="216">
        <v>0</v>
      </c>
      <c r="I922" s="216">
        <v>0</v>
      </c>
      <c r="J922" s="216">
        <v>0</v>
      </c>
      <c r="K922" s="216">
        <v>0</v>
      </c>
      <c r="L922" s="216">
        <v>0</v>
      </c>
      <c r="M922" s="216">
        <v>0</v>
      </c>
      <c r="N922" s="216">
        <v>0</v>
      </c>
      <c r="O922" s="216">
        <v>0</v>
      </c>
      <c r="P922" s="216">
        <v>0</v>
      </c>
      <c r="Q922" s="214" t="s">
        <v>163</v>
      </c>
      <c r="R922" s="244">
        <f t="shared" si="14"/>
        <v>0</v>
      </c>
    </row>
    <row r="923" spans="1:18" s="206" customFormat="1">
      <c r="A923" s="241" t="s">
        <v>1110</v>
      </c>
      <c r="B923" s="242" t="s">
        <v>734</v>
      </c>
      <c r="C923" s="216">
        <v>0</v>
      </c>
      <c r="D923" s="216">
        <v>0</v>
      </c>
      <c r="E923" s="216">
        <v>0</v>
      </c>
      <c r="F923" s="216">
        <v>0</v>
      </c>
      <c r="G923" s="216">
        <v>0</v>
      </c>
      <c r="H923" s="216">
        <v>0</v>
      </c>
      <c r="I923" s="216">
        <v>0</v>
      </c>
      <c r="J923" s="216">
        <v>0</v>
      </c>
      <c r="K923" s="216">
        <v>0</v>
      </c>
      <c r="L923" s="216">
        <v>0</v>
      </c>
      <c r="M923" s="216">
        <v>0</v>
      </c>
      <c r="N923" s="216">
        <v>0</v>
      </c>
      <c r="O923" s="216">
        <v>0</v>
      </c>
      <c r="P923" s="216">
        <v>0</v>
      </c>
      <c r="Q923" s="214" t="s">
        <v>163</v>
      </c>
      <c r="R923" s="244">
        <f t="shared" si="14"/>
        <v>0</v>
      </c>
    </row>
    <row r="924" spans="1:18" s="206" customFormat="1">
      <c r="A924" s="241" t="s">
        <v>1111</v>
      </c>
      <c r="B924" s="242" t="s">
        <v>734</v>
      </c>
      <c r="C924" s="216">
        <v>0</v>
      </c>
      <c r="D924" s="216">
        <v>0</v>
      </c>
      <c r="E924" s="216">
        <v>0</v>
      </c>
      <c r="F924" s="216">
        <v>0</v>
      </c>
      <c r="G924" s="216">
        <v>0</v>
      </c>
      <c r="H924" s="216">
        <v>0</v>
      </c>
      <c r="I924" s="216">
        <v>0</v>
      </c>
      <c r="J924" s="216">
        <v>0</v>
      </c>
      <c r="K924" s="216">
        <v>0</v>
      </c>
      <c r="L924" s="216">
        <v>0</v>
      </c>
      <c r="M924" s="216">
        <v>0</v>
      </c>
      <c r="N924" s="216">
        <v>0</v>
      </c>
      <c r="O924" s="216">
        <v>0</v>
      </c>
      <c r="P924" s="216">
        <v>0</v>
      </c>
      <c r="Q924" s="214" t="s">
        <v>163</v>
      </c>
      <c r="R924" s="244">
        <f t="shared" si="14"/>
        <v>0</v>
      </c>
    </row>
    <row r="925" spans="1:18" s="206" customFormat="1">
      <c r="A925" s="241" t="s">
        <v>1112</v>
      </c>
      <c r="B925" s="242" t="s">
        <v>734</v>
      </c>
      <c r="C925" s="216">
        <v>0</v>
      </c>
      <c r="D925" s="216">
        <v>0</v>
      </c>
      <c r="E925" s="216">
        <v>0</v>
      </c>
      <c r="F925" s="216">
        <v>0</v>
      </c>
      <c r="G925" s="216">
        <v>0</v>
      </c>
      <c r="H925" s="216">
        <v>0</v>
      </c>
      <c r="I925" s="216">
        <v>0</v>
      </c>
      <c r="J925" s="216">
        <v>0</v>
      </c>
      <c r="K925" s="216">
        <v>0</v>
      </c>
      <c r="L925" s="216">
        <v>0</v>
      </c>
      <c r="M925" s="216">
        <v>0</v>
      </c>
      <c r="N925" s="216">
        <v>0</v>
      </c>
      <c r="O925" s="216">
        <v>0</v>
      </c>
      <c r="P925" s="216">
        <v>0</v>
      </c>
      <c r="Q925" s="214" t="s">
        <v>163</v>
      </c>
      <c r="R925" s="244">
        <f t="shared" si="14"/>
        <v>0</v>
      </c>
    </row>
    <row r="926" spans="1:18" s="206" customFormat="1">
      <c r="A926" s="241" t="s">
        <v>1113</v>
      </c>
      <c r="B926" s="242" t="s">
        <v>734</v>
      </c>
      <c r="C926" s="216">
        <v>0</v>
      </c>
      <c r="D926" s="216">
        <v>0</v>
      </c>
      <c r="E926" s="216">
        <v>0</v>
      </c>
      <c r="F926" s="216">
        <v>0</v>
      </c>
      <c r="G926" s="216">
        <v>0</v>
      </c>
      <c r="H926" s="216">
        <v>0</v>
      </c>
      <c r="I926" s="216">
        <v>0</v>
      </c>
      <c r="J926" s="216">
        <v>0</v>
      </c>
      <c r="K926" s="216">
        <v>0</v>
      </c>
      <c r="L926" s="216">
        <v>0</v>
      </c>
      <c r="M926" s="216">
        <v>0</v>
      </c>
      <c r="N926" s="216">
        <v>0</v>
      </c>
      <c r="O926" s="216">
        <v>0</v>
      </c>
      <c r="P926" s="216">
        <v>0</v>
      </c>
      <c r="Q926" s="214" t="s">
        <v>163</v>
      </c>
      <c r="R926" s="244">
        <f t="shared" si="14"/>
        <v>0</v>
      </c>
    </row>
    <row r="927" spans="1:18" s="206" customFormat="1">
      <c r="A927" s="241" t="s">
        <v>1114</v>
      </c>
      <c r="B927" s="242" t="s">
        <v>734</v>
      </c>
      <c r="C927" s="216">
        <v>0</v>
      </c>
      <c r="D927" s="216">
        <v>0</v>
      </c>
      <c r="E927" s="216">
        <v>0</v>
      </c>
      <c r="F927" s="216">
        <v>0</v>
      </c>
      <c r="G927" s="216">
        <v>0</v>
      </c>
      <c r="H927" s="216">
        <v>0</v>
      </c>
      <c r="I927" s="216">
        <v>0</v>
      </c>
      <c r="J927" s="216">
        <v>0</v>
      </c>
      <c r="K927" s="216">
        <v>0</v>
      </c>
      <c r="L927" s="216">
        <v>0</v>
      </c>
      <c r="M927" s="216">
        <v>0</v>
      </c>
      <c r="N927" s="216">
        <v>0</v>
      </c>
      <c r="O927" s="216">
        <v>0</v>
      </c>
      <c r="P927" s="216">
        <v>0</v>
      </c>
      <c r="Q927" s="214" t="s">
        <v>163</v>
      </c>
      <c r="R927" s="244">
        <f t="shared" si="14"/>
        <v>0</v>
      </c>
    </row>
    <row r="928" spans="1:18" s="206" customFormat="1">
      <c r="A928" s="241" t="s">
        <v>1115</v>
      </c>
      <c r="B928" s="242" t="s">
        <v>734</v>
      </c>
      <c r="C928" s="216">
        <v>0</v>
      </c>
      <c r="D928" s="216">
        <v>0</v>
      </c>
      <c r="E928" s="216">
        <v>0</v>
      </c>
      <c r="F928" s="216">
        <v>0</v>
      </c>
      <c r="G928" s="216">
        <v>0</v>
      </c>
      <c r="H928" s="216">
        <v>0</v>
      </c>
      <c r="I928" s="216">
        <v>0</v>
      </c>
      <c r="J928" s="216">
        <v>0</v>
      </c>
      <c r="K928" s="216">
        <v>0</v>
      </c>
      <c r="L928" s="216">
        <v>0</v>
      </c>
      <c r="M928" s="216">
        <v>0</v>
      </c>
      <c r="N928" s="216">
        <v>0</v>
      </c>
      <c r="O928" s="216">
        <v>0</v>
      </c>
      <c r="P928" s="216">
        <v>0</v>
      </c>
      <c r="Q928" s="214" t="s">
        <v>163</v>
      </c>
      <c r="R928" s="244">
        <f t="shared" si="14"/>
        <v>0</v>
      </c>
    </row>
    <row r="929" spans="1:18" s="206" customFormat="1">
      <c r="A929" s="241" t="s">
        <v>1116</v>
      </c>
      <c r="B929" s="242" t="s">
        <v>734</v>
      </c>
      <c r="C929" s="216">
        <v>0</v>
      </c>
      <c r="D929" s="216">
        <v>0</v>
      </c>
      <c r="E929" s="216">
        <v>0</v>
      </c>
      <c r="F929" s="216">
        <v>0</v>
      </c>
      <c r="G929" s="216">
        <v>0</v>
      </c>
      <c r="H929" s="216">
        <v>0</v>
      </c>
      <c r="I929" s="216">
        <v>0</v>
      </c>
      <c r="J929" s="216">
        <v>0</v>
      </c>
      <c r="K929" s="216">
        <v>0</v>
      </c>
      <c r="L929" s="216">
        <v>0</v>
      </c>
      <c r="M929" s="216">
        <v>0</v>
      </c>
      <c r="N929" s="216">
        <v>0</v>
      </c>
      <c r="O929" s="216">
        <v>0</v>
      </c>
      <c r="P929" s="216">
        <v>0</v>
      </c>
      <c r="Q929" s="214" t="s">
        <v>163</v>
      </c>
      <c r="R929" s="244">
        <f t="shared" si="14"/>
        <v>0</v>
      </c>
    </row>
    <row r="930" spans="1:18" s="206" customFormat="1">
      <c r="A930" s="241" t="s">
        <v>1117</v>
      </c>
      <c r="B930" s="242" t="s">
        <v>734</v>
      </c>
      <c r="C930" s="216">
        <v>0</v>
      </c>
      <c r="D930" s="216">
        <v>0</v>
      </c>
      <c r="E930" s="216">
        <v>0</v>
      </c>
      <c r="F930" s="216">
        <v>0</v>
      </c>
      <c r="G930" s="216">
        <v>0</v>
      </c>
      <c r="H930" s="216">
        <v>0</v>
      </c>
      <c r="I930" s="216">
        <v>0</v>
      </c>
      <c r="J930" s="216">
        <v>0</v>
      </c>
      <c r="K930" s="216">
        <v>0</v>
      </c>
      <c r="L930" s="216">
        <v>0</v>
      </c>
      <c r="M930" s="216">
        <v>0</v>
      </c>
      <c r="N930" s="216">
        <v>0</v>
      </c>
      <c r="O930" s="216">
        <v>0</v>
      </c>
      <c r="P930" s="216">
        <v>0</v>
      </c>
      <c r="Q930" s="214" t="s">
        <v>163</v>
      </c>
      <c r="R930" s="244">
        <f t="shared" si="14"/>
        <v>0</v>
      </c>
    </row>
    <row r="931" spans="1:18" s="206" customFormat="1">
      <c r="A931" s="241" t="s">
        <v>1118</v>
      </c>
      <c r="B931" s="242" t="s">
        <v>734</v>
      </c>
      <c r="C931" s="216">
        <v>0</v>
      </c>
      <c r="D931" s="216">
        <v>0</v>
      </c>
      <c r="E931" s="216">
        <v>0</v>
      </c>
      <c r="F931" s="216">
        <v>0</v>
      </c>
      <c r="G931" s="216">
        <v>0</v>
      </c>
      <c r="H931" s="216">
        <v>0</v>
      </c>
      <c r="I931" s="216">
        <v>0</v>
      </c>
      <c r="J931" s="216">
        <v>0</v>
      </c>
      <c r="K931" s="216">
        <v>0</v>
      </c>
      <c r="L931" s="216">
        <v>0</v>
      </c>
      <c r="M931" s="216">
        <v>0</v>
      </c>
      <c r="N931" s="216">
        <v>0</v>
      </c>
      <c r="O931" s="216">
        <v>0</v>
      </c>
      <c r="P931" s="216">
        <v>0</v>
      </c>
      <c r="Q931" s="214" t="s">
        <v>163</v>
      </c>
      <c r="R931" s="244">
        <f t="shared" si="14"/>
        <v>0</v>
      </c>
    </row>
    <row r="932" spans="1:18" s="206" customFormat="1">
      <c r="A932" s="241" t="s">
        <v>1119</v>
      </c>
      <c r="B932" s="242" t="s">
        <v>734</v>
      </c>
      <c r="C932" s="216">
        <v>0</v>
      </c>
      <c r="D932" s="216">
        <v>0</v>
      </c>
      <c r="E932" s="216">
        <v>0</v>
      </c>
      <c r="F932" s="216">
        <v>0</v>
      </c>
      <c r="G932" s="216">
        <v>0</v>
      </c>
      <c r="H932" s="216">
        <v>0</v>
      </c>
      <c r="I932" s="216">
        <v>0</v>
      </c>
      <c r="J932" s="216">
        <v>0</v>
      </c>
      <c r="K932" s="216">
        <v>0</v>
      </c>
      <c r="L932" s="216">
        <v>0</v>
      </c>
      <c r="M932" s="216">
        <v>0</v>
      </c>
      <c r="N932" s="216">
        <v>0</v>
      </c>
      <c r="O932" s="216">
        <v>0</v>
      </c>
      <c r="P932" s="216">
        <v>0</v>
      </c>
      <c r="Q932" s="214" t="s">
        <v>163</v>
      </c>
      <c r="R932" s="244">
        <f t="shared" si="14"/>
        <v>0</v>
      </c>
    </row>
    <row r="933" spans="1:18" s="206" customFormat="1">
      <c r="A933" s="241" t="s">
        <v>1120</v>
      </c>
      <c r="B933" s="242" t="s">
        <v>734</v>
      </c>
      <c r="C933" s="216">
        <v>0</v>
      </c>
      <c r="D933" s="216">
        <v>0</v>
      </c>
      <c r="E933" s="216">
        <v>0</v>
      </c>
      <c r="F933" s="216">
        <v>0</v>
      </c>
      <c r="G933" s="216">
        <v>0</v>
      </c>
      <c r="H933" s="216">
        <v>0</v>
      </c>
      <c r="I933" s="216">
        <v>0</v>
      </c>
      <c r="J933" s="216">
        <v>0</v>
      </c>
      <c r="K933" s="216">
        <v>0</v>
      </c>
      <c r="L933" s="216">
        <v>0</v>
      </c>
      <c r="M933" s="216">
        <v>0</v>
      </c>
      <c r="N933" s="216">
        <v>0</v>
      </c>
      <c r="O933" s="216">
        <v>0</v>
      </c>
      <c r="P933" s="216">
        <v>0</v>
      </c>
      <c r="Q933" s="214" t="s">
        <v>163</v>
      </c>
      <c r="R933" s="244">
        <f t="shared" si="14"/>
        <v>0</v>
      </c>
    </row>
    <row r="934" spans="1:18">
      <c r="A934" s="241" t="s">
        <v>1121</v>
      </c>
      <c r="B934" s="242" t="s">
        <v>734</v>
      </c>
      <c r="C934" s="217">
        <v>255266000</v>
      </c>
      <c r="D934" s="217">
        <v>254211000</v>
      </c>
      <c r="E934" s="217">
        <v>254361000</v>
      </c>
      <c r="F934" s="217">
        <v>254391000</v>
      </c>
      <c r="G934" s="217">
        <v>92054000</v>
      </c>
      <c r="H934" s="217">
        <v>103176000</v>
      </c>
      <c r="I934" s="217">
        <v>103181000</v>
      </c>
      <c r="J934" s="217">
        <v>104597000</v>
      </c>
      <c r="K934" s="217">
        <v>104708000</v>
      </c>
      <c r="L934" s="217">
        <v>104790000</v>
      </c>
      <c r="M934" s="217">
        <v>104786000</v>
      </c>
      <c r="N934" s="217">
        <v>104786000</v>
      </c>
      <c r="O934" s="217">
        <v>104786000</v>
      </c>
      <c r="P934" s="217">
        <v>147088965</v>
      </c>
      <c r="Q934" s="243" t="s">
        <v>163</v>
      </c>
      <c r="R934" s="244">
        <f t="shared" si="14"/>
        <v>0</v>
      </c>
    </row>
    <row r="935" spans="1:18">
      <c r="A935" s="241" t="s">
        <v>1122</v>
      </c>
      <c r="B935" s="242" t="s">
        <v>734</v>
      </c>
      <c r="C935" s="217">
        <v>4293000</v>
      </c>
      <c r="D935" s="217">
        <v>4293000</v>
      </c>
      <c r="E935" s="217">
        <v>4293000</v>
      </c>
      <c r="F935" s="217">
        <v>4293000</v>
      </c>
      <c r="G935" s="217">
        <v>4293000</v>
      </c>
      <c r="H935" s="217">
        <v>4293000</v>
      </c>
      <c r="I935" s="217">
        <v>4293000</v>
      </c>
      <c r="J935" s="217">
        <v>4293000</v>
      </c>
      <c r="K935" s="217">
        <v>4293000</v>
      </c>
      <c r="L935" s="217">
        <v>4293000</v>
      </c>
      <c r="M935" s="217">
        <v>4293000</v>
      </c>
      <c r="N935" s="217">
        <v>4293000</v>
      </c>
      <c r="O935" s="217">
        <v>4293000</v>
      </c>
      <c r="P935" s="217">
        <v>4292698</v>
      </c>
      <c r="Q935" s="243" t="s">
        <v>163</v>
      </c>
      <c r="R935" s="244">
        <f t="shared" si="14"/>
        <v>0</v>
      </c>
    </row>
    <row r="936" spans="1:18">
      <c r="A936" s="241" t="s">
        <v>1123</v>
      </c>
      <c r="B936" s="242" t="s">
        <v>734</v>
      </c>
      <c r="C936" s="217">
        <v>3427000</v>
      </c>
      <c r="D936" s="217">
        <v>3427000</v>
      </c>
      <c r="E936" s="217">
        <v>3427000</v>
      </c>
      <c r="F936" s="217">
        <v>3427000</v>
      </c>
      <c r="G936" s="217">
        <v>3427000</v>
      </c>
      <c r="H936" s="217">
        <v>3427000</v>
      </c>
      <c r="I936" s="217">
        <v>3427000</v>
      </c>
      <c r="J936" s="217">
        <v>3427000</v>
      </c>
      <c r="K936" s="217">
        <v>3427000</v>
      </c>
      <c r="L936" s="217">
        <v>3427000</v>
      </c>
      <c r="M936" s="217">
        <v>3427000</v>
      </c>
      <c r="N936" s="217">
        <v>3427000</v>
      </c>
      <c r="O936" s="217">
        <v>3427000</v>
      </c>
      <c r="P936" s="217">
        <v>3427089</v>
      </c>
      <c r="Q936" s="243" t="s">
        <v>163</v>
      </c>
      <c r="R936" s="244">
        <f t="shared" si="14"/>
        <v>0</v>
      </c>
    </row>
    <row r="937" spans="1:18" s="206" customFormat="1">
      <c r="A937" s="241" t="s">
        <v>1124</v>
      </c>
      <c r="B937" s="242" t="s">
        <v>734</v>
      </c>
      <c r="C937" s="216">
        <v>0</v>
      </c>
      <c r="D937" s="216">
        <v>0</v>
      </c>
      <c r="E937" s="216">
        <v>0</v>
      </c>
      <c r="F937" s="216">
        <v>0</v>
      </c>
      <c r="G937" s="216">
        <v>0</v>
      </c>
      <c r="H937" s="216">
        <v>0</v>
      </c>
      <c r="I937" s="216">
        <v>0</v>
      </c>
      <c r="J937" s="216">
        <v>0</v>
      </c>
      <c r="K937" s="216">
        <v>0</v>
      </c>
      <c r="L937" s="216">
        <v>0</v>
      </c>
      <c r="M937" s="216">
        <v>0</v>
      </c>
      <c r="N937" s="216">
        <v>0</v>
      </c>
      <c r="O937" s="216">
        <v>0</v>
      </c>
      <c r="P937" s="216">
        <v>0</v>
      </c>
      <c r="Q937" s="214" t="s">
        <v>163</v>
      </c>
      <c r="R937" s="244">
        <f t="shared" si="14"/>
        <v>0</v>
      </c>
    </row>
    <row r="938" spans="1:18" s="206" customFormat="1">
      <c r="A938" s="241" t="s">
        <v>1125</v>
      </c>
      <c r="B938" s="242" t="s">
        <v>734</v>
      </c>
      <c r="C938" s="216">
        <v>0</v>
      </c>
      <c r="D938" s="216">
        <v>0</v>
      </c>
      <c r="E938" s="216">
        <v>0</v>
      </c>
      <c r="F938" s="216">
        <v>0</v>
      </c>
      <c r="G938" s="216">
        <v>0</v>
      </c>
      <c r="H938" s="216">
        <v>0</v>
      </c>
      <c r="I938" s="216">
        <v>0</v>
      </c>
      <c r="J938" s="216">
        <v>0</v>
      </c>
      <c r="K938" s="216">
        <v>0</v>
      </c>
      <c r="L938" s="216">
        <v>0</v>
      </c>
      <c r="M938" s="216">
        <v>0</v>
      </c>
      <c r="N938" s="216">
        <v>0</v>
      </c>
      <c r="O938" s="216">
        <v>0</v>
      </c>
      <c r="P938" s="216">
        <v>0</v>
      </c>
      <c r="Q938" s="214" t="s">
        <v>163</v>
      </c>
      <c r="R938" s="244">
        <f t="shared" si="14"/>
        <v>0</v>
      </c>
    </row>
    <row r="939" spans="1:18" s="206" customFormat="1">
      <c r="A939" s="241" t="s">
        <v>1126</v>
      </c>
      <c r="B939" s="242" t="s">
        <v>734</v>
      </c>
      <c r="C939" s="216">
        <v>0</v>
      </c>
      <c r="D939" s="216">
        <v>0</v>
      </c>
      <c r="E939" s="216">
        <v>0</v>
      </c>
      <c r="F939" s="216">
        <v>0</v>
      </c>
      <c r="G939" s="216">
        <v>0</v>
      </c>
      <c r="H939" s="216">
        <v>0</v>
      </c>
      <c r="I939" s="216">
        <v>0</v>
      </c>
      <c r="J939" s="216">
        <v>0</v>
      </c>
      <c r="K939" s="216">
        <v>0</v>
      </c>
      <c r="L939" s="216">
        <v>0</v>
      </c>
      <c r="M939" s="216">
        <v>0</v>
      </c>
      <c r="N939" s="216">
        <v>0</v>
      </c>
      <c r="O939" s="216">
        <v>0</v>
      </c>
      <c r="P939" s="216">
        <v>0</v>
      </c>
      <c r="Q939" s="214" t="s">
        <v>163</v>
      </c>
      <c r="R939" s="244">
        <f t="shared" si="14"/>
        <v>0</v>
      </c>
    </row>
    <row r="940" spans="1:18" s="206" customFormat="1">
      <c r="A940" s="241" t="s">
        <v>1127</v>
      </c>
      <c r="B940" s="242" t="s">
        <v>734</v>
      </c>
      <c r="C940" s="216">
        <v>0</v>
      </c>
      <c r="D940" s="216">
        <v>0</v>
      </c>
      <c r="E940" s="216">
        <v>0</v>
      </c>
      <c r="F940" s="216">
        <v>0</v>
      </c>
      <c r="G940" s="216">
        <v>0</v>
      </c>
      <c r="H940" s="216">
        <v>0</v>
      </c>
      <c r="I940" s="216">
        <v>0</v>
      </c>
      <c r="J940" s="216">
        <v>0</v>
      </c>
      <c r="K940" s="216">
        <v>0</v>
      </c>
      <c r="L940" s="216">
        <v>0</v>
      </c>
      <c r="M940" s="216">
        <v>0</v>
      </c>
      <c r="N940" s="216">
        <v>0</v>
      </c>
      <c r="O940" s="216">
        <v>0</v>
      </c>
      <c r="P940" s="216">
        <v>0</v>
      </c>
      <c r="Q940" s="214" t="s">
        <v>163</v>
      </c>
      <c r="R940" s="244">
        <f t="shared" si="14"/>
        <v>0</v>
      </c>
    </row>
    <row r="941" spans="1:18" s="206" customFormat="1">
      <c r="A941" s="241" t="s">
        <v>1128</v>
      </c>
      <c r="B941" s="242" t="s">
        <v>734</v>
      </c>
      <c r="C941" s="216">
        <v>0</v>
      </c>
      <c r="D941" s="216">
        <v>0</v>
      </c>
      <c r="E941" s="216">
        <v>0</v>
      </c>
      <c r="F941" s="216">
        <v>0</v>
      </c>
      <c r="G941" s="216">
        <v>0</v>
      </c>
      <c r="H941" s="216">
        <v>0</v>
      </c>
      <c r="I941" s="216">
        <v>0</v>
      </c>
      <c r="J941" s="216">
        <v>0</v>
      </c>
      <c r="K941" s="216">
        <v>0</v>
      </c>
      <c r="L941" s="216">
        <v>0</v>
      </c>
      <c r="M941" s="216">
        <v>0</v>
      </c>
      <c r="N941" s="216">
        <v>0</v>
      </c>
      <c r="O941" s="216">
        <v>0</v>
      </c>
      <c r="P941" s="216">
        <v>0</v>
      </c>
      <c r="Q941" s="214" t="s">
        <v>163</v>
      </c>
      <c r="R941" s="244">
        <f t="shared" si="14"/>
        <v>0</v>
      </c>
    </row>
    <row r="942" spans="1:18" s="206" customFormat="1">
      <c r="A942" s="241" t="s">
        <v>1129</v>
      </c>
      <c r="B942" s="242" t="s">
        <v>734</v>
      </c>
      <c r="C942" s="216">
        <v>0</v>
      </c>
      <c r="D942" s="216">
        <v>0</v>
      </c>
      <c r="E942" s="216">
        <v>0</v>
      </c>
      <c r="F942" s="216">
        <v>0</v>
      </c>
      <c r="G942" s="216">
        <v>0</v>
      </c>
      <c r="H942" s="216">
        <v>0</v>
      </c>
      <c r="I942" s="216">
        <v>0</v>
      </c>
      <c r="J942" s="216">
        <v>0</v>
      </c>
      <c r="K942" s="216">
        <v>0</v>
      </c>
      <c r="L942" s="216">
        <v>0</v>
      </c>
      <c r="M942" s="216">
        <v>0</v>
      </c>
      <c r="N942" s="216">
        <v>0</v>
      </c>
      <c r="O942" s="216">
        <v>0</v>
      </c>
      <c r="P942" s="216">
        <v>0</v>
      </c>
      <c r="Q942" s="214" t="s">
        <v>163</v>
      </c>
      <c r="R942" s="244">
        <f t="shared" si="14"/>
        <v>0</v>
      </c>
    </row>
    <row r="943" spans="1:18" s="206" customFormat="1">
      <c r="A943" s="241" t="s">
        <v>1130</v>
      </c>
      <c r="B943" s="242" t="s">
        <v>734</v>
      </c>
      <c r="C943" s="216">
        <v>0</v>
      </c>
      <c r="D943" s="216">
        <v>0</v>
      </c>
      <c r="E943" s="216">
        <v>0</v>
      </c>
      <c r="F943" s="216">
        <v>0</v>
      </c>
      <c r="G943" s="216">
        <v>0</v>
      </c>
      <c r="H943" s="216">
        <v>0</v>
      </c>
      <c r="I943" s="216">
        <v>0</v>
      </c>
      <c r="J943" s="216">
        <v>0</v>
      </c>
      <c r="K943" s="216">
        <v>0</v>
      </c>
      <c r="L943" s="216">
        <v>0</v>
      </c>
      <c r="M943" s="216">
        <v>0</v>
      </c>
      <c r="N943" s="216">
        <v>0</v>
      </c>
      <c r="O943" s="216">
        <v>0</v>
      </c>
      <c r="P943" s="216">
        <v>0</v>
      </c>
      <c r="Q943" s="214" t="s">
        <v>163</v>
      </c>
      <c r="R943" s="244">
        <f t="shared" si="14"/>
        <v>0</v>
      </c>
    </row>
    <row r="944" spans="1:18" s="206" customFormat="1">
      <c r="A944" s="241" t="s">
        <v>1131</v>
      </c>
      <c r="B944" s="242" t="s">
        <v>734</v>
      </c>
      <c r="C944" s="216">
        <v>0</v>
      </c>
      <c r="D944" s="216">
        <v>0</v>
      </c>
      <c r="E944" s="216">
        <v>0</v>
      </c>
      <c r="F944" s="216">
        <v>0</v>
      </c>
      <c r="G944" s="216">
        <v>0</v>
      </c>
      <c r="H944" s="216">
        <v>0</v>
      </c>
      <c r="I944" s="216">
        <v>0</v>
      </c>
      <c r="J944" s="216">
        <v>0</v>
      </c>
      <c r="K944" s="216">
        <v>0</v>
      </c>
      <c r="L944" s="216">
        <v>0</v>
      </c>
      <c r="M944" s="216">
        <v>0</v>
      </c>
      <c r="N944" s="216">
        <v>0</v>
      </c>
      <c r="O944" s="216">
        <v>0</v>
      </c>
      <c r="P944" s="216">
        <v>0</v>
      </c>
      <c r="Q944" s="214" t="s">
        <v>163</v>
      </c>
      <c r="R944" s="244">
        <f t="shared" si="14"/>
        <v>0</v>
      </c>
    </row>
    <row r="945" spans="1:18" s="206" customFormat="1">
      <c r="A945" s="241" t="s">
        <v>1132</v>
      </c>
      <c r="B945" s="242" t="s">
        <v>734</v>
      </c>
      <c r="C945" s="216">
        <v>0</v>
      </c>
      <c r="D945" s="216">
        <v>0</v>
      </c>
      <c r="E945" s="216">
        <v>0</v>
      </c>
      <c r="F945" s="216">
        <v>0</v>
      </c>
      <c r="G945" s="216">
        <v>0</v>
      </c>
      <c r="H945" s="216">
        <v>0</v>
      </c>
      <c r="I945" s="216">
        <v>0</v>
      </c>
      <c r="J945" s="216">
        <v>0</v>
      </c>
      <c r="K945" s="216">
        <v>0</v>
      </c>
      <c r="L945" s="216">
        <v>0</v>
      </c>
      <c r="M945" s="216">
        <v>0</v>
      </c>
      <c r="N945" s="216">
        <v>0</v>
      </c>
      <c r="O945" s="216">
        <v>0</v>
      </c>
      <c r="P945" s="216">
        <v>0</v>
      </c>
      <c r="Q945" s="214" t="s">
        <v>163</v>
      </c>
      <c r="R945" s="244">
        <f t="shared" si="14"/>
        <v>0</v>
      </c>
    </row>
    <row r="946" spans="1:18" s="206" customFormat="1">
      <c r="A946" s="241" t="s">
        <v>1133</v>
      </c>
      <c r="B946" s="242" t="s">
        <v>734</v>
      </c>
      <c r="C946" s="216">
        <v>0</v>
      </c>
      <c r="D946" s="216">
        <v>0</v>
      </c>
      <c r="E946" s="216">
        <v>0</v>
      </c>
      <c r="F946" s="216">
        <v>0</v>
      </c>
      <c r="G946" s="216">
        <v>0</v>
      </c>
      <c r="H946" s="216">
        <v>0</v>
      </c>
      <c r="I946" s="216">
        <v>0</v>
      </c>
      <c r="J946" s="216">
        <v>0</v>
      </c>
      <c r="K946" s="216">
        <v>0</v>
      </c>
      <c r="L946" s="216">
        <v>0</v>
      </c>
      <c r="M946" s="216">
        <v>0</v>
      </c>
      <c r="N946" s="216">
        <v>0</v>
      </c>
      <c r="O946" s="216">
        <v>0</v>
      </c>
      <c r="P946" s="216">
        <v>0</v>
      </c>
      <c r="Q946" s="214" t="s">
        <v>163</v>
      </c>
      <c r="R946" s="244">
        <f t="shared" si="14"/>
        <v>0</v>
      </c>
    </row>
    <row r="947" spans="1:18">
      <c r="A947" s="241" t="s">
        <v>1134</v>
      </c>
      <c r="B947" s="242" t="s">
        <v>734</v>
      </c>
      <c r="C947" s="217">
        <v>21071000</v>
      </c>
      <c r="D947" s="217">
        <v>21199000</v>
      </c>
      <c r="E947" s="217">
        <v>21203000</v>
      </c>
      <c r="F947" s="217">
        <v>21210000</v>
      </c>
      <c r="G947" s="217">
        <v>21217000</v>
      </c>
      <c r="H947" s="217">
        <v>21233000</v>
      </c>
      <c r="I947" s="217">
        <v>21237000</v>
      </c>
      <c r="J947" s="217">
        <v>21252000</v>
      </c>
      <c r="K947" s="217">
        <v>21262000</v>
      </c>
      <c r="L947" s="217">
        <v>21363000</v>
      </c>
      <c r="M947" s="217">
        <v>21393000</v>
      </c>
      <c r="N947" s="217">
        <v>21414000</v>
      </c>
      <c r="O947" s="217">
        <v>21430000</v>
      </c>
      <c r="P947" s="217">
        <v>21269377</v>
      </c>
      <c r="Q947" s="243" t="s">
        <v>163</v>
      </c>
      <c r="R947" s="244">
        <f t="shared" si="14"/>
        <v>0</v>
      </c>
    </row>
    <row r="948" spans="1:18" s="206" customFormat="1">
      <c r="A948" s="241" t="s">
        <v>1135</v>
      </c>
      <c r="B948" s="242" t="s">
        <v>734</v>
      </c>
      <c r="C948" s="216">
        <v>0</v>
      </c>
      <c r="D948" s="216">
        <v>0</v>
      </c>
      <c r="E948" s="216">
        <v>0</v>
      </c>
      <c r="F948" s="216">
        <v>0</v>
      </c>
      <c r="G948" s="216">
        <v>0</v>
      </c>
      <c r="H948" s="216">
        <v>0</v>
      </c>
      <c r="I948" s="216">
        <v>0</v>
      </c>
      <c r="J948" s="216">
        <v>0</v>
      </c>
      <c r="K948" s="216">
        <v>0</v>
      </c>
      <c r="L948" s="216">
        <v>0</v>
      </c>
      <c r="M948" s="216">
        <v>0</v>
      </c>
      <c r="N948" s="216">
        <v>0</v>
      </c>
      <c r="O948" s="216">
        <v>0</v>
      </c>
      <c r="P948" s="216">
        <v>0</v>
      </c>
      <c r="Q948" s="214" t="s">
        <v>163</v>
      </c>
      <c r="R948" s="244">
        <f t="shared" si="14"/>
        <v>0</v>
      </c>
    </row>
    <row r="949" spans="1:18" s="206" customFormat="1">
      <c r="A949" s="241" t="s">
        <v>1136</v>
      </c>
      <c r="B949" s="242" t="s">
        <v>734</v>
      </c>
      <c r="C949" s="216">
        <v>0</v>
      </c>
      <c r="D949" s="216">
        <v>0</v>
      </c>
      <c r="E949" s="216">
        <v>0</v>
      </c>
      <c r="F949" s="216">
        <v>0</v>
      </c>
      <c r="G949" s="216">
        <v>0</v>
      </c>
      <c r="H949" s="216">
        <v>0</v>
      </c>
      <c r="I949" s="216">
        <v>0</v>
      </c>
      <c r="J949" s="216">
        <v>0</v>
      </c>
      <c r="K949" s="216">
        <v>0</v>
      </c>
      <c r="L949" s="216">
        <v>0</v>
      </c>
      <c r="M949" s="216">
        <v>0</v>
      </c>
      <c r="N949" s="216">
        <v>0</v>
      </c>
      <c r="O949" s="216">
        <v>0</v>
      </c>
      <c r="P949" s="216">
        <v>0</v>
      </c>
      <c r="Q949" s="214" t="s">
        <v>163</v>
      </c>
      <c r="R949" s="244">
        <f t="shared" si="14"/>
        <v>0</v>
      </c>
    </row>
    <row r="950" spans="1:18">
      <c r="A950" s="241" t="s">
        <v>1137</v>
      </c>
      <c r="B950" s="242" t="s">
        <v>734</v>
      </c>
      <c r="C950" s="217">
        <v>38759000</v>
      </c>
      <c r="D950" s="217">
        <v>38759000</v>
      </c>
      <c r="E950" s="217">
        <v>38759000</v>
      </c>
      <c r="F950" s="217">
        <v>38759000</v>
      </c>
      <c r="G950" s="217">
        <v>38759000</v>
      </c>
      <c r="H950" s="217">
        <v>38759000</v>
      </c>
      <c r="I950" s="217">
        <v>38759000</v>
      </c>
      <c r="J950" s="217">
        <v>38759000</v>
      </c>
      <c r="K950" s="217">
        <v>38759000</v>
      </c>
      <c r="L950" s="217">
        <v>38759000</v>
      </c>
      <c r="M950" s="217">
        <v>38759000</v>
      </c>
      <c r="N950" s="217">
        <v>38759000</v>
      </c>
      <c r="O950" s="217">
        <v>38759000</v>
      </c>
      <c r="P950" s="217">
        <v>38758572</v>
      </c>
      <c r="Q950" s="243" t="s">
        <v>163</v>
      </c>
      <c r="R950" s="244">
        <f t="shared" si="14"/>
        <v>0</v>
      </c>
    </row>
    <row r="951" spans="1:18" s="206" customFormat="1">
      <c r="A951" s="241" t="s">
        <v>1138</v>
      </c>
      <c r="B951" s="242" t="s">
        <v>734</v>
      </c>
      <c r="C951" s="216">
        <v>0</v>
      </c>
      <c r="D951" s="216">
        <v>0</v>
      </c>
      <c r="E951" s="216">
        <v>0</v>
      </c>
      <c r="F951" s="216">
        <v>0</v>
      </c>
      <c r="G951" s="216">
        <v>0</v>
      </c>
      <c r="H951" s="216">
        <v>0</v>
      </c>
      <c r="I951" s="216">
        <v>0</v>
      </c>
      <c r="J951" s="216">
        <v>0</v>
      </c>
      <c r="K951" s="216">
        <v>0</v>
      </c>
      <c r="L951" s="216">
        <v>0</v>
      </c>
      <c r="M951" s="216">
        <v>0</v>
      </c>
      <c r="N951" s="216">
        <v>0</v>
      </c>
      <c r="O951" s="216">
        <v>0</v>
      </c>
      <c r="P951" s="216">
        <v>0</v>
      </c>
      <c r="Q951" s="214" t="s">
        <v>163</v>
      </c>
      <c r="R951" s="244">
        <f t="shared" si="14"/>
        <v>0</v>
      </c>
    </row>
    <row r="952" spans="1:18" s="206" customFormat="1">
      <c r="A952" s="241" t="s">
        <v>1139</v>
      </c>
      <c r="B952" s="242" t="s">
        <v>734</v>
      </c>
      <c r="C952" s="216">
        <v>0</v>
      </c>
      <c r="D952" s="216">
        <v>0</v>
      </c>
      <c r="E952" s="216">
        <v>0</v>
      </c>
      <c r="F952" s="216">
        <v>0</v>
      </c>
      <c r="G952" s="216">
        <v>0</v>
      </c>
      <c r="H952" s="216">
        <v>0</v>
      </c>
      <c r="I952" s="216">
        <v>0</v>
      </c>
      <c r="J952" s="216">
        <v>0</v>
      </c>
      <c r="K952" s="216">
        <v>0</v>
      </c>
      <c r="L952" s="216">
        <v>0</v>
      </c>
      <c r="M952" s="216">
        <v>0</v>
      </c>
      <c r="N952" s="216">
        <v>0</v>
      </c>
      <c r="O952" s="216">
        <v>0</v>
      </c>
      <c r="P952" s="216">
        <v>0</v>
      </c>
      <c r="Q952" s="214" t="s">
        <v>163</v>
      </c>
      <c r="R952" s="244">
        <f t="shared" si="14"/>
        <v>0</v>
      </c>
    </row>
    <row r="953" spans="1:18" s="206" customFormat="1">
      <c r="A953" s="241" t="s">
        <v>1140</v>
      </c>
      <c r="B953" s="242" t="s">
        <v>734</v>
      </c>
      <c r="C953" s="216">
        <v>0</v>
      </c>
      <c r="D953" s="216">
        <v>0</v>
      </c>
      <c r="E953" s="216">
        <v>0</v>
      </c>
      <c r="F953" s="216">
        <v>0</v>
      </c>
      <c r="G953" s="216">
        <v>0</v>
      </c>
      <c r="H953" s="216">
        <v>0</v>
      </c>
      <c r="I953" s="216">
        <v>0</v>
      </c>
      <c r="J953" s="216">
        <v>0</v>
      </c>
      <c r="K953" s="216">
        <v>0</v>
      </c>
      <c r="L953" s="216">
        <v>0</v>
      </c>
      <c r="M953" s="216">
        <v>0</v>
      </c>
      <c r="N953" s="216">
        <v>0</v>
      </c>
      <c r="O953" s="216">
        <v>0</v>
      </c>
      <c r="P953" s="216">
        <v>0</v>
      </c>
      <c r="Q953" s="214" t="s">
        <v>163</v>
      </c>
      <c r="R953" s="244">
        <f t="shared" si="14"/>
        <v>0</v>
      </c>
    </row>
    <row r="954" spans="1:18" s="206" customFormat="1">
      <c r="A954" s="241" t="s">
        <v>1141</v>
      </c>
      <c r="B954" s="242" t="s">
        <v>734</v>
      </c>
      <c r="C954" s="216">
        <v>0</v>
      </c>
      <c r="D954" s="216">
        <v>0</v>
      </c>
      <c r="E954" s="216">
        <v>0</v>
      </c>
      <c r="F954" s="216">
        <v>0</v>
      </c>
      <c r="G954" s="216">
        <v>0</v>
      </c>
      <c r="H954" s="216">
        <v>0</v>
      </c>
      <c r="I954" s="216">
        <v>0</v>
      </c>
      <c r="J954" s="216">
        <v>0</v>
      </c>
      <c r="K954" s="216">
        <v>0</v>
      </c>
      <c r="L954" s="216">
        <v>0</v>
      </c>
      <c r="M954" s="216">
        <v>0</v>
      </c>
      <c r="N954" s="216">
        <v>0</v>
      </c>
      <c r="O954" s="216">
        <v>0</v>
      </c>
      <c r="P954" s="216">
        <v>0</v>
      </c>
      <c r="Q954" s="214" t="s">
        <v>163</v>
      </c>
      <c r="R954" s="244">
        <f t="shared" si="14"/>
        <v>0</v>
      </c>
    </row>
    <row r="955" spans="1:18" s="206" customFormat="1">
      <c r="A955" s="241" t="s">
        <v>1142</v>
      </c>
      <c r="B955" s="242" t="s">
        <v>734</v>
      </c>
      <c r="C955" s="216">
        <v>0</v>
      </c>
      <c r="D955" s="216">
        <v>0</v>
      </c>
      <c r="E955" s="216">
        <v>0</v>
      </c>
      <c r="F955" s="216">
        <v>0</v>
      </c>
      <c r="G955" s="216">
        <v>0</v>
      </c>
      <c r="H955" s="216">
        <v>0</v>
      </c>
      <c r="I955" s="216">
        <v>0</v>
      </c>
      <c r="J955" s="216">
        <v>0</v>
      </c>
      <c r="K955" s="216">
        <v>0</v>
      </c>
      <c r="L955" s="216">
        <v>0</v>
      </c>
      <c r="M955" s="216">
        <v>0</v>
      </c>
      <c r="N955" s="216">
        <v>0</v>
      </c>
      <c r="O955" s="216">
        <v>0</v>
      </c>
      <c r="P955" s="216">
        <v>0</v>
      </c>
      <c r="Q955" s="214" t="s">
        <v>163</v>
      </c>
      <c r="R955" s="244">
        <f t="shared" si="14"/>
        <v>0</v>
      </c>
    </row>
    <row r="956" spans="1:18">
      <c r="A956" s="241" t="s">
        <v>1143</v>
      </c>
      <c r="B956" s="242" t="s">
        <v>734</v>
      </c>
      <c r="C956" s="217">
        <v>79000</v>
      </c>
      <c r="D956" s="217">
        <v>79000</v>
      </c>
      <c r="E956" s="217">
        <v>79000</v>
      </c>
      <c r="F956" s="217">
        <v>79000</v>
      </c>
      <c r="G956" s="217">
        <v>79000</v>
      </c>
      <c r="H956" s="217">
        <v>79000</v>
      </c>
      <c r="I956" s="217">
        <v>79000</v>
      </c>
      <c r="J956" s="217">
        <v>79000</v>
      </c>
      <c r="K956" s="217">
        <v>79000</v>
      </c>
      <c r="L956" s="217">
        <v>79000</v>
      </c>
      <c r="M956" s="217">
        <v>79000</v>
      </c>
      <c r="N956" s="217">
        <v>79000</v>
      </c>
      <c r="O956" s="217">
        <v>79000</v>
      </c>
      <c r="P956" s="217">
        <v>79169</v>
      </c>
      <c r="Q956" s="243" t="s">
        <v>163</v>
      </c>
      <c r="R956" s="244">
        <f t="shared" si="14"/>
        <v>0</v>
      </c>
    </row>
    <row r="957" spans="1:18" s="206" customFormat="1">
      <c r="A957" s="241" t="s">
        <v>1144</v>
      </c>
      <c r="B957" s="242" t="s">
        <v>734</v>
      </c>
      <c r="C957" s="216">
        <v>0</v>
      </c>
      <c r="D957" s="216">
        <v>0</v>
      </c>
      <c r="E957" s="216">
        <v>0</v>
      </c>
      <c r="F957" s="216">
        <v>0</v>
      </c>
      <c r="G957" s="216">
        <v>0</v>
      </c>
      <c r="H957" s="216">
        <v>0</v>
      </c>
      <c r="I957" s="216">
        <v>0</v>
      </c>
      <c r="J957" s="216">
        <v>0</v>
      </c>
      <c r="K957" s="216">
        <v>0</v>
      </c>
      <c r="L957" s="216">
        <v>0</v>
      </c>
      <c r="M957" s="216">
        <v>0</v>
      </c>
      <c r="N957" s="216">
        <v>0</v>
      </c>
      <c r="O957" s="216">
        <v>0</v>
      </c>
      <c r="P957" s="216">
        <v>0</v>
      </c>
      <c r="Q957" s="214" t="s">
        <v>163</v>
      </c>
      <c r="R957" s="244">
        <f t="shared" si="14"/>
        <v>0</v>
      </c>
    </row>
    <row r="958" spans="1:18" s="206" customFormat="1">
      <c r="A958" s="241" t="s">
        <v>1145</v>
      </c>
      <c r="B958" s="242" t="s">
        <v>734</v>
      </c>
      <c r="C958" s="216">
        <v>0</v>
      </c>
      <c r="D958" s="216">
        <v>0</v>
      </c>
      <c r="E958" s="216">
        <v>0</v>
      </c>
      <c r="F958" s="216">
        <v>0</v>
      </c>
      <c r="G958" s="216">
        <v>0</v>
      </c>
      <c r="H958" s="216">
        <v>0</v>
      </c>
      <c r="I958" s="216">
        <v>0</v>
      </c>
      <c r="J958" s="216">
        <v>0</v>
      </c>
      <c r="K958" s="216">
        <v>0</v>
      </c>
      <c r="L958" s="216">
        <v>0</v>
      </c>
      <c r="M958" s="216">
        <v>0</v>
      </c>
      <c r="N958" s="216">
        <v>0</v>
      </c>
      <c r="O958" s="216">
        <v>0</v>
      </c>
      <c r="P958" s="216">
        <v>0</v>
      </c>
      <c r="Q958" s="214" t="s">
        <v>163</v>
      </c>
      <c r="R958" s="244">
        <f t="shared" si="14"/>
        <v>0</v>
      </c>
    </row>
    <row r="959" spans="1:18" s="206" customFormat="1">
      <c r="A959" s="241" t="s">
        <v>1146</v>
      </c>
      <c r="B959" s="242" t="s">
        <v>734</v>
      </c>
      <c r="C959" s="216">
        <v>0</v>
      </c>
      <c r="D959" s="216">
        <v>0</v>
      </c>
      <c r="E959" s="216">
        <v>0</v>
      </c>
      <c r="F959" s="216">
        <v>0</v>
      </c>
      <c r="G959" s="216">
        <v>0</v>
      </c>
      <c r="H959" s="216">
        <v>0</v>
      </c>
      <c r="I959" s="216">
        <v>0</v>
      </c>
      <c r="J959" s="216">
        <v>0</v>
      </c>
      <c r="K959" s="216">
        <v>0</v>
      </c>
      <c r="L959" s="216">
        <v>0</v>
      </c>
      <c r="M959" s="216">
        <v>0</v>
      </c>
      <c r="N959" s="216">
        <v>0</v>
      </c>
      <c r="O959" s="216">
        <v>0</v>
      </c>
      <c r="P959" s="216">
        <v>0</v>
      </c>
      <c r="Q959" s="214" t="s">
        <v>163</v>
      </c>
      <c r="R959" s="244">
        <f t="shared" si="14"/>
        <v>0</v>
      </c>
    </row>
    <row r="960" spans="1:18">
      <c r="A960" s="241" t="s">
        <v>1147</v>
      </c>
      <c r="B960" s="242" t="s">
        <v>734</v>
      </c>
      <c r="C960" s="217">
        <v>153000</v>
      </c>
      <c r="D960" s="217">
        <v>153000</v>
      </c>
      <c r="E960" s="217">
        <v>153000</v>
      </c>
      <c r="F960" s="217">
        <v>153000</v>
      </c>
      <c r="G960" s="217">
        <v>153000</v>
      </c>
      <c r="H960" s="217">
        <v>153000</v>
      </c>
      <c r="I960" s="217">
        <v>153000</v>
      </c>
      <c r="J960" s="217">
        <v>153000</v>
      </c>
      <c r="K960" s="217">
        <v>153000</v>
      </c>
      <c r="L960" s="217">
        <v>153000</v>
      </c>
      <c r="M960" s="217">
        <v>153000</v>
      </c>
      <c r="N960" s="217">
        <v>153000</v>
      </c>
      <c r="O960" s="217">
        <v>153000</v>
      </c>
      <c r="P960" s="217">
        <v>153083</v>
      </c>
      <c r="Q960" s="243" t="s">
        <v>163</v>
      </c>
      <c r="R960" s="244">
        <f t="shared" si="14"/>
        <v>0</v>
      </c>
    </row>
    <row r="961" spans="1:18" s="206" customFormat="1">
      <c r="A961" s="241" t="s">
        <v>1148</v>
      </c>
      <c r="B961" s="242" t="s">
        <v>734</v>
      </c>
      <c r="C961" s="216">
        <v>0</v>
      </c>
      <c r="D961" s="216">
        <v>0</v>
      </c>
      <c r="E961" s="216">
        <v>0</v>
      </c>
      <c r="F961" s="216">
        <v>0</v>
      </c>
      <c r="G961" s="216">
        <v>0</v>
      </c>
      <c r="H961" s="216">
        <v>0</v>
      </c>
      <c r="I961" s="216">
        <v>0</v>
      </c>
      <c r="J961" s="216">
        <v>0</v>
      </c>
      <c r="K961" s="216">
        <v>0</v>
      </c>
      <c r="L961" s="216">
        <v>0</v>
      </c>
      <c r="M961" s="216">
        <v>0</v>
      </c>
      <c r="N961" s="216">
        <v>0</v>
      </c>
      <c r="O961" s="216">
        <v>0</v>
      </c>
      <c r="P961" s="216">
        <v>0</v>
      </c>
      <c r="Q961" s="214" t="s">
        <v>163</v>
      </c>
      <c r="R961" s="244">
        <f t="shared" si="14"/>
        <v>0</v>
      </c>
    </row>
    <row r="962" spans="1:18">
      <c r="A962" s="241" t="s">
        <v>1149</v>
      </c>
      <c r="B962" s="242" t="s">
        <v>734</v>
      </c>
      <c r="C962" s="217">
        <v>1684000</v>
      </c>
      <c r="D962" s="217">
        <v>1684000</v>
      </c>
      <c r="E962" s="217">
        <v>1684000</v>
      </c>
      <c r="F962" s="217">
        <v>1684000</v>
      </c>
      <c r="G962" s="217">
        <v>1684000</v>
      </c>
      <c r="H962" s="217">
        <v>1684000</v>
      </c>
      <c r="I962" s="217">
        <v>1684000</v>
      </c>
      <c r="J962" s="217">
        <v>1684000</v>
      </c>
      <c r="K962" s="217">
        <v>1684000</v>
      </c>
      <c r="L962" s="217">
        <v>1684000</v>
      </c>
      <c r="M962" s="217">
        <v>1684000</v>
      </c>
      <c r="N962" s="217">
        <v>1684000</v>
      </c>
      <c r="O962" s="217">
        <v>1684000</v>
      </c>
      <c r="P962" s="217">
        <v>1684036</v>
      </c>
      <c r="Q962" s="243" t="s">
        <v>163</v>
      </c>
      <c r="R962" s="244">
        <f t="shared" si="14"/>
        <v>0</v>
      </c>
    </row>
    <row r="963" spans="1:18" s="206" customFormat="1">
      <c r="A963" s="241" t="s">
        <v>1150</v>
      </c>
      <c r="B963" s="242" t="s">
        <v>734</v>
      </c>
      <c r="C963" s="216">
        <v>0</v>
      </c>
      <c r="D963" s="216">
        <v>0</v>
      </c>
      <c r="E963" s="216">
        <v>0</v>
      </c>
      <c r="F963" s="216">
        <v>0</v>
      </c>
      <c r="G963" s="216">
        <v>0</v>
      </c>
      <c r="H963" s="216">
        <v>0</v>
      </c>
      <c r="I963" s="216">
        <v>0</v>
      </c>
      <c r="J963" s="216">
        <v>0</v>
      </c>
      <c r="K963" s="216">
        <v>0</v>
      </c>
      <c r="L963" s="216">
        <v>0</v>
      </c>
      <c r="M963" s="216">
        <v>0</v>
      </c>
      <c r="N963" s="216">
        <v>0</v>
      </c>
      <c r="O963" s="216">
        <v>0</v>
      </c>
      <c r="P963" s="216">
        <v>0</v>
      </c>
      <c r="Q963" s="214" t="s">
        <v>163</v>
      </c>
      <c r="R963" s="244">
        <f t="shared" si="14"/>
        <v>0</v>
      </c>
    </row>
    <row r="964" spans="1:18" s="206" customFormat="1">
      <c r="A964" s="241" t="s">
        <v>1151</v>
      </c>
      <c r="B964" s="242" t="s">
        <v>734</v>
      </c>
      <c r="C964" s="216">
        <v>0</v>
      </c>
      <c r="D964" s="216">
        <v>0</v>
      </c>
      <c r="E964" s="216">
        <v>0</v>
      </c>
      <c r="F964" s="216">
        <v>0</v>
      </c>
      <c r="G964" s="216">
        <v>0</v>
      </c>
      <c r="H964" s="216">
        <v>0</v>
      </c>
      <c r="I964" s="216">
        <v>0</v>
      </c>
      <c r="J964" s="216">
        <v>0</v>
      </c>
      <c r="K964" s="216">
        <v>0</v>
      </c>
      <c r="L964" s="216">
        <v>0</v>
      </c>
      <c r="M964" s="216">
        <v>0</v>
      </c>
      <c r="N964" s="216">
        <v>0</v>
      </c>
      <c r="O964" s="216">
        <v>0</v>
      </c>
      <c r="P964" s="216">
        <v>0</v>
      </c>
      <c r="Q964" s="214" t="s">
        <v>163</v>
      </c>
      <c r="R964" s="244">
        <f t="shared" si="14"/>
        <v>0</v>
      </c>
    </row>
    <row r="965" spans="1:18" s="206" customFormat="1">
      <c r="A965" s="241" t="s">
        <v>1152</v>
      </c>
      <c r="B965" s="242" t="s">
        <v>734</v>
      </c>
      <c r="C965" s="216">
        <v>0</v>
      </c>
      <c r="D965" s="216">
        <v>0</v>
      </c>
      <c r="E965" s="216">
        <v>0</v>
      </c>
      <c r="F965" s="216">
        <v>0</v>
      </c>
      <c r="G965" s="216">
        <v>0</v>
      </c>
      <c r="H965" s="216">
        <v>0</v>
      </c>
      <c r="I965" s="216">
        <v>0</v>
      </c>
      <c r="J965" s="216">
        <v>0</v>
      </c>
      <c r="K965" s="216">
        <v>0</v>
      </c>
      <c r="L965" s="216">
        <v>0</v>
      </c>
      <c r="M965" s="216">
        <v>0</v>
      </c>
      <c r="N965" s="216">
        <v>0</v>
      </c>
      <c r="O965" s="216">
        <v>0</v>
      </c>
      <c r="P965" s="216">
        <v>0</v>
      </c>
      <c r="Q965" s="214" t="s">
        <v>163</v>
      </c>
      <c r="R965" s="244">
        <f t="shared" ref="R965:R1028" si="15">(ROUND((C965+O965+SUM(D965:N965)*2)/24,-3)-(ROUND(P965,-3)))</f>
        <v>0</v>
      </c>
    </row>
    <row r="966" spans="1:18">
      <c r="A966" s="241" t="s">
        <v>1153</v>
      </c>
      <c r="B966" s="242" t="s">
        <v>734</v>
      </c>
      <c r="C966" s="217">
        <v>40000</v>
      </c>
      <c r="D966" s="217">
        <v>40000</v>
      </c>
      <c r="E966" s="217">
        <v>40000</v>
      </c>
      <c r="F966" s="217">
        <v>40000</v>
      </c>
      <c r="G966" s="217">
        <v>40000</v>
      </c>
      <c r="H966" s="217">
        <v>40000</v>
      </c>
      <c r="I966" s="217">
        <v>40000</v>
      </c>
      <c r="J966" s="217">
        <v>40000</v>
      </c>
      <c r="K966" s="217">
        <v>40000</v>
      </c>
      <c r="L966" s="217">
        <v>40000</v>
      </c>
      <c r="M966" s="217">
        <v>40000</v>
      </c>
      <c r="N966" s="217">
        <v>40000</v>
      </c>
      <c r="O966" s="217">
        <v>40000</v>
      </c>
      <c r="P966" s="217">
        <v>40015</v>
      </c>
      <c r="Q966" s="243" t="s">
        <v>163</v>
      </c>
      <c r="R966" s="244">
        <f t="shared" si="15"/>
        <v>0</v>
      </c>
    </row>
    <row r="967" spans="1:18" s="206" customFormat="1">
      <c r="A967" s="241" t="s">
        <v>1154</v>
      </c>
      <c r="B967" s="242" t="s">
        <v>734</v>
      </c>
      <c r="C967" s="216">
        <v>0</v>
      </c>
      <c r="D967" s="216">
        <v>0</v>
      </c>
      <c r="E967" s="216">
        <v>0</v>
      </c>
      <c r="F967" s="216">
        <v>0</v>
      </c>
      <c r="G967" s="216">
        <v>0</v>
      </c>
      <c r="H967" s="216">
        <v>0</v>
      </c>
      <c r="I967" s="216">
        <v>0</v>
      </c>
      <c r="J967" s="216">
        <v>0</v>
      </c>
      <c r="K967" s="216">
        <v>0</v>
      </c>
      <c r="L967" s="216">
        <v>0</v>
      </c>
      <c r="M967" s="216">
        <v>0</v>
      </c>
      <c r="N967" s="216">
        <v>0</v>
      </c>
      <c r="O967" s="216">
        <v>0</v>
      </c>
      <c r="P967" s="216">
        <v>0</v>
      </c>
      <c r="Q967" s="214" t="s">
        <v>163</v>
      </c>
      <c r="R967" s="244">
        <f t="shared" si="15"/>
        <v>0</v>
      </c>
    </row>
    <row r="968" spans="1:18">
      <c r="A968" s="241" t="s">
        <v>1155</v>
      </c>
      <c r="B968" s="242" t="s">
        <v>734</v>
      </c>
      <c r="C968" s="217">
        <v>2256000</v>
      </c>
      <c r="D968" s="217">
        <v>2256000</v>
      </c>
      <c r="E968" s="217">
        <v>2256000</v>
      </c>
      <c r="F968" s="217">
        <v>2256000</v>
      </c>
      <c r="G968" s="217">
        <v>2256000</v>
      </c>
      <c r="H968" s="217">
        <v>2256000</v>
      </c>
      <c r="I968" s="217">
        <v>2256000</v>
      </c>
      <c r="J968" s="217">
        <v>2256000</v>
      </c>
      <c r="K968" s="217">
        <v>2256000</v>
      </c>
      <c r="L968" s="217">
        <v>2256000</v>
      </c>
      <c r="M968" s="217">
        <v>2256000</v>
      </c>
      <c r="N968" s="217">
        <v>2256000</v>
      </c>
      <c r="O968" s="217">
        <v>2256000</v>
      </c>
      <c r="P968" s="217">
        <v>2255721</v>
      </c>
      <c r="Q968" s="243" t="s">
        <v>163</v>
      </c>
      <c r="R968" s="244">
        <f t="shared" si="15"/>
        <v>0</v>
      </c>
    </row>
    <row r="969" spans="1:18" s="206" customFormat="1">
      <c r="A969" s="241" t="s">
        <v>1156</v>
      </c>
      <c r="B969" s="242" t="s">
        <v>734</v>
      </c>
      <c r="C969" s="216">
        <v>0</v>
      </c>
      <c r="D969" s="216">
        <v>0</v>
      </c>
      <c r="E969" s="216">
        <v>0</v>
      </c>
      <c r="F969" s="216">
        <v>0</v>
      </c>
      <c r="G969" s="216">
        <v>0</v>
      </c>
      <c r="H969" s="216">
        <v>0</v>
      </c>
      <c r="I969" s="216">
        <v>0</v>
      </c>
      <c r="J969" s="216">
        <v>0</v>
      </c>
      <c r="K969" s="216">
        <v>0</v>
      </c>
      <c r="L969" s="216">
        <v>0</v>
      </c>
      <c r="M969" s="216">
        <v>0</v>
      </c>
      <c r="N969" s="216">
        <v>0</v>
      </c>
      <c r="O969" s="216">
        <v>0</v>
      </c>
      <c r="P969" s="216">
        <v>0</v>
      </c>
      <c r="Q969" s="214" t="s">
        <v>163</v>
      </c>
      <c r="R969" s="244">
        <f t="shared" si="15"/>
        <v>0</v>
      </c>
    </row>
    <row r="970" spans="1:18" s="206" customFormat="1">
      <c r="A970" s="241" t="s">
        <v>1157</v>
      </c>
      <c r="B970" s="242" t="s">
        <v>734</v>
      </c>
      <c r="C970" s="216">
        <v>0</v>
      </c>
      <c r="D970" s="216">
        <v>0</v>
      </c>
      <c r="E970" s="216">
        <v>0</v>
      </c>
      <c r="F970" s="216">
        <v>0</v>
      </c>
      <c r="G970" s="216">
        <v>0</v>
      </c>
      <c r="H970" s="216">
        <v>0</v>
      </c>
      <c r="I970" s="216">
        <v>0</v>
      </c>
      <c r="J970" s="216">
        <v>0</v>
      </c>
      <c r="K970" s="216">
        <v>0</v>
      </c>
      <c r="L970" s="216">
        <v>0</v>
      </c>
      <c r="M970" s="216">
        <v>0</v>
      </c>
      <c r="N970" s="216">
        <v>0</v>
      </c>
      <c r="O970" s="216">
        <v>0</v>
      </c>
      <c r="P970" s="216">
        <v>0</v>
      </c>
      <c r="Q970" s="214" t="s">
        <v>163</v>
      </c>
      <c r="R970" s="244">
        <f t="shared" si="15"/>
        <v>0</v>
      </c>
    </row>
    <row r="971" spans="1:18" s="206" customFormat="1">
      <c r="A971" s="241" t="s">
        <v>1158</v>
      </c>
      <c r="B971" s="242" t="s">
        <v>734</v>
      </c>
      <c r="C971" s="216">
        <v>0</v>
      </c>
      <c r="D971" s="216">
        <v>0</v>
      </c>
      <c r="E971" s="216">
        <v>0</v>
      </c>
      <c r="F971" s="216">
        <v>0</v>
      </c>
      <c r="G971" s="216">
        <v>0</v>
      </c>
      <c r="H971" s="216">
        <v>0</v>
      </c>
      <c r="I971" s="216">
        <v>0</v>
      </c>
      <c r="J971" s="216">
        <v>0</v>
      </c>
      <c r="K971" s="216">
        <v>0</v>
      </c>
      <c r="L971" s="216">
        <v>0</v>
      </c>
      <c r="M971" s="216">
        <v>0</v>
      </c>
      <c r="N971" s="216">
        <v>0</v>
      </c>
      <c r="O971" s="216">
        <v>0</v>
      </c>
      <c r="P971" s="216">
        <v>0</v>
      </c>
      <c r="Q971" s="214" t="s">
        <v>163</v>
      </c>
      <c r="R971" s="244">
        <f t="shared" si="15"/>
        <v>0</v>
      </c>
    </row>
    <row r="972" spans="1:18" s="206" customFormat="1">
      <c r="A972" s="241" t="s">
        <v>1159</v>
      </c>
      <c r="B972" s="242" t="s">
        <v>734</v>
      </c>
      <c r="C972" s="216">
        <v>0</v>
      </c>
      <c r="D972" s="216">
        <v>0</v>
      </c>
      <c r="E972" s="216">
        <v>0</v>
      </c>
      <c r="F972" s="216">
        <v>0</v>
      </c>
      <c r="G972" s="216">
        <v>0</v>
      </c>
      <c r="H972" s="216">
        <v>0</v>
      </c>
      <c r="I972" s="216">
        <v>0</v>
      </c>
      <c r="J972" s="216">
        <v>0</v>
      </c>
      <c r="K972" s="216">
        <v>0</v>
      </c>
      <c r="L972" s="216">
        <v>0</v>
      </c>
      <c r="M972" s="216">
        <v>0</v>
      </c>
      <c r="N972" s="216">
        <v>0</v>
      </c>
      <c r="O972" s="216">
        <v>0</v>
      </c>
      <c r="P972" s="216">
        <v>0</v>
      </c>
      <c r="Q972" s="214" t="s">
        <v>163</v>
      </c>
      <c r="R972" s="244">
        <f t="shared" si="15"/>
        <v>0</v>
      </c>
    </row>
    <row r="973" spans="1:18" s="206" customFormat="1">
      <c r="A973" s="241" t="s">
        <v>1160</v>
      </c>
      <c r="B973" s="242" t="s">
        <v>734</v>
      </c>
      <c r="C973" s="216">
        <v>0</v>
      </c>
      <c r="D973" s="216">
        <v>0</v>
      </c>
      <c r="E973" s="216">
        <v>0</v>
      </c>
      <c r="F973" s="216">
        <v>0</v>
      </c>
      <c r="G973" s="216">
        <v>0</v>
      </c>
      <c r="H973" s="216">
        <v>0</v>
      </c>
      <c r="I973" s="216">
        <v>0</v>
      </c>
      <c r="J973" s="216">
        <v>0</v>
      </c>
      <c r="K973" s="216">
        <v>0</v>
      </c>
      <c r="L973" s="216">
        <v>0</v>
      </c>
      <c r="M973" s="216">
        <v>0</v>
      </c>
      <c r="N973" s="216">
        <v>0</v>
      </c>
      <c r="O973" s="216">
        <v>0</v>
      </c>
      <c r="P973" s="216">
        <v>0</v>
      </c>
      <c r="Q973" s="214" t="s">
        <v>163</v>
      </c>
      <c r="R973" s="244">
        <f t="shared" si="15"/>
        <v>0</v>
      </c>
    </row>
    <row r="974" spans="1:18">
      <c r="A974" s="241" t="s">
        <v>1161</v>
      </c>
      <c r="B974" s="242" t="s">
        <v>734</v>
      </c>
      <c r="C974" s="217">
        <v>1760000</v>
      </c>
      <c r="D974" s="217">
        <v>1760000</v>
      </c>
      <c r="E974" s="217">
        <v>1760000</v>
      </c>
      <c r="F974" s="217">
        <v>1760000</v>
      </c>
      <c r="G974" s="217">
        <v>1760000</v>
      </c>
      <c r="H974" s="217">
        <v>1760000</v>
      </c>
      <c r="I974" s="217">
        <v>1760000</v>
      </c>
      <c r="J974" s="217">
        <v>1760000</v>
      </c>
      <c r="K974" s="217">
        <v>1760000</v>
      </c>
      <c r="L974" s="217">
        <v>1760000</v>
      </c>
      <c r="M974" s="217">
        <v>1760000</v>
      </c>
      <c r="N974" s="217">
        <v>1760000</v>
      </c>
      <c r="O974" s="217">
        <v>1760000</v>
      </c>
      <c r="P974" s="217">
        <v>1759634</v>
      </c>
      <c r="Q974" s="243" t="s">
        <v>163</v>
      </c>
      <c r="R974" s="244">
        <f t="shared" si="15"/>
        <v>0</v>
      </c>
    </row>
    <row r="975" spans="1:18">
      <c r="A975" s="241" t="s">
        <v>1162</v>
      </c>
      <c r="B975" s="242" t="s">
        <v>734</v>
      </c>
      <c r="C975" s="217">
        <v>1875000</v>
      </c>
      <c r="D975" s="217">
        <v>1875000</v>
      </c>
      <c r="E975" s="217">
        <v>1875000</v>
      </c>
      <c r="F975" s="217">
        <v>1875000</v>
      </c>
      <c r="G975" s="217">
        <v>1875000</v>
      </c>
      <c r="H975" s="217">
        <v>1875000</v>
      </c>
      <c r="I975" s="217">
        <v>1875000</v>
      </c>
      <c r="J975" s="217">
        <v>1875000</v>
      </c>
      <c r="K975" s="217">
        <v>1875000</v>
      </c>
      <c r="L975" s="217">
        <v>1875000</v>
      </c>
      <c r="M975" s="217">
        <v>1875000</v>
      </c>
      <c r="N975" s="217">
        <v>1875000</v>
      </c>
      <c r="O975" s="217">
        <v>1875000</v>
      </c>
      <c r="P975" s="217">
        <v>1875043</v>
      </c>
      <c r="Q975" s="243" t="s">
        <v>163</v>
      </c>
      <c r="R975" s="244">
        <f t="shared" si="15"/>
        <v>0</v>
      </c>
    </row>
    <row r="976" spans="1:18">
      <c r="A976" s="241" t="s">
        <v>1163</v>
      </c>
      <c r="B976" s="242" t="s">
        <v>734</v>
      </c>
      <c r="C976" s="217">
        <v>4530000</v>
      </c>
      <c r="D976" s="217">
        <v>4530000</v>
      </c>
      <c r="E976" s="217">
        <v>4530000</v>
      </c>
      <c r="F976" s="217">
        <v>4530000</v>
      </c>
      <c r="G976" s="217">
        <v>4530000</v>
      </c>
      <c r="H976" s="217">
        <v>4530000</v>
      </c>
      <c r="I976" s="217">
        <v>4530000</v>
      </c>
      <c r="J976" s="217">
        <v>4530000</v>
      </c>
      <c r="K976" s="217">
        <v>4531000</v>
      </c>
      <c r="L976" s="217">
        <v>4531000</v>
      </c>
      <c r="M976" s="217">
        <v>4531000</v>
      </c>
      <c r="N976" s="217">
        <v>4531000</v>
      </c>
      <c r="O976" s="217">
        <v>4531000</v>
      </c>
      <c r="P976" s="217">
        <v>4530262</v>
      </c>
      <c r="Q976" s="243" t="s">
        <v>163</v>
      </c>
      <c r="R976" s="244">
        <f t="shared" si="15"/>
        <v>0</v>
      </c>
    </row>
    <row r="977" spans="1:18" s="206" customFormat="1">
      <c r="A977" s="241" t="s">
        <v>1164</v>
      </c>
      <c r="B977" s="242" t="s">
        <v>734</v>
      </c>
      <c r="C977" s="216">
        <v>0</v>
      </c>
      <c r="D977" s="216">
        <v>0</v>
      </c>
      <c r="E977" s="216">
        <v>0</v>
      </c>
      <c r="F977" s="216">
        <v>0</v>
      </c>
      <c r="G977" s="216">
        <v>0</v>
      </c>
      <c r="H977" s="216">
        <v>0</v>
      </c>
      <c r="I977" s="216">
        <v>0</v>
      </c>
      <c r="J977" s="216">
        <v>0</v>
      </c>
      <c r="K977" s="216">
        <v>0</v>
      </c>
      <c r="L977" s="216">
        <v>0</v>
      </c>
      <c r="M977" s="216">
        <v>0</v>
      </c>
      <c r="N977" s="216">
        <v>0</v>
      </c>
      <c r="O977" s="216">
        <v>0</v>
      </c>
      <c r="P977" s="216">
        <v>0</v>
      </c>
      <c r="Q977" s="214" t="s">
        <v>163</v>
      </c>
      <c r="R977" s="244">
        <f t="shared" si="15"/>
        <v>0</v>
      </c>
    </row>
    <row r="978" spans="1:18" s="206" customFormat="1">
      <c r="A978" s="241" t="s">
        <v>1165</v>
      </c>
      <c r="B978" s="242" t="s">
        <v>734</v>
      </c>
      <c r="C978" s="216">
        <v>0</v>
      </c>
      <c r="D978" s="216">
        <v>0</v>
      </c>
      <c r="E978" s="216">
        <v>0</v>
      </c>
      <c r="F978" s="216">
        <v>0</v>
      </c>
      <c r="G978" s="216">
        <v>0</v>
      </c>
      <c r="H978" s="216">
        <v>0</v>
      </c>
      <c r="I978" s="216">
        <v>0</v>
      </c>
      <c r="J978" s="216">
        <v>0</v>
      </c>
      <c r="K978" s="216">
        <v>0</v>
      </c>
      <c r="L978" s="216">
        <v>0</v>
      </c>
      <c r="M978" s="216">
        <v>0</v>
      </c>
      <c r="N978" s="216">
        <v>0</v>
      </c>
      <c r="O978" s="216">
        <v>0</v>
      </c>
      <c r="P978" s="216">
        <v>0</v>
      </c>
      <c r="Q978" s="214" t="s">
        <v>163</v>
      </c>
      <c r="R978" s="244">
        <f t="shared" si="15"/>
        <v>0</v>
      </c>
    </row>
    <row r="979" spans="1:18" s="206" customFormat="1">
      <c r="A979" s="241" t="s">
        <v>1166</v>
      </c>
      <c r="B979" s="242" t="s">
        <v>734</v>
      </c>
      <c r="C979" s="216">
        <v>0</v>
      </c>
      <c r="D979" s="216">
        <v>0</v>
      </c>
      <c r="E979" s="216">
        <v>0</v>
      </c>
      <c r="F979" s="216">
        <v>0</v>
      </c>
      <c r="G979" s="216">
        <v>0</v>
      </c>
      <c r="H979" s="216">
        <v>0</v>
      </c>
      <c r="I979" s="216">
        <v>0</v>
      </c>
      <c r="J979" s="216">
        <v>0</v>
      </c>
      <c r="K979" s="216">
        <v>0</v>
      </c>
      <c r="L979" s="216">
        <v>0</v>
      </c>
      <c r="M979" s="216">
        <v>0</v>
      </c>
      <c r="N979" s="216">
        <v>0</v>
      </c>
      <c r="O979" s="216">
        <v>0</v>
      </c>
      <c r="P979" s="216">
        <v>0</v>
      </c>
      <c r="Q979" s="214" t="s">
        <v>163</v>
      </c>
      <c r="R979" s="244">
        <f t="shared" si="15"/>
        <v>0</v>
      </c>
    </row>
    <row r="980" spans="1:18" s="206" customFormat="1">
      <c r="A980" s="241" t="s">
        <v>1167</v>
      </c>
      <c r="B980" s="242" t="s">
        <v>734</v>
      </c>
      <c r="C980" s="216">
        <v>0</v>
      </c>
      <c r="D980" s="216">
        <v>0</v>
      </c>
      <c r="E980" s="216">
        <v>0</v>
      </c>
      <c r="F980" s="216">
        <v>0</v>
      </c>
      <c r="G980" s="216">
        <v>0</v>
      </c>
      <c r="H980" s="216">
        <v>0</v>
      </c>
      <c r="I980" s="216">
        <v>0</v>
      </c>
      <c r="J980" s="216">
        <v>0</v>
      </c>
      <c r="K980" s="216">
        <v>0</v>
      </c>
      <c r="L980" s="216">
        <v>0</v>
      </c>
      <c r="M980" s="216">
        <v>0</v>
      </c>
      <c r="N980" s="216">
        <v>0</v>
      </c>
      <c r="O980" s="216">
        <v>0</v>
      </c>
      <c r="P980" s="216">
        <v>0</v>
      </c>
      <c r="Q980" s="214" t="s">
        <v>163</v>
      </c>
      <c r="R980" s="244">
        <f t="shared" si="15"/>
        <v>0</v>
      </c>
    </row>
    <row r="981" spans="1:18" s="206" customFormat="1">
      <c r="A981" s="241" t="s">
        <v>1168</v>
      </c>
      <c r="B981" s="242" t="s">
        <v>734</v>
      </c>
      <c r="C981" s="216">
        <v>0</v>
      </c>
      <c r="D981" s="216">
        <v>0</v>
      </c>
      <c r="E981" s="216">
        <v>0</v>
      </c>
      <c r="F981" s="216">
        <v>0</v>
      </c>
      <c r="G981" s="216">
        <v>0</v>
      </c>
      <c r="H981" s="216">
        <v>0</v>
      </c>
      <c r="I981" s="216">
        <v>0</v>
      </c>
      <c r="J981" s="216">
        <v>0</v>
      </c>
      <c r="K981" s="216">
        <v>0</v>
      </c>
      <c r="L981" s="216">
        <v>0</v>
      </c>
      <c r="M981" s="216">
        <v>0</v>
      </c>
      <c r="N981" s="216">
        <v>0</v>
      </c>
      <c r="O981" s="216">
        <v>0</v>
      </c>
      <c r="P981" s="216">
        <v>0</v>
      </c>
      <c r="Q981" s="214" t="s">
        <v>163</v>
      </c>
      <c r="R981" s="244">
        <f t="shared" si="15"/>
        <v>0</v>
      </c>
    </row>
    <row r="982" spans="1:18">
      <c r="A982" s="241" t="s">
        <v>1169</v>
      </c>
      <c r="B982" s="242" t="s">
        <v>734</v>
      </c>
      <c r="C982" s="217">
        <v>489000</v>
      </c>
      <c r="D982" s="217">
        <v>489000</v>
      </c>
      <c r="E982" s="217">
        <v>489000</v>
      </c>
      <c r="F982" s="217">
        <v>489000</v>
      </c>
      <c r="G982" s="217">
        <v>489000</v>
      </c>
      <c r="H982" s="217">
        <v>489000</v>
      </c>
      <c r="I982" s="217">
        <v>489000</v>
      </c>
      <c r="J982" s="217">
        <v>489000</v>
      </c>
      <c r="K982" s="217">
        <v>489000</v>
      </c>
      <c r="L982" s="217">
        <v>489000</v>
      </c>
      <c r="M982" s="217">
        <v>489000</v>
      </c>
      <c r="N982" s="217">
        <v>489000</v>
      </c>
      <c r="O982" s="217">
        <v>425000</v>
      </c>
      <c r="P982" s="217">
        <v>486087</v>
      </c>
      <c r="Q982" s="243" t="s">
        <v>163</v>
      </c>
      <c r="R982" s="244">
        <f t="shared" si="15"/>
        <v>0</v>
      </c>
    </row>
    <row r="983" spans="1:18" s="206" customFormat="1">
      <c r="A983" s="241" t="s">
        <v>1170</v>
      </c>
      <c r="B983" s="242" t="s">
        <v>734</v>
      </c>
      <c r="C983" s="216">
        <v>0</v>
      </c>
      <c r="D983" s="216">
        <v>0</v>
      </c>
      <c r="E983" s="216">
        <v>0</v>
      </c>
      <c r="F983" s="216">
        <v>0</v>
      </c>
      <c r="G983" s="216">
        <v>0</v>
      </c>
      <c r="H983" s="216">
        <v>0</v>
      </c>
      <c r="I983" s="216">
        <v>0</v>
      </c>
      <c r="J983" s="216">
        <v>0</v>
      </c>
      <c r="K983" s="216">
        <v>0</v>
      </c>
      <c r="L983" s="216">
        <v>0</v>
      </c>
      <c r="M983" s="216">
        <v>0</v>
      </c>
      <c r="N983" s="216">
        <v>0</v>
      </c>
      <c r="O983" s="216">
        <v>0</v>
      </c>
      <c r="P983" s="216">
        <v>0</v>
      </c>
      <c r="Q983" s="214" t="s">
        <v>163</v>
      </c>
      <c r="R983" s="244">
        <f t="shared" si="15"/>
        <v>0</v>
      </c>
    </row>
    <row r="984" spans="1:18" s="206" customFormat="1">
      <c r="A984" s="241" t="s">
        <v>1171</v>
      </c>
      <c r="B984" s="242" t="s">
        <v>734</v>
      </c>
      <c r="C984" s="216">
        <v>0</v>
      </c>
      <c r="D984" s="216">
        <v>0</v>
      </c>
      <c r="E984" s="216">
        <v>0</v>
      </c>
      <c r="F984" s="216">
        <v>0</v>
      </c>
      <c r="G984" s="216">
        <v>0</v>
      </c>
      <c r="H984" s="216">
        <v>0</v>
      </c>
      <c r="I984" s="216">
        <v>0</v>
      </c>
      <c r="J984" s="216">
        <v>0</v>
      </c>
      <c r="K984" s="216">
        <v>0</v>
      </c>
      <c r="L984" s="216">
        <v>0</v>
      </c>
      <c r="M984" s="216">
        <v>0</v>
      </c>
      <c r="N984" s="216">
        <v>0</v>
      </c>
      <c r="O984" s="216">
        <v>0</v>
      </c>
      <c r="P984" s="216">
        <v>0</v>
      </c>
      <c r="Q984" s="214" t="s">
        <v>163</v>
      </c>
      <c r="R984" s="244">
        <f t="shared" si="15"/>
        <v>0</v>
      </c>
    </row>
    <row r="985" spans="1:18">
      <c r="A985" s="241" t="s">
        <v>1172</v>
      </c>
      <c r="B985" s="242" t="s">
        <v>734</v>
      </c>
      <c r="C985" s="217">
        <v>1276000</v>
      </c>
      <c r="D985" s="217">
        <v>1276000</v>
      </c>
      <c r="E985" s="217">
        <v>1276000</v>
      </c>
      <c r="F985" s="217">
        <v>1276000</v>
      </c>
      <c r="G985" s="217">
        <v>1276000</v>
      </c>
      <c r="H985" s="217">
        <v>1276000</v>
      </c>
      <c r="I985" s="217">
        <v>1276000</v>
      </c>
      <c r="J985" s="217">
        <v>1276000</v>
      </c>
      <c r="K985" s="217">
        <v>1276000</v>
      </c>
      <c r="L985" s="217">
        <v>1276000</v>
      </c>
      <c r="M985" s="217">
        <v>1276000</v>
      </c>
      <c r="N985" s="217">
        <v>1276000</v>
      </c>
      <c r="O985" s="217">
        <v>1276000</v>
      </c>
      <c r="P985" s="217">
        <v>1276264</v>
      </c>
      <c r="Q985" s="243" t="s">
        <v>163</v>
      </c>
      <c r="R985" s="244">
        <f t="shared" si="15"/>
        <v>0</v>
      </c>
    </row>
    <row r="986" spans="1:18">
      <c r="A986" s="241" t="s">
        <v>1173</v>
      </c>
      <c r="B986" s="242" t="s">
        <v>734</v>
      </c>
      <c r="C986" s="217">
        <v>7000</v>
      </c>
      <c r="D986" s="217">
        <v>7000</v>
      </c>
      <c r="E986" s="217">
        <v>7000</v>
      </c>
      <c r="F986" s="217">
        <v>7000</v>
      </c>
      <c r="G986" s="217">
        <v>7000</v>
      </c>
      <c r="H986" s="217">
        <v>7000</v>
      </c>
      <c r="I986" s="217">
        <v>7000</v>
      </c>
      <c r="J986" s="217">
        <v>7000</v>
      </c>
      <c r="K986" s="217">
        <v>7000</v>
      </c>
      <c r="L986" s="217">
        <v>7000</v>
      </c>
      <c r="M986" s="217">
        <v>7000</v>
      </c>
      <c r="N986" s="217">
        <v>7000</v>
      </c>
      <c r="O986" s="217">
        <v>7000</v>
      </c>
      <c r="P986" s="217">
        <v>6965</v>
      </c>
      <c r="Q986" s="243" t="s">
        <v>163</v>
      </c>
      <c r="R986" s="244">
        <f t="shared" si="15"/>
        <v>0</v>
      </c>
    </row>
    <row r="987" spans="1:18">
      <c r="A987" s="241" t="s">
        <v>1174</v>
      </c>
      <c r="B987" s="242" t="s">
        <v>734</v>
      </c>
      <c r="C987" s="217">
        <v>1000</v>
      </c>
      <c r="D987" s="217">
        <v>1000</v>
      </c>
      <c r="E987" s="217">
        <v>1000</v>
      </c>
      <c r="F987" s="217">
        <v>1000</v>
      </c>
      <c r="G987" s="217">
        <v>1000</v>
      </c>
      <c r="H987" s="217">
        <v>1000</v>
      </c>
      <c r="I987" s="217">
        <v>1000</v>
      </c>
      <c r="J987" s="217">
        <v>1000</v>
      </c>
      <c r="K987" s="217">
        <v>1000</v>
      </c>
      <c r="L987" s="217">
        <v>1000</v>
      </c>
      <c r="M987" s="217">
        <v>1000</v>
      </c>
      <c r="N987" s="217">
        <v>1000</v>
      </c>
      <c r="O987" s="217">
        <v>1000</v>
      </c>
      <c r="P987" s="217">
        <v>965</v>
      </c>
      <c r="Q987" s="243" t="s">
        <v>163</v>
      </c>
      <c r="R987" s="244">
        <f t="shared" si="15"/>
        <v>0</v>
      </c>
    </row>
    <row r="988" spans="1:18">
      <c r="A988" s="241" t="s">
        <v>1175</v>
      </c>
      <c r="B988" s="242" t="s">
        <v>734</v>
      </c>
      <c r="C988" s="217">
        <v>132000</v>
      </c>
      <c r="D988" s="217">
        <v>132000</v>
      </c>
      <c r="E988" s="217">
        <v>132000</v>
      </c>
      <c r="F988" s="217">
        <v>132000</v>
      </c>
      <c r="G988" s="217">
        <v>132000</v>
      </c>
      <c r="H988" s="217">
        <v>132000</v>
      </c>
      <c r="I988" s="217">
        <v>132000</v>
      </c>
      <c r="J988" s="217">
        <v>132000</v>
      </c>
      <c r="K988" s="217">
        <v>132000</v>
      </c>
      <c r="L988" s="217">
        <v>132000</v>
      </c>
      <c r="M988" s="217">
        <v>132000</v>
      </c>
      <c r="N988" s="217">
        <v>132000</v>
      </c>
      <c r="O988" s="217">
        <v>132000</v>
      </c>
      <c r="P988" s="217">
        <v>132335</v>
      </c>
      <c r="Q988" s="243" t="s">
        <v>163</v>
      </c>
      <c r="R988" s="244">
        <f t="shared" si="15"/>
        <v>0</v>
      </c>
    </row>
    <row r="989" spans="1:18" s="206" customFormat="1">
      <c r="A989" s="241" t="s">
        <v>1176</v>
      </c>
      <c r="B989" s="242" t="s">
        <v>734</v>
      </c>
      <c r="C989" s="216">
        <v>0</v>
      </c>
      <c r="D989" s="216">
        <v>0</v>
      </c>
      <c r="E989" s="216">
        <v>0</v>
      </c>
      <c r="F989" s="216">
        <v>0</v>
      </c>
      <c r="G989" s="216">
        <v>0</v>
      </c>
      <c r="H989" s="216">
        <v>0</v>
      </c>
      <c r="I989" s="216">
        <v>0</v>
      </c>
      <c r="J989" s="216">
        <v>0</v>
      </c>
      <c r="K989" s="216">
        <v>0</v>
      </c>
      <c r="L989" s="216">
        <v>0</v>
      </c>
      <c r="M989" s="216">
        <v>0</v>
      </c>
      <c r="N989" s="216">
        <v>0</v>
      </c>
      <c r="O989" s="216">
        <v>0</v>
      </c>
      <c r="P989" s="216">
        <v>0</v>
      </c>
      <c r="Q989" s="214" t="s">
        <v>163</v>
      </c>
      <c r="R989" s="244">
        <f t="shared" si="15"/>
        <v>0</v>
      </c>
    </row>
    <row r="990" spans="1:18">
      <c r="A990" s="241" t="s">
        <v>1177</v>
      </c>
      <c r="B990" s="242" t="s">
        <v>734</v>
      </c>
      <c r="C990" s="217">
        <v>29000</v>
      </c>
      <c r="D990" s="217">
        <v>29000</v>
      </c>
      <c r="E990" s="217">
        <v>29000</v>
      </c>
      <c r="F990" s="217">
        <v>29000</v>
      </c>
      <c r="G990" s="217">
        <v>29000</v>
      </c>
      <c r="H990" s="217">
        <v>29000</v>
      </c>
      <c r="I990" s="217">
        <v>29000</v>
      </c>
      <c r="J990" s="217">
        <v>29000</v>
      </c>
      <c r="K990" s="217">
        <v>29000</v>
      </c>
      <c r="L990" s="217">
        <v>29000</v>
      </c>
      <c r="M990" s="217">
        <v>29000</v>
      </c>
      <c r="N990" s="217">
        <v>29000</v>
      </c>
      <c r="O990" s="217">
        <v>29000</v>
      </c>
      <c r="P990" s="217">
        <v>28500</v>
      </c>
      <c r="Q990" s="243" t="s">
        <v>163</v>
      </c>
      <c r="R990" s="244">
        <f t="shared" si="15"/>
        <v>0</v>
      </c>
    </row>
    <row r="991" spans="1:18">
      <c r="A991" s="241" t="s">
        <v>1178</v>
      </c>
      <c r="B991" s="242" t="s">
        <v>734</v>
      </c>
      <c r="C991" s="217">
        <v>4000</v>
      </c>
      <c r="D991" s="217">
        <v>4000</v>
      </c>
      <c r="E991" s="217">
        <v>4000</v>
      </c>
      <c r="F991" s="217">
        <v>4000</v>
      </c>
      <c r="G991" s="217">
        <v>4000</v>
      </c>
      <c r="H991" s="217">
        <v>4000</v>
      </c>
      <c r="I991" s="217">
        <v>4000</v>
      </c>
      <c r="J991" s="217">
        <v>4000</v>
      </c>
      <c r="K991" s="217">
        <v>4000</v>
      </c>
      <c r="L991" s="217">
        <v>4000</v>
      </c>
      <c r="M991" s="217">
        <v>4000</v>
      </c>
      <c r="N991" s="217">
        <v>4000</v>
      </c>
      <c r="O991" s="217">
        <v>4000</v>
      </c>
      <c r="P991" s="217">
        <v>3624</v>
      </c>
      <c r="Q991" s="243" t="s">
        <v>163</v>
      </c>
      <c r="R991" s="244">
        <f t="shared" si="15"/>
        <v>0</v>
      </c>
    </row>
    <row r="992" spans="1:18">
      <c r="A992" s="241" t="s">
        <v>1179</v>
      </c>
      <c r="B992" s="242" t="s">
        <v>734</v>
      </c>
      <c r="C992" s="217">
        <v>2000</v>
      </c>
      <c r="D992" s="217">
        <v>2000</v>
      </c>
      <c r="E992" s="217">
        <v>2000</v>
      </c>
      <c r="F992" s="217">
        <v>2000</v>
      </c>
      <c r="G992" s="217">
        <v>2000</v>
      </c>
      <c r="H992" s="217">
        <v>2000</v>
      </c>
      <c r="I992" s="217">
        <v>2000</v>
      </c>
      <c r="J992" s="217">
        <v>2000</v>
      </c>
      <c r="K992" s="217">
        <v>2000</v>
      </c>
      <c r="L992" s="217">
        <v>2000</v>
      </c>
      <c r="M992" s="217">
        <v>2000</v>
      </c>
      <c r="N992" s="217">
        <v>2000</v>
      </c>
      <c r="O992" s="217">
        <v>2000</v>
      </c>
      <c r="P992" s="217">
        <v>1908</v>
      </c>
      <c r="Q992" s="243" t="s">
        <v>163</v>
      </c>
      <c r="R992" s="244">
        <f t="shared" si="15"/>
        <v>0</v>
      </c>
    </row>
    <row r="993" spans="1:18">
      <c r="A993" s="241" t="s">
        <v>1180</v>
      </c>
      <c r="B993" s="242" t="s">
        <v>734</v>
      </c>
      <c r="C993" s="217">
        <v>11099000</v>
      </c>
      <c r="D993" s="217">
        <v>11139000</v>
      </c>
      <c r="E993" s="217">
        <v>11139000</v>
      </c>
      <c r="F993" s="217">
        <v>11139000</v>
      </c>
      <c r="G993" s="217">
        <v>11139000</v>
      </c>
      <c r="H993" s="217">
        <v>11139000</v>
      </c>
      <c r="I993" s="217">
        <v>11099000</v>
      </c>
      <c r="J993" s="217">
        <v>11099000</v>
      </c>
      <c r="K993" s="217">
        <v>11099000</v>
      </c>
      <c r="L993" s="217">
        <v>11099000</v>
      </c>
      <c r="M993" s="217">
        <v>11099000</v>
      </c>
      <c r="N993" s="217">
        <v>11099000</v>
      </c>
      <c r="O993" s="217">
        <v>11099000</v>
      </c>
      <c r="P993" s="217">
        <v>11115523</v>
      </c>
      <c r="Q993" s="243" t="s">
        <v>163</v>
      </c>
      <c r="R993" s="244">
        <f t="shared" si="15"/>
        <v>0</v>
      </c>
    </row>
    <row r="994" spans="1:18">
      <c r="A994" s="241" t="s">
        <v>1181</v>
      </c>
      <c r="B994" s="242" t="s">
        <v>734</v>
      </c>
      <c r="C994" s="217">
        <v>1045000</v>
      </c>
      <c r="D994" s="217">
        <v>1005000</v>
      </c>
      <c r="E994" s="217">
        <v>1005000</v>
      </c>
      <c r="F994" s="217">
        <v>1005000</v>
      </c>
      <c r="G994" s="217">
        <v>1005000</v>
      </c>
      <c r="H994" s="217">
        <v>1005000</v>
      </c>
      <c r="I994" s="217">
        <v>1005000</v>
      </c>
      <c r="J994" s="217">
        <v>1005000</v>
      </c>
      <c r="K994" s="217">
        <v>1005000</v>
      </c>
      <c r="L994" s="217">
        <v>1005000</v>
      </c>
      <c r="M994" s="217">
        <v>1005000</v>
      </c>
      <c r="N994" s="217">
        <v>1005000</v>
      </c>
      <c r="O994" s="217">
        <v>1005000</v>
      </c>
      <c r="P994" s="217">
        <v>1006987</v>
      </c>
      <c r="Q994" s="243" t="s">
        <v>163</v>
      </c>
      <c r="R994" s="244">
        <f t="shared" si="15"/>
        <v>0</v>
      </c>
    </row>
    <row r="995" spans="1:18" s="206" customFormat="1">
      <c r="A995" s="241" t="s">
        <v>1182</v>
      </c>
      <c r="B995" s="242" t="s">
        <v>734</v>
      </c>
      <c r="C995" s="216">
        <v>0</v>
      </c>
      <c r="D995" s="216">
        <v>0</v>
      </c>
      <c r="E995" s="216">
        <v>0</v>
      </c>
      <c r="F995" s="216">
        <v>0</v>
      </c>
      <c r="G995" s="216">
        <v>0</v>
      </c>
      <c r="H995" s="216">
        <v>0</v>
      </c>
      <c r="I995" s="216">
        <v>0</v>
      </c>
      <c r="J995" s="216">
        <v>0</v>
      </c>
      <c r="K995" s="216">
        <v>0</v>
      </c>
      <c r="L995" s="216">
        <v>0</v>
      </c>
      <c r="M995" s="216">
        <v>0</v>
      </c>
      <c r="N995" s="216">
        <v>0</v>
      </c>
      <c r="O995" s="216">
        <v>0</v>
      </c>
      <c r="P995" s="216">
        <v>0</v>
      </c>
      <c r="Q995" s="214" t="s">
        <v>163</v>
      </c>
      <c r="R995" s="244">
        <f t="shared" si="15"/>
        <v>0</v>
      </c>
    </row>
    <row r="996" spans="1:18">
      <c r="A996" s="241" t="s">
        <v>1183</v>
      </c>
      <c r="B996" s="242" t="s">
        <v>734</v>
      </c>
      <c r="C996" s="217">
        <v>8314000</v>
      </c>
      <c r="D996" s="217">
        <v>8314000</v>
      </c>
      <c r="E996" s="217">
        <v>8314000</v>
      </c>
      <c r="F996" s="217">
        <v>8314000</v>
      </c>
      <c r="G996" s="217">
        <v>8314000</v>
      </c>
      <c r="H996" s="217">
        <v>8314000</v>
      </c>
      <c r="I996" s="217">
        <v>8314000</v>
      </c>
      <c r="J996" s="217">
        <v>8314000</v>
      </c>
      <c r="K996" s="217">
        <v>8314000</v>
      </c>
      <c r="L996" s="217">
        <v>8314000</v>
      </c>
      <c r="M996" s="217">
        <v>8314000</v>
      </c>
      <c r="N996" s="217">
        <v>8314000</v>
      </c>
      <c r="O996" s="217">
        <v>8314000</v>
      </c>
      <c r="P996" s="217">
        <v>8314304</v>
      </c>
      <c r="Q996" s="243" t="s">
        <v>163</v>
      </c>
      <c r="R996" s="244">
        <f t="shared" si="15"/>
        <v>0</v>
      </c>
    </row>
    <row r="997" spans="1:18">
      <c r="A997" s="241" t="s">
        <v>1184</v>
      </c>
      <c r="B997" s="242" t="s">
        <v>734</v>
      </c>
      <c r="C997" s="217">
        <v>57000</v>
      </c>
      <c r="D997" s="217">
        <v>57000</v>
      </c>
      <c r="E997" s="217">
        <v>57000</v>
      </c>
      <c r="F997" s="217">
        <v>57000</v>
      </c>
      <c r="G997" s="217">
        <v>57000</v>
      </c>
      <c r="H997" s="217">
        <v>57000</v>
      </c>
      <c r="I997" s="217">
        <v>57000</v>
      </c>
      <c r="J997" s="217">
        <v>57000</v>
      </c>
      <c r="K997" s="217">
        <v>57000</v>
      </c>
      <c r="L997" s="217">
        <v>57000</v>
      </c>
      <c r="M997" s="217">
        <v>57000</v>
      </c>
      <c r="N997" s="217">
        <v>57000</v>
      </c>
      <c r="O997" s="217">
        <v>57000</v>
      </c>
      <c r="P997" s="217">
        <v>56577</v>
      </c>
      <c r="Q997" s="243" t="s">
        <v>163</v>
      </c>
      <c r="R997" s="244">
        <f t="shared" si="15"/>
        <v>0</v>
      </c>
    </row>
    <row r="998" spans="1:18">
      <c r="A998" s="241" t="s">
        <v>1185</v>
      </c>
      <c r="B998" s="242" t="s">
        <v>734</v>
      </c>
      <c r="C998" s="217">
        <v>70000</v>
      </c>
      <c r="D998" s="217">
        <v>70000</v>
      </c>
      <c r="E998" s="217">
        <v>70000</v>
      </c>
      <c r="F998" s="217">
        <v>70000</v>
      </c>
      <c r="G998" s="217">
        <v>70000</v>
      </c>
      <c r="H998" s="217">
        <v>70000</v>
      </c>
      <c r="I998" s="217">
        <v>70000</v>
      </c>
      <c r="J998" s="217">
        <v>70000</v>
      </c>
      <c r="K998" s="217">
        <v>70000</v>
      </c>
      <c r="L998" s="217">
        <v>70000</v>
      </c>
      <c r="M998" s="217">
        <v>70000</v>
      </c>
      <c r="N998" s="217">
        <v>70000</v>
      </c>
      <c r="O998" s="217">
        <v>70000</v>
      </c>
      <c r="P998" s="217">
        <v>69900</v>
      </c>
      <c r="Q998" s="243" t="s">
        <v>163</v>
      </c>
      <c r="R998" s="244">
        <f t="shared" si="15"/>
        <v>0</v>
      </c>
    </row>
    <row r="999" spans="1:18">
      <c r="A999" s="241" t="s">
        <v>1186</v>
      </c>
      <c r="B999" s="242" t="s">
        <v>734</v>
      </c>
      <c r="C999" s="217">
        <v>20312000</v>
      </c>
      <c r="D999" s="217">
        <v>20312000</v>
      </c>
      <c r="E999" s="217">
        <v>20312000</v>
      </c>
      <c r="F999" s="217">
        <v>20312000</v>
      </c>
      <c r="G999" s="217">
        <v>20312000</v>
      </c>
      <c r="H999" s="217">
        <v>20312000</v>
      </c>
      <c r="I999" s="217">
        <v>20312000</v>
      </c>
      <c r="J999" s="217">
        <v>20312000</v>
      </c>
      <c r="K999" s="217">
        <v>20312000</v>
      </c>
      <c r="L999" s="217">
        <v>20312000</v>
      </c>
      <c r="M999" s="217">
        <v>20312000</v>
      </c>
      <c r="N999" s="217">
        <v>20312000</v>
      </c>
      <c r="O999" s="217">
        <v>20312000</v>
      </c>
      <c r="P999" s="217">
        <v>20311643</v>
      </c>
      <c r="Q999" s="243" t="s">
        <v>163</v>
      </c>
      <c r="R999" s="244">
        <f t="shared" si="15"/>
        <v>0</v>
      </c>
    </row>
    <row r="1000" spans="1:18" s="206" customFormat="1">
      <c r="A1000" s="241" t="s">
        <v>1187</v>
      </c>
      <c r="B1000" s="242" t="s">
        <v>734</v>
      </c>
      <c r="C1000" s="216">
        <v>0</v>
      </c>
      <c r="D1000" s="216">
        <v>0</v>
      </c>
      <c r="E1000" s="216">
        <v>0</v>
      </c>
      <c r="F1000" s="216">
        <v>0</v>
      </c>
      <c r="G1000" s="216">
        <v>0</v>
      </c>
      <c r="H1000" s="216">
        <v>0</v>
      </c>
      <c r="I1000" s="216">
        <v>0</v>
      </c>
      <c r="J1000" s="216">
        <v>0</v>
      </c>
      <c r="K1000" s="216">
        <v>0</v>
      </c>
      <c r="L1000" s="216">
        <v>0</v>
      </c>
      <c r="M1000" s="216">
        <v>0</v>
      </c>
      <c r="N1000" s="216">
        <v>0</v>
      </c>
      <c r="O1000" s="216">
        <v>0</v>
      </c>
      <c r="P1000" s="216">
        <v>0</v>
      </c>
      <c r="Q1000" s="214" t="s">
        <v>163</v>
      </c>
      <c r="R1000" s="244">
        <f t="shared" si="15"/>
        <v>0</v>
      </c>
    </row>
    <row r="1001" spans="1:18" s="206" customFormat="1">
      <c r="A1001" s="241" t="s">
        <v>1188</v>
      </c>
      <c r="B1001" s="242" t="s">
        <v>734</v>
      </c>
      <c r="C1001" s="216">
        <v>0</v>
      </c>
      <c r="D1001" s="216">
        <v>0</v>
      </c>
      <c r="E1001" s="216">
        <v>0</v>
      </c>
      <c r="F1001" s="216">
        <v>0</v>
      </c>
      <c r="G1001" s="216">
        <v>0</v>
      </c>
      <c r="H1001" s="216">
        <v>0</v>
      </c>
      <c r="I1001" s="216">
        <v>0</v>
      </c>
      <c r="J1001" s="216">
        <v>0</v>
      </c>
      <c r="K1001" s="216">
        <v>0</v>
      </c>
      <c r="L1001" s="216">
        <v>0</v>
      </c>
      <c r="M1001" s="216">
        <v>0</v>
      </c>
      <c r="N1001" s="216">
        <v>0</v>
      </c>
      <c r="O1001" s="216">
        <v>0</v>
      </c>
      <c r="P1001" s="216">
        <v>0</v>
      </c>
      <c r="Q1001" s="214" t="s">
        <v>163</v>
      </c>
      <c r="R1001" s="244">
        <f t="shared" si="15"/>
        <v>0</v>
      </c>
    </row>
    <row r="1002" spans="1:18">
      <c r="A1002" s="241" t="s">
        <v>1189</v>
      </c>
      <c r="B1002" s="242" t="s">
        <v>734</v>
      </c>
      <c r="C1002" s="217">
        <v>2499000</v>
      </c>
      <c r="D1002" s="217">
        <v>2499000</v>
      </c>
      <c r="E1002" s="217">
        <v>2499000</v>
      </c>
      <c r="F1002" s="217">
        <v>2499000</v>
      </c>
      <c r="G1002" s="217">
        <v>2499000</v>
      </c>
      <c r="H1002" s="217">
        <v>2499000</v>
      </c>
      <c r="I1002" s="217">
        <v>2499000</v>
      </c>
      <c r="J1002" s="217">
        <v>2499000</v>
      </c>
      <c r="K1002" s="217">
        <v>2499000</v>
      </c>
      <c r="L1002" s="217">
        <v>2499000</v>
      </c>
      <c r="M1002" s="217">
        <v>2552000</v>
      </c>
      <c r="N1002" s="217">
        <v>2552000</v>
      </c>
      <c r="O1002" s="217">
        <v>2552000</v>
      </c>
      <c r="P1002" s="217">
        <v>2509716</v>
      </c>
      <c r="Q1002" s="243" t="s">
        <v>163</v>
      </c>
      <c r="R1002" s="244">
        <f t="shared" si="15"/>
        <v>0</v>
      </c>
    </row>
    <row r="1003" spans="1:18">
      <c r="A1003" s="241" t="s">
        <v>1190</v>
      </c>
      <c r="B1003" s="242" t="s">
        <v>734</v>
      </c>
      <c r="C1003" s="217">
        <v>2603000</v>
      </c>
      <c r="D1003" s="217">
        <v>2603000</v>
      </c>
      <c r="E1003" s="217">
        <v>2603000</v>
      </c>
      <c r="F1003" s="217">
        <v>2603000</v>
      </c>
      <c r="G1003" s="217">
        <v>2603000</v>
      </c>
      <c r="H1003" s="217">
        <v>2603000</v>
      </c>
      <c r="I1003" s="217">
        <v>2603000</v>
      </c>
      <c r="J1003" s="217">
        <v>2604000</v>
      </c>
      <c r="K1003" s="217">
        <v>2605000</v>
      </c>
      <c r="L1003" s="217">
        <v>2605000</v>
      </c>
      <c r="M1003" s="217">
        <v>2606000</v>
      </c>
      <c r="N1003" s="217">
        <v>2606000</v>
      </c>
      <c r="O1003" s="217">
        <v>2606000</v>
      </c>
      <c r="P1003" s="217">
        <v>2604116</v>
      </c>
      <c r="Q1003" s="243" t="s">
        <v>163</v>
      </c>
      <c r="R1003" s="244">
        <f t="shared" si="15"/>
        <v>0</v>
      </c>
    </row>
    <row r="1004" spans="1:18" s="206" customFormat="1">
      <c r="A1004" s="241" t="s">
        <v>1191</v>
      </c>
      <c r="B1004" s="242" t="s">
        <v>734</v>
      </c>
      <c r="C1004" s="216">
        <v>0</v>
      </c>
      <c r="D1004" s="216">
        <v>0</v>
      </c>
      <c r="E1004" s="216">
        <v>0</v>
      </c>
      <c r="F1004" s="216">
        <v>0</v>
      </c>
      <c r="G1004" s="216">
        <v>0</v>
      </c>
      <c r="H1004" s="216">
        <v>0</v>
      </c>
      <c r="I1004" s="216">
        <v>0</v>
      </c>
      <c r="J1004" s="216">
        <v>0</v>
      </c>
      <c r="K1004" s="216">
        <v>0</v>
      </c>
      <c r="L1004" s="216">
        <v>0</v>
      </c>
      <c r="M1004" s="216">
        <v>0</v>
      </c>
      <c r="N1004" s="216">
        <v>0</v>
      </c>
      <c r="O1004" s="216">
        <v>0</v>
      </c>
      <c r="P1004" s="216">
        <v>0</v>
      </c>
      <c r="Q1004" s="214" t="s">
        <v>163</v>
      </c>
      <c r="R1004" s="244">
        <f t="shared" si="15"/>
        <v>0</v>
      </c>
    </row>
    <row r="1005" spans="1:18" s="206" customFormat="1">
      <c r="A1005" s="241" t="s">
        <v>1192</v>
      </c>
      <c r="B1005" s="242" t="s">
        <v>734</v>
      </c>
      <c r="C1005" s="216">
        <v>0</v>
      </c>
      <c r="D1005" s="216">
        <v>0</v>
      </c>
      <c r="E1005" s="216">
        <v>0</v>
      </c>
      <c r="F1005" s="216">
        <v>0</v>
      </c>
      <c r="G1005" s="216">
        <v>0</v>
      </c>
      <c r="H1005" s="216">
        <v>0</v>
      </c>
      <c r="I1005" s="216">
        <v>0</v>
      </c>
      <c r="J1005" s="216">
        <v>0</v>
      </c>
      <c r="K1005" s="216">
        <v>0</v>
      </c>
      <c r="L1005" s="216">
        <v>0</v>
      </c>
      <c r="M1005" s="216">
        <v>0</v>
      </c>
      <c r="N1005" s="216">
        <v>0</v>
      </c>
      <c r="O1005" s="216">
        <v>0</v>
      </c>
      <c r="P1005" s="216">
        <v>0</v>
      </c>
      <c r="Q1005" s="214" t="s">
        <v>163</v>
      </c>
      <c r="R1005" s="244">
        <f t="shared" si="15"/>
        <v>0</v>
      </c>
    </row>
    <row r="1006" spans="1:18">
      <c r="A1006" s="241" t="s">
        <v>1193</v>
      </c>
      <c r="B1006" s="242" t="s">
        <v>734</v>
      </c>
      <c r="C1006" s="217">
        <v>1071000</v>
      </c>
      <c r="D1006" s="217">
        <v>1071000</v>
      </c>
      <c r="E1006" s="217">
        <v>1071000</v>
      </c>
      <c r="F1006" s="217">
        <v>1071000</v>
      </c>
      <c r="G1006" s="217">
        <v>1071000</v>
      </c>
      <c r="H1006" s="217">
        <v>1071000</v>
      </c>
      <c r="I1006" s="217">
        <v>1071000</v>
      </c>
      <c r="J1006" s="217">
        <v>1071000</v>
      </c>
      <c r="K1006" s="217">
        <v>1071000</v>
      </c>
      <c r="L1006" s="217">
        <v>1071000</v>
      </c>
      <c r="M1006" s="217">
        <v>1071000</v>
      </c>
      <c r="N1006" s="217">
        <v>1071000</v>
      </c>
      <c r="O1006" s="217">
        <v>1071000</v>
      </c>
      <c r="P1006" s="217">
        <v>1071124</v>
      </c>
      <c r="Q1006" s="243" t="s">
        <v>163</v>
      </c>
      <c r="R1006" s="244">
        <f t="shared" si="15"/>
        <v>0</v>
      </c>
    </row>
    <row r="1007" spans="1:18">
      <c r="A1007" s="241" t="s">
        <v>1194</v>
      </c>
      <c r="B1007" s="242" t="s">
        <v>734</v>
      </c>
      <c r="C1007" s="217">
        <v>682000</v>
      </c>
      <c r="D1007" s="217">
        <v>682000</v>
      </c>
      <c r="E1007" s="217">
        <v>682000</v>
      </c>
      <c r="F1007" s="217">
        <v>682000</v>
      </c>
      <c r="G1007" s="217">
        <v>682000</v>
      </c>
      <c r="H1007" s="217">
        <v>682000</v>
      </c>
      <c r="I1007" s="217">
        <v>682000</v>
      </c>
      <c r="J1007" s="217">
        <v>682000</v>
      </c>
      <c r="K1007" s="217">
        <v>682000</v>
      </c>
      <c r="L1007" s="217">
        <v>682000</v>
      </c>
      <c r="M1007" s="217">
        <v>682000</v>
      </c>
      <c r="N1007" s="217">
        <v>682000</v>
      </c>
      <c r="O1007" s="217">
        <v>682000</v>
      </c>
      <c r="P1007" s="217">
        <v>682303</v>
      </c>
      <c r="Q1007" s="243" t="s">
        <v>163</v>
      </c>
      <c r="R1007" s="244">
        <f t="shared" si="15"/>
        <v>0</v>
      </c>
    </row>
    <row r="1008" spans="1:18">
      <c r="A1008" s="241" t="s">
        <v>1195</v>
      </c>
      <c r="B1008" s="242" t="s">
        <v>734</v>
      </c>
      <c r="C1008" s="217">
        <v>16973000</v>
      </c>
      <c r="D1008" s="217">
        <v>16975000</v>
      </c>
      <c r="E1008" s="217">
        <v>16977000</v>
      </c>
      <c r="F1008" s="217">
        <v>16977000</v>
      </c>
      <c r="G1008" s="217">
        <v>16977000</v>
      </c>
      <c r="H1008" s="217">
        <v>16977000</v>
      </c>
      <c r="I1008" s="217">
        <v>16977000</v>
      </c>
      <c r="J1008" s="217">
        <v>16977000</v>
      </c>
      <c r="K1008" s="217">
        <v>16978000</v>
      </c>
      <c r="L1008" s="217">
        <v>16978000</v>
      </c>
      <c r="M1008" s="217">
        <v>16978000</v>
      </c>
      <c r="N1008" s="217">
        <v>17053000</v>
      </c>
      <c r="O1008" s="217">
        <v>17053000</v>
      </c>
      <c r="P1008" s="217">
        <v>16986315</v>
      </c>
      <c r="Q1008" s="243" t="s">
        <v>163</v>
      </c>
      <c r="R1008" s="244">
        <f t="shared" si="15"/>
        <v>0</v>
      </c>
    </row>
    <row r="1009" spans="1:18" s="206" customFormat="1">
      <c r="A1009" s="241" t="s">
        <v>1196</v>
      </c>
      <c r="B1009" s="242" t="s">
        <v>734</v>
      </c>
      <c r="C1009" s="216">
        <v>0</v>
      </c>
      <c r="D1009" s="216">
        <v>0</v>
      </c>
      <c r="E1009" s="216">
        <v>0</v>
      </c>
      <c r="F1009" s="216">
        <v>0</v>
      </c>
      <c r="G1009" s="216">
        <v>0</v>
      </c>
      <c r="H1009" s="216">
        <v>0</v>
      </c>
      <c r="I1009" s="216">
        <v>0</v>
      </c>
      <c r="J1009" s="216">
        <v>0</v>
      </c>
      <c r="K1009" s="216">
        <v>0</v>
      </c>
      <c r="L1009" s="216">
        <v>0</v>
      </c>
      <c r="M1009" s="216">
        <v>0</v>
      </c>
      <c r="N1009" s="216">
        <v>0</v>
      </c>
      <c r="O1009" s="216">
        <v>0</v>
      </c>
      <c r="P1009" s="216">
        <v>0</v>
      </c>
      <c r="Q1009" s="214" t="s">
        <v>163</v>
      </c>
      <c r="R1009" s="244">
        <f t="shared" si="15"/>
        <v>0</v>
      </c>
    </row>
    <row r="1010" spans="1:18" s="206" customFormat="1">
      <c r="A1010" s="241" t="s">
        <v>1197</v>
      </c>
      <c r="B1010" s="242" t="s">
        <v>734</v>
      </c>
      <c r="C1010" s="216">
        <v>0</v>
      </c>
      <c r="D1010" s="216">
        <v>0</v>
      </c>
      <c r="E1010" s="216">
        <v>0</v>
      </c>
      <c r="F1010" s="216">
        <v>0</v>
      </c>
      <c r="G1010" s="216">
        <v>0</v>
      </c>
      <c r="H1010" s="216">
        <v>0</v>
      </c>
      <c r="I1010" s="216">
        <v>0</v>
      </c>
      <c r="J1010" s="216">
        <v>0</v>
      </c>
      <c r="K1010" s="216">
        <v>0</v>
      </c>
      <c r="L1010" s="216">
        <v>0</v>
      </c>
      <c r="M1010" s="216">
        <v>0</v>
      </c>
      <c r="N1010" s="216">
        <v>0</v>
      </c>
      <c r="O1010" s="216">
        <v>0</v>
      </c>
      <c r="P1010" s="216">
        <v>0</v>
      </c>
      <c r="Q1010" s="214" t="s">
        <v>163</v>
      </c>
      <c r="R1010" s="244">
        <f t="shared" si="15"/>
        <v>0</v>
      </c>
    </row>
    <row r="1011" spans="1:18">
      <c r="A1011" s="241" t="s">
        <v>1198</v>
      </c>
      <c r="B1011" s="242" t="s">
        <v>734</v>
      </c>
      <c r="C1011" s="217">
        <v>461000</v>
      </c>
      <c r="D1011" s="217">
        <v>461000</v>
      </c>
      <c r="E1011" s="217">
        <v>461000</v>
      </c>
      <c r="F1011" s="217">
        <v>461000</v>
      </c>
      <c r="G1011" s="217">
        <v>461000</v>
      </c>
      <c r="H1011" s="217">
        <v>461000</v>
      </c>
      <c r="I1011" s="217">
        <v>461000</v>
      </c>
      <c r="J1011" s="217">
        <v>461000</v>
      </c>
      <c r="K1011" s="217">
        <v>461000</v>
      </c>
      <c r="L1011" s="217">
        <v>461000</v>
      </c>
      <c r="M1011" s="217">
        <v>461000</v>
      </c>
      <c r="N1011" s="217">
        <v>461000</v>
      </c>
      <c r="O1011" s="217">
        <v>461000</v>
      </c>
      <c r="P1011" s="217">
        <v>460720</v>
      </c>
      <c r="Q1011" s="243" t="s">
        <v>163</v>
      </c>
      <c r="R1011" s="244">
        <f t="shared" si="15"/>
        <v>0</v>
      </c>
    </row>
    <row r="1012" spans="1:18">
      <c r="A1012" s="241" t="s">
        <v>1199</v>
      </c>
      <c r="B1012" s="242" t="s">
        <v>734</v>
      </c>
      <c r="C1012" s="217">
        <v>52000</v>
      </c>
      <c r="D1012" s="217">
        <v>52000</v>
      </c>
      <c r="E1012" s="217">
        <v>52000</v>
      </c>
      <c r="F1012" s="217">
        <v>52000</v>
      </c>
      <c r="G1012" s="217">
        <v>52000</v>
      </c>
      <c r="H1012" s="217">
        <v>52000</v>
      </c>
      <c r="I1012" s="217">
        <v>52000</v>
      </c>
      <c r="J1012" s="217">
        <v>52000</v>
      </c>
      <c r="K1012" s="217">
        <v>52000</v>
      </c>
      <c r="L1012" s="217">
        <v>52000</v>
      </c>
      <c r="M1012" s="217">
        <v>52000</v>
      </c>
      <c r="N1012" s="217">
        <v>52000</v>
      </c>
      <c r="O1012" s="217">
        <v>52000</v>
      </c>
      <c r="P1012" s="217">
        <v>52087</v>
      </c>
      <c r="Q1012" s="243" t="s">
        <v>163</v>
      </c>
      <c r="R1012" s="244">
        <f t="shared" si="15"/>
        <v>0</v>
      </c>
    </row>
    <row r="1013" spans="1:18" s="206" customFormat="1">
      <c r="A1013" s="241" t="s">
        <v>1200</v>
      </c>
      <c r="B1013" s="242" t="s">
        <v>734</v>
      </c>
      <c r="C1013" s="216">
        <v>0</v>
      </c>
      <c r="D1013" s="216">
        <v>0</v>
      </c>
      <c r="E1013" s="216">
        <v>0</v>
      </c>
      <c r="F1013" s="216">
        <v>0</v>
      </c>
      <c r="G1013" s="216">
        <v>0</v>
      </c>
      <c r="H1013" s="216">
        <v>0</v>
      </c>
      <c r="I1013" s="216">
        <v>0</v>
      </c>
      <c r="J1013" s="216">
        <v>0</v>
      </c>
      <c r="K1013" s="216">
        <v>0</v>
      </c>
      <c r="L1013" s="216">
        <v>0</v>
      </c>
      <c r="M1013" s="216">
        <v>0</v>
      </c>
      <c r="N1013" s="216">
        <v>0</v>
      </c>
      <c r="O1013" s="216">
        <v>0</v>
      </c>
      <c r="P1013" s="216">
        <v>0</v>
      </c>
      <c r="Q1013" s="214" t="s">
        <v>163</v>
      </c>
      <c r="R1013" s="244">
        <f t="shared" si="15"/>
        <v>0</v>
      </c>
    </row>
    <row r="1014" spans="1:18">
      <c r="A1014" s="241" t="s">
        <v>1201</v>
      </c>
      <c r="B1014" s="242" t="s">
        <v>734</v>
      </c>
      <c r="C1014" s="217">
        <v>31000</v>
      </c>
      <c r="D1014" s="217">
        <v>31000</v>
      </c>
      <c r="E1014" s="217">
        <v>31000</v>
      </c>
      <c r="F1014" s="217">
        <v>31000</v>
      </c>
      <c r="G1014" s="217">
        <v>31000</v>
      </c>
      <c r="H1014" s="217">
        <v>31000</v>
      </c>
      <c r="I1014" s="217">
        <v>31000</v>
      </c>
      <c r="J1014" s="217">
        <v>31000</v>
      </c>
      <c r="K1014" s="217">
        <v>31000</v>
      </c>
      <c r="L1014" s="217">
        <v>31000</v>
      </c>
      <c r="M1014" s="217">
        <v>31000</v>
      </c>
      <c r="N1014" s="217">
        <v>31000</v>
      </c>
      <c r="O1014" s="217">
        <v>31000</v>
      </c>
      <c r="P1014" s="217">
        <v>30604</v>
      </c>
      <c r="Q1014" s="243" t="s">
        <v>163</v>
      </c>
      <c r="R1014" s="244">
        <f t="shared" si="15"/>
        <v>0</v>
      </c>
    </row>
    <row r="1015" spans="1:18">
      <c r="A1015" s="241" t="s">
        <v>1202</v>
      </c>
      <c r="B1015" s="242" t="s">
        <v>734</v>
      </c>
      <c r="C1015" s="217">
        <v>10000</v>
      </c>
      <c r="D1015" s="217">
        <v>10000</v>
      </c>
      <c r="E1015" s="217">
        <v>10000</v>
      </c>
      <c r="F1015" s="217">
        <v>10000</v>
      </c>
      <c r="G1015" s="217">
        <v>10000</v>
      </c>
      <c r="H1015" s="217">
        <v>10000</v>
      </c>
      <c r="I1015" s="217">
        <v>10000</v>
      </c>
      <c r="J1015" s="217">
        <v>10000</v>
      </c>
      <c r="K1015" s="217">
        <v>10000</v>
      </c>
      <c r="L1015" s="217">
        <v>10000</v>
      </c>
      <c r="M1015" s="217">
        <v>10000</v>
      </c>
      <c r="N1015" s="217">
        <v>10000</v>
      </c>
      <c r="O1015" s="217">
        <v>10000</v>
      </c>
      <c r="P1015" s="217">
        <v>10247</v>
      </c>
      <c r="Q1015" s="243" t="s">
        <v>163</v>
      </c>
      <c r="R1015" s="244">
        <f t="shared" si="15"/>
        <v>0</v>
      </c>
    </row>
    <row r="1016" spans="1:18" s="206" customFormat="1">
      <c r="A1016" s="241" t="s">
        <v>1203</v>
      </c>
      <c r="B1016" s="242" t="s">
        <v>734</v>
      </c>
      <c r="C1016" s="216">
        <v>0</v>
      </c>
      <c r="D1016" s="216">
        <v>0</v>
      </c>
      <c r="E1016" s="216">
        <v>0</v>
      </c>
      <c r="F1016" s="216">
        <v>0</v>
      </c>
      <c r="G1016" s="216">
        <v>0</v>
      </c>
      <c r="H1016" s="216">
        <v>0</v>
      </c>
      <c r="I1016" s="216">
        <v>0</v>
      </c>
      <c r="J1016" s="216">
        <v>0</v>
      </c>
      <c r="K1016" s="216">
        <v>0</v>
      </c>
      <c r="L1016" s="216">
        <v>0</v>
      </c>
      <c r="M1016" s="216">
        <v>0</v>
      </c>
      <c r="N1016" s="216">
        <v>0</v>
      </c>
      <c r="O1016" s="216">
        <v>0</v>
      </c>
      <c r="P1016" s="216">
        <v>0</v>
      </c>
      <c r="Q1016" s="214" t="s">
        <v>163</v>
      </c>
      <c r="R1016" s="244">
        <f t="shared" si="15"/>
        <v>0</v>
      </c>
    </row>
    <row r="1017" spans="1:18">
      <c r="A1017" s="241" t="s">
        <v>1204</v>
      </c>
      <c r="B1017" s="242" t="s">
        <v>734</v>
      </c>
      <c r="C1017" s="217">
        <v>1769000</v>
      </c>
      <c r="D1017" s="217">
        <v>1769000</v>
      </c>
      <c r="E1017" s="217">
        <v>1769000</v>
      </c>
      <c r="F1017" s="217">
        <v>1769000</v>
      </c>
      <c r="G1017" s="217">
        <v>1769000</v>
      </c>
      <c r="H1017" s="217">
        <v>1769000</v>
      </c>
      <c r="I1017" s="217">
        <v>1769000</v>
      </c>
      <c r="J1017" s="217">
        <v>1769000</v>
      </c>
      <c r="K1017" s="217">
        <v>1769000</v>
      </c>
      <c r="L1017" s="217">
        <v>1769000</v>
      </c>
      <c r="M1017" s="217">
        <v>1769000</v>
      </c>
      <c r="N1017" s="217">
        <v>1769000</v>
      </c>
      <c r="O1017" s="217">
        <v>1769000</v>
      </c>
      <c r="P1017" s="217">
        <v>1769178</v>
      </c>
      <c r="Q1017" s="243" t="s">
        <v>163</v>
      </c>
      <c r="R1017" s="244">
        <f t="shared" si="15"/>
        <v>0</v>
      </c>
    </row>
    <row r="1018" spans="1:18">
      <c r="A1018" s="241" t="s">
        <v>1205</v>
      </c>
      <c r="B1018" s="242" t="s">
        <v>734</v>
      </c>
      <c r="C1018" s="217">
        <v>1400000</v>
      </c>
      <c r="D1018" s="217">
        <v>1400000</v>
      </c>
      <c r="E1018" s="217">
        <v>1400000</v>
      </c>
      <c r="F1018" s="217">
        <v>1400000</v>
      </c>
      <c r="G1018" s="217">
        <v>1400000</v>
      </c>
      <c r="H1018" s="217">
        <v>1400000</v>
      </c>
      <c r="I1018" s="217">
        <v>1400000</v>
      </c>
      <c r="J1018" s="217">
        <v>1400000</v>
      </c>
      <c r="K1018" s="217">
        <v>1400000</v>
      </c>
      <c r="L1018" s="217">
        <v>1400000</v>
      </c>
      <c r="M1018" s="217">
        <v>1400000</v>
      </c>
      <c r="N1018" s="217">
        <v>1400000</v>
      </c>
      <c r="O1018" s="217">
        <v>1400000</v>
      </c>
      <c r="P1018" s="217">
        <v>1399509</v>
      </c>
      <c r="Q1018" s="243" t="s">
        <v>163</v>
      </c>
      <c r="R1018" s="244">
        <f t="shared" si="15"/>
        <v>0</v>
      </c>
    </row>
    <row r="1019" spans="1:18">
      <c r="A1019" s="241" t="s">
        <v>1206</v>
      </c>
      <c r="B1019" s="242" t="s">
        <v>734</v>
      </c>
      <c r="C1019" s="217">
        <v>1741000</v>
      </c>
      <c r="D1019" s="217">
        <v>1741000</v>
      </c>
      <c r="E1019" s="217">
        <v>1741000</v>
      </c>
      <c r="F1019" s="217">
        <v>1741000</v>
      </c>
      <c r="G1019" s="217">
        <v>1741000</v>
      </c>
      <c r="H1019" s="217">
        <v>1741000</v>
      </c>
      <c r="I1019" s="217">
        <v>1741000</v>
      </c>
      <c r="J1019" s="217">
        <v>1741000</v>
      </c>
      <c r="K1019" s="217">
        <v>1741000</v>
      </c>
      <c r="L1019" s="217">
        <v>1741000</v>
      </c>
      <c r="M1019" s="217">
        <v>1741000</v>
      </c>
      <c r="N1019" s="217">
        <v>1741000</v>
      </c>
      <c r="O1019" s="217">
        <v>1741000</v>
      </c>
      <c r="P1019" s="217">
        <v>1740818</v>
      </c>
      <c r="Q1019" s="243" t="s">
        <v>163</v>
      </c>
      <c r="R1019" s="244">
        <f t="shared" si="15"/>
        <v>0</v>
      </c>
    </row>
    <row r="1020" spans="1:18" s="206" customFormat="1">
      <c r="A1020" s="241" t="s">
        <v>1207</v>
      </c>
      <c r="B1020" s="242" t="s">
        <v>1208</v>
      </c>
      <c r="C1020" s="216">
        <v>0</v>
      </c>
      <c r="D1020" s="216">
        <v>0</v>
      </c>
      <c r="E1020" s="216">
        <v>0</v>
      </c>
      <c r="F1020" s="216">
        <v>0</v>
      </c>
      <c r="G1020" s="216">
        <v>0</v>
      </c>
      <c r="H1020" s="216">
        <v>0</v>
      </c>
      <c r="I1020" s="216">
        <v>0</v>
      </c>
      <c r="J1020" s="216">
        <v>0</v>
      </c>
      <c r="K1020" s="216">
        <v>0</v>
      </c>
      <c r="L1020" s="216">
        <v>0</v>
      </c>
      <c r="M1020" s="216">
        <v>0</v>
      </c>
      <c r="N1020" s="216">
        <v>0</v>
      </c>
      <c r="O1020" s="216">
        <v>0</v>
      </c>
      <c r="P1020" s="216">
        <v>0</v>
      </c>
      <c r="Q1020" s="214" t="s">
        <v>164</v>
      </c>
      <c r="R1020" s="244">
        <f t="shared" si="15"/>
        <v>0</v>
      </c>
    </row>
    <row r="1021" spans="1:18">
      <c r="A1021" s="241" t="s">
        <v>1209</v>
      </c>
      <c r="B1021" s="242" t="s">
        <v>1208</v>
      </c>
      <c r="C1021" s="217">
        <v>3412000</v>
      </c>
      <c r="D1021" s="217">
        <v>3412000</v>
      </c>
      <c r="E1021" s="217">
        <v>3412000</v>
      </c>
      <c r="F1021" s="217">
        <v>3412000</v>
      </c>
      <c r="G1021" s="217">
        <v>3412000</v>
      </c>
      <c r="H1021" s="217">
        <v>3412000</v>
      </c>
      <c r="I1021" s="217">
        <v>3412000</v>
      </c>
      <c r="J1021" s="217">
        <v>3412000</v>
      </c>
      <c r="K1021" s="217">
        <v>3412000</v>
      </c>
      <c r="L1021" s="217">
        <v>3412000</v>
      </c>
      <c r="M1021" s="217">
        <v>3412000</v>
      </c>
      <c r="N1021" s="217">
        <v>3412000</v>
      </c>
      <c r="O1021" s="217">
        <v>2343000</v>
      </c>
      <c r="P1021" s="217">
        <v>3367727</v>
      </c>
      <c r="Q1021" s="243" t="s">
        <v>164</v>
      </c>
      <c r="R1021" s="244">
        <f t="shared" si="15"/>
        <v>-1000</v>
      </c>
    </row>
    <row r="1022" spans="1:18" s="206" customFormat="1">
      <c r="A1022" s="241" t="s">
        <v>1210</v>
      </c>
      <c r="B1022" s="242" t="s">
        <v>1208</v>
      </c>
      <c r="C1022" s="216">
        <v>0</v>
      </c>
      <c r="D1022" s="216">
        <v>0</v>
      </c>
      <c r="E1022" s="216">
        <v>0</v>
      </c>
      <c r="F1022" s="216">
        <v>0</v>
      </c>
      <c r="G1022" s="216">
        <v>0</v>
      </c>
      <c r="H1022" s="216">
        <v>0</v>
      </c>
      <c r="I1022" s="216">
        <v>0</v>
      </c>
      <c r="J1022" s="216">
        <v>0</v>
      </c>
      <c r="K1022" s="216">
        <v>0</v>
      </c>
      <c r="L1022" s="216">
        <v>0</v>
      </c>
      <c r="M1022" s="216">
        <v>0</v>
      </c>
      <c r="N1022" s="216">
        <v>0</v>
      </c>
      <c r="O1022" s="216">
        <v>0</v>
      </c>
      <c r="P1022" s="216">
        <v>0</v>
      </c>
      <c r="Q1022" s="214" t="s">
        <v>164</v>
      </c>
      <c r="R1022" s="244">
        <f t="shared" si="15"/>
        <v>0</v>
      </c>
    </row>
    <row r="1023" spans="1:18">
      <c r="A1023" s="241" t="s">
        <v>1211</v>
      </c>
      <c r="B1023" s="242" t="s">
        <v>1208</v>
      </c>
      <c r="C1023" s="217">
        <v>55229000</v>
      </c>
      <c r="D1023" s="217">
        <v>55547000</v>
      </c>
      <c r="E1023" s="217">
        <v>55575000</v>
      </c>
      <c r="F1023" s="217">
        <v>55422000</v>
      </c>
      <c r="G1023" s="217">
        <v>55383000</v>
      </c>
      <c r="H1023" s="217">
        <v>55221000</v>
      </c>
      <c r="I1023" s="217">
        <v>55285000</v>
      </c>
      <c r="J1023" s="217">
        <v>55271000</v>
      </c>
      <c r="K1023" s="217">
        <v>55218000</v>
      </c>
      <c r="L1023" s="217">
        <v>55177000</v>
      </c>
      <c r="M1023" s="217">
        <v>55150000</v>
      </c>
      <c r="N1023" s="217">
        <v>55182000</v>
      </c>
      <c r="O1023" s="217">
        <v>57241000</v>
      </c>
      <c r="P1023" s="217">
        <v>55388796</v>
      </c>
      <c r="Q1023" s="243" t="s">
        <v>164</v>
      </c>
      <c r="R1023" s="244">
        <f t="shared" si="15"/>
        <v>0</v>
      </c>
    </row>
    <row r="1024" spans="1:18" s="206" customFormat="1">
      <c r="A1024" s="241" t="s">
        <v>1212</v>
      </c>
      <c r="B1024" s="242" t="s">
        <v>1208</v>
      </c>
      <c r="C1024" s="216">
        <v>0</v>
      </c>
      <c r="D1024" s="216">
        <v>0</v>
      </c>
      <c r="E1024" s="216">
        <v>0</v>
      </c>
      <c r="F1024" s="216">
        <v>0</v>
      </c>
      <c r="G1024" s="216">
        <v>0</v>
      </c>
      <c r="H1024" s="216">
        <v>0</v>
      </c>
      <c r="I1024" s="216">
        <v>0</v>
      </c>
      <c r="J1024" s="216">
        <v>0</v>
      </c>
      <c r="K1024" s="216">
        <v>0</v>
      </c>
      <c r="L1024" s="216">
        <v>0</v>
      </c>
      <c r="M1024" s="216">
        <v>0</v>
      </c>
      <c r="N1024" s="216">
        <v>0</v>
      </c>
      <c r="O1024" s="216">
        <v>0</v>
      </c>
      <c r="P1024" s="216">
        <v>0</v>
      </c>
      <c r="Q1024" s="214" t="s">
        <v>164</v>
      </c>
      <c r="R1024" s="244">
        <f t="shared" si="15"/>
        <v>0</v>
      </c>
    </row>
    <row r="1025" spans="1:18" s="206" customFormat="1">
      <c r="A1025" s="241" t="s">
        <v>1213</v>
      </c>
      <c r="B1025" s="242" t="s">
        <v>1208</v>
      </c>
      <c r="C1025" s="216">
        <v>0</v>
      </c>
      <c r="D1025" s="216">
        <v>0</v>
      </c>
      <c r="E1025" s="216">
        <v>0</v>
      </c>
      <c r="F1025" s="216">
        <v>0</v>
      </c>
      <c r="G1025" s="216">
        <v>0</v>
      </c>
      <c r="H1025" s="216">
        <v>0</v>
      </c>
      <c r="I1025" s="216">
        <v>0</v>
      </c>
      <c r="J1025" s="216">
        <v>0</v>
      </c>
      <c r="K1025" s="216">
        <v>0</v>
      </c>
      <c r="L1025" s="216">
        <v>0</v>
      </c>
      <c r="M1025" s="216">
        <v>0</v>
      </c>
      <c r="N1025" s="216">
        <v>0</v>
      </c>
      <c r="O1025" s="216">
        <v>0</v>
      </c>
      <c r="P1025" s="216">
        <v>0</v>
      </c>
      <c r="Q1025" s="214" t="s">
        <v>164</v>
      </c>
      <c r="R1025" s="244">
        <f t="shared" si="15"/>
        <v>0</v>
      </c>
    </row>
    <row r="1026" spans="1:18" s="206" customFormat="1">
      <c r="A1026" s="241" t="s">
        <v>1214</v>
      </c>
      <c r="B1026" s="242" t="s">
        <v>1208</v>
      </c>
      <c r="C1026" s="216">
        <v>0</v>
      </c>
      <c r="D1026" s="216">
        <v>0</v>
      </c>
      <c r="E1026" s="216">
        <v>0</v>
      </c>
      <c r="F1026" s="216">
        <v>0</v>
      </c>
      <c r="G1026" s="216">
        <v>0</v>
      </c>
      <c r="H1026" s="216">
        <v>0</v>
      </c>
      <c r="I1026" s="216">
        <v>0</v>
      </c>
      <c r="J1026" s="216">
        <v>0</v>
      </c>
      <c r="K1026" s="216">
        <v>0</v>
      </c>
      <c r="L1026" s="216">
        <v>0</v>
      </c>
      <c r="M1026" s="216">
        <v>0</v>
      </c>
      <c r="N1026" s="216">
        <v>0</v>
      </c>
      <c r="O1026" s="216">
        <v>0</v>
      </c>
      <c r="P1026" s="216">
        <v>0</v>
      </c>
      <c r="Q1026" s="214" t="s">
        <v>164</v>
      </c>
      <c r="R1026" s="244">
        <f t="shared" si="15"/>
        <v>0</v>
      </c>
    </row>
    <row r="1027" spans="1:18" s="206" customFormat="1">
      <c r="A1027" s="241" t="s">
        <v>1215</v>
      </c>
      <c r="B1027" s="242" t="s">
        <v>1208</v>
      </c>
      <c r="C1027" s="216">
        <v>0</v>
      </c>
      <c r="D1027" s="216">
        <v>0</v>
      </c>
      <c r="E1027" s="216">
        <v>0</v>
      </c>
      <c r="F1027" s="216">
        <v>0</v>
      </c>
      <c r="G1027" s="216">
        <v>0</v>
      </c>
      <c r="H1027" s="216">
        <v>0</v>
      </c>
      <c r="I1027" s="216">
        <v>0</v>
      </c>
      <c r="J1027" s="216">
        <v>0</v>
      </c>
      <c r="K1027" s="216">
        <v>0</v>
      </c>
      <c r="L1027" s="216">
        <v>0</v>
      </c>
      <c r="M1027" s="216">
        <v>0</v>
      </c>
      <c r="N1027" s="216">
        <v>0</v>
      </c>
      <c r="O1027" s="216">
        <v>0</v>
      </c>
      <c r="P1027" s="216">
        <v>0</v>
      </c>
      <c r="Q1027" s="214" t="s">
        <v>164</v>
      </c>
      <c r="R1027" s="244">
        <f t="shared" si="15"/>
        <v>0</v>
      </c>
    </row>
    <row r="1028" spans="1:18" s="206" customFormat="1">
      <c r="A1028" s="241" t="s">
        <v>1216</v>
      </c>
      <c r="B1028" s="242" t="s">
        <v>1208</v>
      </c>
      <c r="C1028" s="216">
        <v>0</v>
      </c>
      <c r="D1028" s="216">
        <v>0</v>
      </c>
      <c r="E1028" s="216">
        <v>0</v>
      </c>
      <c r="F1028" s="216">
        <v>0</v>
      </c>
      <c r="G1028" s="216">
        <v>0</v>
      </c>
      <c r="H1028" s="216">
        <v>0</v>
      </c>
      <c r="I1028" s="216">
        <v>0</v>
      </c>
      <c r="J1028" s="216">
        <v>0</v>
      </c>
      <c r="K1028" s="216">
        <v>0</v>
      </c>
      <c r="L1028" s="216">
        <v>0</v>
      </c>
      <c r="M1028" s="216">
        <v>0</v>
      </c>
      <c r="N1028" s="216">
        <v>0</v>
      </c>
      <c r="O1028" s="216">
        <v>0</v>
      </c>
      <c r="P1028" s="216">
        <v>0</v>
      </c>
      <c r="Q1028" s="214" t="s">
        <v>164</v>
      </c>
      <c r="R1028" s="244">
        <f t="shared" si="15"/>
        <v>0</v>
      </c>
    </row>
    <row r="1029" spans="1:18">
      <c r="A1029" s="241" t="s">
        <v>1217</v>
      </c>
      <c r="B1029" s="242" t="s">
        <v>1208</v>
      </c>
      <c r="C1029" s="217">
        <v>38000</v>
      </c>
      <c r="D1029" s="217">
        <v>38000</v>
      </c>
      <c r="E1029" s="217">
        <v>38000</v>
      </c>
      <c r="F1029" s="217">
        <v>15653000</v>
      </c>
      <c r="G1029" s="217">
        <v>15653000</v>
      </c>
      <c r="H1029" s="217">
        <v>15653000</v>
      </c>
      <c r="I1029" s="217">
        <v>15651000</v>
      </c>
      <c r="J1029" s="217">
        <v>19542000</v>
      </c>
      <c r="K1029" s="217">
        <v>20138000</v>
      </c>
      <c r="L1029" s="217">
        <v>23398000</v>
      </c>
      <c r="M1029" s="217">
        <v>31071000</v>
      </c>
      <c r="N1029" s="217">
        <v>31199000</v>
      </c>
      <c r="O1029" s="217">
        <v>32500000</v>
      </c>
      <c r="P1029" s="217">
        <v>17025150</v>
      </c>
      <c r="Q1029" s="243" t="s">
        <v>164</v>
      </c>
      <c r="R1029" s="244">
        <f t="shared" ref="R1029:R1092" si="16">(ROUND((C1029+O1029+SUM(D1029:N1029)*2)/24,-3)-(ROUND(P1029,-3)))</f>
        <v>0</v>
      </c>
    </row>
    <row r="1030" spans="1:18" s="206" customFormat="1">
      <c r="A1030" s="241" t="s">
        <v>1218</v>
      </c>
      <c r="B1030" s="242" t="s">
        <v>1208</v>
      </c>
      <c r="C1030" s="216">
        <v>0</v>
      </c>
      <c r="D1030" s="216">
        <v>0</v>
      </c>
      <c r="E1030" s="216">
        <v>0</v>
      </c>
      <c r="F1030" s="216">
        <v>0</v>
      </c>
      <c r="G1030" s="216">
        <v>0</v>
      </c>
      <c r="H1030" s="216">
        <v>0</v>
      </c>
      <c r="I1030" s="216">
        <v>0</v>
      </c>
      <c r="J1030" s="216">
        <v>0</v>
      </c>
      <c r="K1030" s="216">
        <v>0</v>
      </c>
      <c r="L1030" s="216">
        <v>0</v>
      </c>
      <c r="M1030" s="216">
        <v>0</v>
      </c>
      <c r="N1030" s="216">
        <v>0</v>
      </c>
      <c r="O1030" s="216">
        <v>0</v>
      </c>
      <c r="P1030" s="216">
        <v>0</v>
      </c>
      <c r="Q1030" s="214" t="s">
        <v>164</v>
      </c>
      <c r="R1030" s="244">
        <f t="shared" si="16"/>
        <v>0</v>
      </c>
    </row>
    <row r="1031" spans="1:18">
      <c r="A1031" s="241" t="s">
        <v>1219</v>
      </c>
      <c r="B1031" s="242" t="s">
        <v>1208</v>
      </c>
      <c r="C1031" s="217">
        <v>153129000</v>
      </c>
      <c r="D1031" s="217">
        <v>153269000</v>
      </c>
      <c r="E1031" s="217">
        <v>153444000</v>
      </c>
      <c r="F1031" s="217">
        <v>153667000</v>
      </c>
      <c r="G1031" s="217">
        <v>154311000</v>
      </c>
      <c r="H1031" s="217">
        <v>153814000</v>
      </c>
      <c r="I1031" s="217">
        <v>153370000</v>
      </c>
      <c r="J1031" s="217">
        <v>153321000</v>
      </c>
      <c r="K1031" s="217">
        <v>152534000</v>
      </c>
      <c r="L1031" s="217">
        <v>151790000</v>
      </c>
      <c r="M1031" s="217">
        <v>150636000</v>
      </c>
      <c r="N1031" s="217">
        <v>149578000</v>
      </c>
      <c r="O1031" s="217">
        <v>148860000</v>
      </c>
      <c r="P1031" s="217">
        <v>152560709</v>
      </c>
      <c r="Q1031" s="243" t="s">
        <v>164</v>
      </c>
      <c r="R1031" s="244">
        <f t="shared" si="16"/>
        <v>0</v>
      </c>
    </row>
    <row r="1032" spans="1:18" s="206" customFormat="1">
      <c r="A1032" s="241" t="s">
        <v>1220</v>
      </c>
      <c r="B1032" s="242" t="s">
        <v>1208</v>
      </c>
      <c r="C1032" s="216">
        <v>0</v>
      </c>
      <c r="D1032" s="216">
        <v>0</v>
      </c>
      <c r="E1032" s="216">
        <v>0</v>
      </c>
      <c r="F1032" s="216">
        <v>0</v>
      </c>
      <c r="G1032" s="216">
        <v>0</v>
      </c>
      <c r="H1032" s="216">
        <v>0</v>
      </c>
      <c r="I1032" s="216">
        <v>0</v>
      </c>
      <c r="J1032" s="216">
        <v>0</v>
      </c>
      <c r="K1032" s="216">
        <v>0</v>
      </c>
      <c r="L1032" s="216">
        <v>0</v>
      </c>
      <c r="M1032" s="216">
        <v>0</v>
      </c>
      <c r="N1032" s="216">
        <v>0</v>
      </c>
      <c r="O1032" s="216">
        <v>0</v>
      </c>
      <c r="P1032" s="216">
        <v>0</v>
      </c>
      <c r="Q1032" s="214" t="s">
        <v>164</v>
      </c>
      <c r="R1032" s="244">
        <f t="shared" si="16"/>
        <v>0</v>
      </c>
    </row>
    <row r="1033" spans="1:18" s="206" customFormat="1">
      <c r="A1033" s="241" t="s">
        <v>1221</v>
      </c>
      <c r="B1033" s="242" t="s">
        <v>1208</v>
      </c>
      <c r="C1033" s="216">
        <v>0</v>
      </c>
      <c r="D1033" s="216">
        <v>0</v>
      </c>
      <c r="E1033" s="216">
        <v>0</v>
      </c>
      <c r="F1033" s="216">
        <v>0</v>
      </c>
      <c r="G1033" s="216">
        <v>0</v>
      </c>
      <c r="H1033" s="216">
        <v>0</v>
      </c>
      <c r="I1033" s="216">
        <v>0</v>
      </c>
      <c r="J1033" s="216">
        <v>0</v>
      </c>
      <c r="K1033" s="216">
        <v>0</v>
      </c>
      <c r="L1033" s="216">
        <v>0</v>
      </c>
      <c r="M1033" s="216">
        <v>0</v>
      </c>
      <c r="N1033" s="216">
        <v>0</v>
      </c>
      <c r="O1033" s="216">
        <v>0</v>
      </c>
      <c r="P1033" s="216">
        <v>0</v>
      </c>
      <c r="Q1033" s="214" t="s">
        <v>164</v>
      </c>
      <c r="R1033" s="244">
        <f t="shared" si="16"/>
        <v>0</v>
      </c>
    </row>
    <row r="1034" spans="1:18">
      <c r="A1034" s="241" t="s">
        <v>1222</v>
      </c>
      <c r="B1034" s="242" t="s">
        <v>1208</v>
      </c>
      <c r="C1034" s="217">
        <v>185266000</v>
      </c>
      <c r="D1034" s="217">
        <v>185913000</v>
      </c>
      <c r="E1034" s="217">
        <v>186124000</v>
      </c>
      <c r="F1034" s="217">
        <v>186413000</v>
      </c>
      <c r="G1034" s="217">
        <v>186634000</v>
      </c>
      <c r="H1034" s="217">
        <v>186806000</v>
      </c>
      <c r="I1034" s="217">
        <v>186935000</v>
      </c>
      <c r="J1034" s="217">
        <v>187017000</v>
      </c>
      <c r="K1034" s="217">
        <v>187276000</v>
      </c>
      <c r="L1034" s="217">
        <v>187677000</v>
      </c>
      <c r="M1034" s="217">
        <v>188219000</v>
      </c>
      <c r="N1034" s="217">
        <v>188528000</v>
      </c>
      <c r="O1034" s="217">
        <v>189026000</v>
      </c>
      <c r="P1034" s="217">
        <v>187057274</v>
      </c>
      <c r="Q1034" s="243" t="s">
        <v>164</v>
      </c>
      <c r="R1034" s="244">
        <f t="shared" si="16"/>
        <v>0</v>
      </c>
    </row>
    <row r="1035" spans="1:18" s="206" customFormat="1">
      <c r="A1035" s="241" t="s">
        <v>1223</v>
      </c>
      <c r="B1035" s="242" t="s">
        <v>1208</v>
      </c>
      <c r="C1035" s="216">
        <v>0</v>
      </c>
      <c r="D1035" s="216">
        <v>0</v>
      </c>
      <c r="E1035" s="216">
        <v>0</v>
      </c>
      <c r="F1035" s="216">
        <v>0</v>
      </c>
      <c r="G1035" s="216">
        <v>0</v>
      </c>
      <c r="H1035" s="216">
        <v>0</v>
      </c>
      <c r="I1035" s="216">
        <v>0</v>
      </c>
      <c r="J1035" s="216">
        <v>0</v>
      </c>
      <c r="K1035" s="216">
        <v>0</v>
      </c>
      <c r="L1035" s="216">
        <v>0</v>
      </c>
      <c r="M1035" s="216">
        <v>0</v>
      </c>
      <c r="N1035" s="216">
        <v>0</v>
      </c>
      <c r="O1035" s="216">
        <v>0</v>
      </c>
      <c r="P1035" s="216">
        <v>0</v>
      </c>
      <c r="Q1035" s="214" t="s">
        <v>164</v>
      </c>
      <c r="R1035" s="244">
        <f t="shared" si="16"/>
        <v>0</v>
      </c>
    </row>
    <row r="1036" spans="1:18">
      <c r="A1036" s="241" t="s">
        <v>1224</v>
      </c>
      <c r="B1036" s="242" t="s">
        <v>1208</v>
      </c>
      <c r="C1036" s="217">
        <v>481753000</v>
      </c>
      <c r="D1036" s="217">
        <v>483491000</v>
      </c>
      <c r="E1036" s="217">
        <v>485387000</v>
      </c>
      <c r="F1036" s="217">
        <v>489155000</v>
      </c>
      <c r="G1036" s="217">
        <v>489491000</v>
      </c>
      <c r="H1036" s="217">
        <v>489738000</v>
      </c>
      <c r="I1036" s="217">
        <v>491301000</v>
      </c>
      <c r="J1036" s="217">
        <v>492760000</v>
      </c>
      <c r="K1036" s="217">
        <v>493957000</v>
      </c>
      <c r="L1036" s="217">
        <v>496349000</v>
      </c>
      <c r="M1036" s="217">
        <v>496202000</v>
      </c>
      <c r="N1036" s="217">
        <v>497669000</v>
      </c>
      <c r="O1036" s="217">
        <v>499517000</v>
      </c>
      <c r="P1036" s="217">
        <v>491344638</v>
      </c>
      <c r="Q1036" s="243" t="s">
        <v>164</v>
      </c>
      <c r="R1036" s="244">
        <f t="shared" si="16"/>
        <v>0</v>
      </c>
    </row>
    <row r="1037" spans="1:18">
      <c r="A1037" s="241" t="s">
        <v>1225</v>
      </c>
      <c r="B1037" s="242" t="s">
        <v>1208</v>
      </c>
      <c r="C1037" s="217">
        <v>918878000</v>
      </c>
      <c r="D1037" s="217">
        <v>922313000</v>
      </c>
      <c r="E1037" s="217">
        <v>926816000</v>
      </c>
      <c r="F1037" s="217">
        <v>930804000</v>
      </c>
      <c r="G1037" s="217">
        <v>933367000</v>
      </c>
      <c r="H1037" s="217">
        <v>938918000</v>
      </c>
      <c r="I1037" s="217">
        <v>942290000</v>
      </c>
      <c r="J1037" s="217">
        <v>949164000</v>
      </c>
      <c r="K1037" s="217">
        <v>955528000</v>
      </c>
      <c r="L1037" s="217">
        <v>960320000</v>
      </c>
      <c r="M1037" s="217">
        <v>967767000</v>
      </c>
      <c r="N1037" s="217">
        <v>974575000</v>
      </c>
      <c r="O1037" s="217">
        <v>982990000</v>
      </c>
      <c r="P1037" s="217">
        <v>946066160</v>
      </c>
      <c r="Q1037" s="243" t="s">
        <v>164</v>
      </c>
      <c r="R1037" s="244">
        <f t="shared" si="16"/>
        <v>0</v>
      </c>
    </row>
    <row r="1038" spans="1:18" s="206" customFormat="1">
      <c r="A1038" s="241" t="s">
        <v>1226</v>
      </c>
      <c r="B1038" s="242" t="s">
        <v>1208</v>
      </c>
      <c r="C1038" s="216">
        <v>0</v>
      </c>
      <c r="D1038" s="216">
        <v>0</v>
      </c>
      <c r="E1038" s="216">
        <v>0</v>
      </c>
      <c r="F1038" s="216">
        <v>0</v>
      </c>
      <c r="G1038" s="216">
        <v>0</v>
      </c>
      <c r="H1038" s="216">
        <v>0</v>
      </c>
      <c r="I1038" s="216">
        <v>0</v>
      </c>
      <c r="J1038" s="216">
        <v>0</v>
      </c>
      <c r="K1038" s="216">
        <v>0</v>
      </c>
      <c r="L1038" s="216">
        <v>0</v>
      </c>
      <c r="M1038" s="216">
        <v>0</v>
      </c>
      <c r="N1038" s="216">
        <v>0</v>
      </c>
      <c r="O1038" s="216">
        <v>0</v>
      </c>
      <c r="P1038" s="216">
        <v>0</v>
      </c>
      <c r="Q1038" s="214" t="s">
        <v>164</v>
      </c>
      <c r="R1038" s="244">
        <f t="shared" si="16"/>
        <v>0</v>
      </c>
    </row>
    <row r="1039" spans="1:18" s="206" customFormat="1">
      <c r="A1039" s="241" t="s">
        <v>1227</v>
      </c>
      <c r="B1039" s="242" t="s">
        <v>1208</v>
      </c>
      <c r="C1039" s="216">
        <v>0</v>
      </c>
      <c r="D1039" s="216">
        <v>0</v>
      </c>
      <c r="E1039" s="216">
        <v>0</v>
      </c>
      <c r="F1039" s="216">
        <v>0</v>
      </c>
      <c r="G1039" s="216">
        <v>0</v>
      </c>
      <c r="H1039" s="216">
        <v>0</v>
      </c>
      <c r="I1039" s="216">
        <v>0</v>
      </c>
      <c r="J1039" s="216">
        <v>0</v>
      </c>
      <c r="K1039" s="216">
        <v>0</v>
      </c>
      <c r="L1039" s="216">
        <v>0</v>
      </c>
      <c r="M1039" s="216">
        <v>0</v>
      </c>
      <c r="N1039" s="216">
        <v>0</v>
      </c>
      <c r="O1039" s="216">
        <v>0</v>
      </c>
      <c r="P1039" s="216">
        <v>0</v>
      </c>
      <c r="Q1039" s="214" t="s">
        <v>164</v>
      </c>
      <c r="R1039" s="244">
        <f t="shared" si="16"/>
        <v>0</v>
      </c>
    </row>
    <row r="1040" spans="1:18" s="206" customFormat="1">
      <c r="A1040" s="241" t="s">
        <v>1228</v>
      </c>
      <c r="B1040" s="242" t="s">
        <v>1208</v>
      </c>
      <c r="C1040" s="216">
        <v>0</v>
      </c>
      <c r="D1040" s="216">
        <v>0</v>
      </c>
      <c r="E1040" s="216">
        <v>0</v>
      </c>
      <c r="F1040" s="216">
        <v>0</v>
      </c>
      <c r="G1040" s="216">
        <v>0</v>
      </c>
      <c r="H1040" s="216">
        <v>0</v>
      </c>
      <c r="I1040" s="216">
        <v>0</v>
      </c>
      <c r="J1040" s="216">
        <v>0</v>
      </c>
      <c r="K1040" s="216">
        <v>0</v>
      </c>
      <c r="L1040" s="216">
        <v>0</v>
      </c>
      <c r="M1040" s="216">
        <v>0</v>
      </c>
      <c r="N1040" s="216">
        <v>0</v>
      </c>
      <c r="O1040" s="216">
        <v>0</v>
      </c>
      <c r="P1040" s="216">
        <v>0</v>
      </c>
      <c r="Q1040" s="214" t="s">
        <v>164</v>
      </c>
      <c r="R1040" s="244">
        <f t="shared" si="16"/>
        <v>0</v>
      </c>
    </row>
    <row r="1041" spans="1:18" s="206" customFormat="1">
      <c r="A1041" s="241" t="s">
        <v>1229</v>
      </c>
      <c r="B1041" s="242" t="s">
        <v>1208</v>
      </c>
      <c r="C1041" s="216">
        <v>0</v>
      </c>
      <c r="D1041" s="216">
        <v>0</v>
      </c>
      <c r="E1041" s="216">
        <v>0</v>
      </c>
      <c r="F1041" s="216">
        <v>0</v>
      </c>
      <c r="G1041" s="216">
        <v>0</v>
      </c>
      <c r="H1041" s="216">
        <v>0</v>
      </c>
      <c r="I1041" s="216">
        <v>0</v>
      </c>
      <c r="J1041" s="216">
        <v>0</v>
      </c>
      <c r="K1041" s="216">
        <v>0</v>
      </c>
      <c r="L1041" s="216">
        <v>0</v>
      </c>
      <c r="M1041" s="216">
        <v>0</v>
      </c>
      <c r="N1041" s="216">
        <v>0</v>
      </c>
      <c r="O1041" s="216">
        <v>0</v>
      </c>
      <c r="P1041" s="216">
        <v>0</v>
      </c>
      <c r="Q1041" s="214" t="s">
        <v>164</v>
      </c>
      <c r="R1041" s="244">
        <f t="shared" si="16"/>
        <v>0</v>
      </c>
    </row>
    <row r="1042" spans="1:18" s="206" customFormat="1">
      <c r="A1042" s="241" t="s">
        <v>1230</v>
      </c>
      <c r="B1042" s="242" t="s">
        <v>1208</v>
      </c>
      <c r="C1042" s="216">
        <v>0</v>
      </c>
      <c r="D1042" s="216">
        <v>0</v>
      </c>
      <c r="E1042" s="216">
        <v>0</v>
      </c>
      <c r="F1042" s="216">
        <v>0</v>
      </c>
      <c r="G1042" s="216">
        <v>0</v>
      </c>
      <c r="H1042" s="216">
        <v>0</v>
      </c>
      <c r="I1042" s="216">
        <v>0</v>
      </c>
      <c r="J1042" s="216">
        <v>0</v>
      </c>
      <c r="K1042" s="216">
        <v>0</v>
      </c>
      <c r="L1042" s="216">
        <v>0</v>
      </c>
      <c r="M1042" s="216">
        <v>0</v>
      </c>
      <c r="N1042" s="216">
        <v>0</v>
      </c>
      <c r="O1042" s="216">
        <v>0</v>
      </c>
      <c r="P1042" s="216">
        <v>0</v>
      </c>
      <c r="Q1042" s="214" t="s">
        <v>164</v>
      </c>
      <c r="R1042" s="244">
        <f t="shared" si="16"/>
        <v>0</v>
      </c>
    </row>
    <row r="1043" spans="1:18" s="206" customFormat="1">
      <c r="A1043" s="241" t="s">
        <v>1231</v>
      </c>
      <c r="B1043" s="242" t="s">
        <v>1208</v>
      </c>
      <c r="C1043" s="216">
        <v>0</v>
      </c>
      <c r="D1043" s="216">
        <v>0</v>
      </c>
      <c r="E1043" s="216">
        <v>0</v>
      </c>
      <c r="F1043" s="216">
        <v>0</v>
      </c>
      <c r="G1043" s="216">
        <v>0</v>
      </c>
      <c r="H1043" s="216">
        <v>0</v>
      </c>
      <c r="I1043" s="216">
        <v>0</v>
      </c>
      <c r="J1043" s="216">
        <v>0</v>
      </c>
      <c r="K1043" s="216">
        <v>0</v>
      </c>
      <c r="L1043" s="216">
        <v>0</v>
      </c>
      <c r="M1043" s="216">
        <v>0</v>
      </c>
      <c r="N1043" s="216">
        <v>0</v>
      </c>
      <c r="O1043" s="216">
        <v>0</v>
      </c>
      <c r="P1043" s="216">
        <v>0</v>
      </c>
      <c r="Q1043" s="214" t="s">
        <v>164</v>
      </c>
      <c r="R1043" s="244">
        <f t="shared" si="16"/>
        <v>0</v>
      </c>
    </row>
    <row r="1044" spans="1:18" s="206" customFormat="1">
      <c r="A1044" s="241" t="s">
        <v>1232</v>
      </c>
      <c r="B1044" s="242" t="s">
        <v>1208</v>
      </c>
      <c r="C1044" s="216">
        <v>0</v>
      </c>
      <c r="D1044" s="216">
        <v>0</v>
      </c>
      <c r="E1044" s="216">
        <v>0</v>
      </c>
      <c r="F1044" s="216">
        <v>0</v>
      </c>
      <c r="G1044" s="216">
        <v>0</v>
      </c>
      <c r="H1044" s="216">
        <v>0</v>
      </c>
      <c r="I1044" s="216">
        <v>0</v>
      </c>
      <c r="J1044" s="216">
        <v>0</v>
      </c>
      <c r="K1044" s="216">
        <v>0</v>
      </c>
      <c r="L1044" s="216">
        <v>0</v>
      </c>
      <c r="M1044" s="216">
        <v>0</v>
      </c>
      <c r="N1044" s="216">
        <v>0</v>
      </c>
      <c r="O1044" s="216">
        <v>0</v>
      </c>
      <c r="P1044" s="216">
        <v>0</v>
      </c>
      <c r="Q1044" s="214" t="s">
        <v>164</v>
      </c>
      <c r="R1044" s="244">
        <f t="shared" si="16"/>
        <v>0</v>
      </c>
    </row>
    <row r="1045" spans="1:18" s="206" customFormat="1">
      <c r="A1045" s="241" t="s">
        <v>1233</v>
      </c>
      <c r="B1045" s="242" t="s">
        <v>1208</v>
      </c>
      <c r="C1045" s="216">
        <v>0</v>
      </c>
      <c r="D1045" s="216">
        <v>0</v>
      </c>
      <c r="E1045" s="216">
        <v>0</v>
      </c>
      <c r="F1045" s="216">
        <v>0</v>
      </c>
      <c r="G1045" s="216">
        <v>0</v>
      </c>
      <c r="H1045" s="216">
        <v>0</v>
      </c>
      <c r="I1045" s="216">
        <v>0</v>
      </c>
      <c r="J1045" s="216">
        <v>0</v>
      </c>
      <c r="K1045" s="216">
        <v>0</v>
      </c>
      <c r="L1045" s="216">
        <v>0</v>
      </c>
      <c r="M1045" s="216">
        <v>0</v>
      </c>
      <c r="N1045" s="216">
        <v>0</v>
      </c>
      <c r="O1045" s="216">
        <v>0</v>
      </c>
      <c r="P1045" s="216">
        <v>0</v>
      </c>
      <c r="Q1045" s="214" t="s">
        <v>164</v>
      </c>
      <c r="R1045" s="244">
        <f t="shared" si="16"/>
        <v>0</v>
      </c>
    </row>
    <row r="1046" spans="1:18" s="206" customFormat="1">
      <c r="A1046" s="241" t="s">
        <v>1234</v>
      </c>
      <c r="B1046" s="242" t="s">
        <v>1208</v>
      </c>
      <c r="C1046" s="216">
        <v>0</v>
      </c>
      <c r="D1046" s="216">
        <v>0</v>
      </c>
      <c r="E1046" s="216">
        <v>0</v>
      </c>
      <c r="F1046" s="216">
        <v>0</v>
      </c>
      <c r="G1046" s="216">
        <v>0</v>
      </c>
      <c r="H1046" s="216">
        <v>0</v>
      </c>
      <c r="I1046" s="216">
        <v>0</v>
      </c>
      <c r="J1046" s="216">
        <v>0</v>
      </c>
      <c r="K1046" s="216">
        <v>0</v>
      </c>
      <c r="L1046" s="216">
        <v>0</v>
      </c>
      <c r="M1046" s="216">
        <v>0</v>
      </c>
      <c r="N1046" s="216">
        <v>0</v>
      </c>
      <c r="O1046" s="216">
        <v>0</v>
      </c>
      <c r="P1046" s="216">
        <v>0</v>
      </c>
      <c r="Q1046" s="214" t="s">
        <v>164</v>
      </c>
      <c r="R1046" s="244">
        <f t="shared" si="16"/>
        <v>0</v>
      </c>
    </row>
    <row r="1047" spans="1:18" s="206" customFormat="1">
      <c r="A1047" s="241" t="s">
        <v>1235</v>
      </c>
      <c r="B1047" s="242" t="s">
        <v>1208</v>
      </c>
      <c r="C1047" s="216">
        <v>0</v>
      </c>
      <c r="D1047" s="216">
        <v>0</v>
      </c>
      <c r="E1047" s="216">
        <v>0</v>
      </c>
      <c r="F1047" s="216">
        <v>0</v>
      </c>
      <c r="G1047" s="216">
        <v>0</v>
      </c>
      <c r="H1047" s="216">
        <v>0</v>
      </c>
      <c r="I1047" s="216">
        <v>0</v>
      </c>
      <c r="J1047" s="216">
        <v>0</v>
      </c>
      <c r="K1047" s="216">
        <v>0</v>
      </c>
      <c r="L1047" s="216">
        <v>0</v>
      </c>
      <c r="M1047" s="216">
        <v>0</v>
      </c>
      <c r="N1047" s="216">
        <v>0</v>
      </c>
      <c r="O1047" s="216">
        <v>0</v>
      </c>
      <c r="P1047" s="216">
        <v>0</v>
      </c>
      <c r="Q1047" s="214" t="s">
        <v>164</v>
      </c>
      <c r="R1047" s="244">
        <f t="shared" si="16"/>
        <v>0</v>
      </c>
    </row>
    <row r="1048" spans="1:18" s="206" customFormat="1">
      <c r="A1048" s="241" t="s">
        <v>1236</v>
      </c>
      <c r="B1048" s="242" t="s">
        <v>1208</v>
      </c>
      <c r="C1048" s="216">
        <v>0</v>
      </c>
      <c r="D1048" s="216">
        <v>0</v>
      </c>
      <c r="E1048" s="216">
        <v>0</v>
      </c>
      <c r="F1048" s="216">
        <v>0</v>
      </c>
      <c r="G1048" s="216">
        <v>0</v>
      </c>
      <c r="H1048" s="216">
        <v>0</v>
      </c>
      <c r="I1048" s="216">
        <v>0</v>
      </c>
      <c r="J1048" s="216">
        <v>0</v>
      </c>
      <c r="K1048" s="216">
        <v>0</v>
      </c>
      <c r="L1048" s="216">
        <v>0</v>
      </c>
      <c r="M1048" s="216">
        <v>0</v>
      </c>
      <c r="N1048" s="216">
        <v>0</v>
      </c>
      <c r="O1048" s="216">
        <v>0</v>
      </c>
      <c r="P1048" s="216">
        <v>0</v>
      </c>
      <c r="Q1048" s="214" t="s">
        <v>164</v>
      </c>
      <c r="R1048" s="244">
        <f t="shared" si="16"/>
        <v>0</v>
      </c>
    </row>
    <row r="1049" spans="1:18" s="206" customFormat="1">
      <c r="A1049" s="241" t="s">
        <v>1237</v>
      </c>
      <c r="B1049" s="242" t="s">
        <v>1208</v>
      </c>
      <c r="C1049" s="216">
        <v>0</v>
      </c>
      <c r="D1049" s="216">
        <v>0</v>
      </c>
      <c r="E1049" s="216">
        <v>0</v>
      </c>
      <c r="F1049" s="216">
        <v>0</v>
      </c>
      <c r="G1049" s="216">
        <v>0</v>
      </c>
      <c r="H1049" s="216">
        <v>0</v>
      </c>
      <c r="I1049" s="216">
        <v>0</v>
      </c>
      <c r="J1049" s="216">
        <v>0</v>
      </c>
      <c r="K1049" s="216">
        <v>0</v>
      </c>
      <c r="L1049" s="216">
        <v>0</v>
      </c>
      <c r="M1049" s="216">
        <v>0</v>
      </c>
      <c r="N1049" s="216">
        <v>0</v>
      </c>
      <c r="O1049" s="216">
        <v>0</v>
      </c>
      <c r="P1049" s="216">
        <v>0</v>
      </c>
      <c r="Q1049" s="214" t="s">
        <v>164</v>
      </c>
      <c r="R1049" s="244">
        <f t="shared" si="16"/>
        <v>0</v>
      </c>
    </row>
    <row r="1050" spans="1:18">
      <c r="A1050" s="241" t="s">
        <v>1238</v>
      </c>
      <c r="B1050" s="242" t="s">
        <v>1208</v>
      </c>
      <c r="C1050" s="217">
        <v>708531000</v>
      </c>
      <c r="D1050" s="217">
        <v>709377000</v>
      </c>
      <c r="E1050" s="217">
        <v>711146000</v>
      </c>
      <c r="F1050" s="217">
        <v>710827000</v>
      </c>
      <c r="G1050" s="217">
        <v>713402000</v>
      </c>
      <c r="H1050" s="217">
        <v>716968000</v>
      </c>
      <c r="I1050" s="217">
        <v>718473000</v>
      </c>
      <c r="J1050" s="217">
        <v>722203000</v>
      </c>
      <c r="K1050" s="217">
        <v>723471000</v>
      </c>
      <c r="L1050" s="217">
        <v>726837000</v>
      </c>
      <c r="M1050" s="217">
        <v>731215000</v>
      </c>
      <c r="N1050" s="217">
        <v>735660000</v>
      </c>
      <c r="O1050" s="217">
        <v>742386000</v>
      </c>
      <c r="P1050" s="217">
        <v>720419940</v>
      </c>
      <c r="Q1050" s="243" t="s">
        <v>164</v>
      </c>
      <c r="R1050" s="244">
        <f t="shared" si="16"/>
        <v>0</v>
      </c>
    </row>
    <row r="1051" spans="1:18" s="206" customFormat="1">
      <c r="A1051" s="241" t="s">
        <v>1239</v>
      </c>
      <c r="B1051" s="242" t="s">
        <v>1208</v>
      </c>
      <c r="C1051" s="216">
        <v>0</v>
      </c>
      <c r="D1051" s="216">
        <v>0</v>
      </c>
      <c r="E1051" s="216">
        <v>0</v>
      </c>
      <c r="F1051" s="216">
        <v>0</v>
      </c>
      <c r="G1051" s="216">
        <v>0</v>
      </c>
      <c r="H1051" s="216">
        <v>0</v>
      </c>
      <c r="I1051" s="216">
        <v>0</v>
      </c>
      <c r="J1051" s="216">
        <v>0</v>
      </c>
      <c r="K1051" s="216">
        <v>0</v>
      </c>
      <c r="L1051" s="216">
        <v>0</v>
      </c>
      <c r="M1051" s="216">
        <v>0</v>
      </c>
      <c r="N1051" s="216">
        <v>0</v>
      </c>
      <c r="O1051" s="216">
        <v>0</v>
      </c>
      <c r="P1051" s="216">
        <v>0</v>
      </c>
      <c r="Q1051" s="214" t="s">
        <v>164</v>
      </c>
      <c r="R1051" s="244">
        <f t="shared" si="16"/>
        <v>0</v>
      </c>
    </row>
    <row r="1052" spans="1:18" s="206" customFormat="1">
      <c r="A1052" s="241" t="s">
        <v>1240</v>
      </c>
      <c r="B1052" s="242" t="s">
        <v>1208</v>
      </c>
      <c r="C1052" s="216">
        <v>0</v>
      </c>
      <c r="D1052" s="216">
        <v>0</v>
      </c>
      <c r="E1052" s="216">
        <v>0</v>
      </c>
      <c r="F1052" s="216">
        <v>0</v>
      </c>
      <c r="G1052" s="216">
        <v>0</v>
      </c>
      <c r="H1052" s="216">
        <v>0</v>
      </c>
      <c r="I1052" s="216">
        <v>0</v>
      </c>
      <c r="J1052" s="216">
        <v>0</v>
      </c>
      <c r="K1052" s="216">
        <v>0</v>
      </c>
      <c r="L1052" s="216">
        <v>0</v>
      </c>
      <c r="M1052" s="216">
        <v>0</v>
      </c>
      <c r="N1052" s="216">
        <v>0</v>
      </c>
      <c r="O1052" s="216">
        <v>0</v>
      </c>
      <c r="P1052" s="216">
        <v>0</v>
      </c>
      <c r="Q1052" s="214" t="s">
        <v>164</v>
      </c>
      <c r="R1052" s="244">
        <f t="shared" si="16"/>
        <v>0</v>
      </c>
    </row>
    <row r="1053" spans="1:18" s="206" customFormat="1">
      <c r="A1053" s="241" t="s">
        <v>1241</v>
      </c>
      <c r="B1053" s="242" t="s">
        <v>1208</v>
      </c>
      <c r="C1053" s="216">
        <v>0</v>
      </c>
      <c r="D1053" s="216">
        <v>0</v>
      </c>
      <c r="E1053" s="216">
        <v>0</v>
      </c>
      <c r="F1053" s="216">
        <v>0</v>
      </c>
      <c r="G1053" s="216">
        <v>0</v>
      </c>
      <c r="H1053" s="216">
        <v>0</v>
      </c>
      <c r="I1053" s="216">
        <v>0</v>
      </c>
      <c r="J1053" s="216">
        <v>0</v>
      </c>
      <c r="K1053" s="216">
        <v>0</v>
      </c>
      <c r="L1053" s="216">
        <v>0</v>
      </c>
      <c r="M1053" s="216">
        <v>0</v>
      </c>
      <c r="N1053" s="216">
        <v>0</v>
      </c>
      <c r="O1053" s="216">
        <v>0</v>
      </c>
      <c r="P1053" s="216">
        <v>0</v>
      </c>
      <c r="Q1053" s="214" t="s">
        <v>164</v>
      </c>
      <c r="R1053" s="244">
        <f t="shared" si="16"/>
        <v>0</v>
      </c>
    </row>
    <row r="1054" spans="1:18" s="206" customFormat="1">
      <c r="A1054" s="241" t="s">
        <v>1242</v>
      </c>
      <c r="B1054" s="242" t="s">
        <v>1208</v>
      </c>
      <c r="C1054" s="216">
        <v>0</v>
      </c>
      <c r="D1054" s="216">
        <v>0</v>
      </c>
      <c r="E1054" s="216">
        <v>0</v>
      </c>
      <c r="F1054" s="216">
        <v>0</v>
      </c>
      <c r="G1054" s="216">
        <v>0</v>
      </c>
      <c r="H1054" s="216">
        <v>0</v>
      </c>
      <c r="I1054" s="216">
        <v>0</v>
      </c>
      <c r="J1054" s="216">
        <v>0</v>
      </c>
      <c r="K1054" s="216">
        <v>0</v>
      </c>
      <c r="L1054" s="216">
        <v>0</v>
      </c>
      <c r="M1054" s="216">
        <v>0</v>
      </c>
      <c r="N1054" s="216">
        <v>0</v>
      </c>
      <c r="O1054" s="216">
        <v>0</v>
      </c>
      <c r="P1054" s="216">
        <v>0</v>
      </c>
      <c r="Q1054" s="214" t="s">
        <v>164</v>
      </c>
      <c r="R1054" s="244">
        <f t="shared" si="16"/>
        <v>0</v>
      </c>
    </row>
    <row r="1055" spans="1:18" s="206" customFormat="1">
      <c r="A1055" s="241" t="s">
        <v>1243</v>
      </c>
      <c r="B1055" s="242" t="s">
        <v>1208</v>
      </c>
      <c r="C1055" s="216">
        <v>0</v>
      </c>
      <c r="D1055" s="216">
        <v>0</v>
      </c>
      <c r="E1055" s="216">
        <v>0</v>
      </c>
      <c r="F1055" s="216">
        <v>0</v>
      </c>
      <c r="G1055" s="216">
        <v>0</v>
      </c>
      <c r="H1055" s="216">
        <v>0</v>
      </c>
      <c r="I1055" s="216">
        <v>0</v>
      </c>
      <c r="J1055" s="216">
        <v>0</v>
      </c>
      <c r="K1055" s="216">
        <v>0</v>
      </c>
      <c r="L1055" s="216">
        <v>0</v>
      </c>
      <c r="M1055" s="216">
        <v>0</v>
      </c>
      <c r="N1055" s="216">
        <v>0</v>
      </c>
      <c r="O1055" s="216">
        <v>0</v>
      </c>
      <c r="P1055" s="216">
        <v>0</v>
      </c>
      <c r="Q1055" s="214" t="s">
        <v>164</v>
      </c>
      <c r="R1055" s="244">
        <f t="shared" si="16"/>
        <v>0</v>
      </c>
    </row>
    <row r="1056" spans="1:18" s="206" customFormat="1">
      <c r="A1056" s="241" t="s">
        <v>1244</v>
      </c>
      <c r="B1056" s="242" t="s">
        <v>1208</v>
      </c>
      <c r="C1056" s="216">
        <v>0</v>
      </c>
      <c r="D1056" s="216">
        <v>0</v>
      </c>
      <c r="E1056" s="216">
        <v>0</v>
      </c>
      <c r="F1056" s="216">
        <v>0</v>
      </c>
      <c r="G1056" s="216">
        <v>0</v>
      </c>
      <c r="H1056" s="216">
        <v>0</v>
      </c>
      <c r="I1056" s="216">
        <v>0</v>
      </c>
      <c r="J1056" s="216">
        <v>0</v>
      </c>
      <c r="K1056" s="216">
        <v>0</v>
      </c>
      <c r="L1056" s="216">
        <v>0</v>
      </c>
      <c r="M1056" s="216">
        <v>0</v>
      </c>
      <c r="N1056" s="216">
        <v>0</v>
      </c>
      <c r="O1056" s="216">
        <v>0</v>
      </c>
      <c r="P1056" s="216">
        <v>0</v>
      </c>
      <c r="Q1056" s="214" t="s">
        <v>164</v>
      </c>
      <c r="R1056" s="244">
        <f t="shared" si="16"/>
        <v>0</v>
      </c>
    </row>
    <row r="1057" spans="1:18" s="206" customFormat="1">
      <c r="A1057" s="241" t="s">
        <v>1245</v>
      </c>
      <c r="B1057" s="242" t="s">
        <v>1208</v>
      </c>
      <c r="C1057" s="216">
        <v>0</v>
      </c>
      <c r="D1057" s="216">
        <v>0</v>
      </c>
      <c r="E1057" s="216">
        <v>0</v>
      </c>
      <c r="F1057" s="216">
        <v>0</v>
      </c>
      <c r="G1057" s="216">
        <v>0</v>
      </c>
      <c r="H1057" s="216">
        <v>0</v>
      </c>
      <c r="I1057" s="216">
        <v>0</v>
      </c>
      <c r="J1057" s="216">
        <v>0</v>
      </c>
      <c r="K1057" s="216">
        <v>0</v>
      </c>
      <c r="L1057" s="216">
        <v>0</v>
      </c>
      <c r="M1057" s="216">
        <v>0</v>
      </c>
      <c r="N1057" s="216">
        <v>0</v>
      </c>
      <c r="O1057" s="216">
        <v>0</v>
      </c>
      <c r="P1057" s="216">
        <v>0</v>
      </c>
      <c r="Q1057" s="214" t="s">
        <v>164</v>
      </c>
      <c r="R1057" s="244">
        <f t="shared" si="16"/>
        <v>0</v>
      </c>
    </row>
    <row r="1058" spans="1:18">
      <c r="A1058" s="241" t="s">
        <v>1246</v>
      </c>
      <c r="B1058" s="242" t="s">
        <v>1208</v>
      </c>
      <c r="C1058" s="217">
        <v>445929000</v>
      </c>
      <c r="D1058" s="217">
        <v>448292000</v>
      </c>
      <c r="E1058" s="217">
        <v>448095000</v>
      </c>
      <c r="F1058" s="217">
        <v>449624000</v>
      </c>
      <c r="G1058" s="217">
        <v>451390000</v>
      </c>
      <c r="H1058" s="217">
        <v>452540000</v>
      </c>
      <c r="I1058" s="217">
        <v>453065000</v>
      </c>
      <c r="J1058" s="217">
        <v>454560000</v>
      </c>
      <c r="K1058" s="217">
        <v>455426000</v>
      </c>
      <c r="L1058" s="217">
        <v>456256000</v>
      </c>
      <c r="M1058" s="217">
        <v>458380000</v>
      </c>
      <c r="N1058" s="217">
        <v>462363000</v>
      </c>
      <c r="O1058" s="217">
        <v>470279000</v>
      </c>
      <c r="P1058" s="217">
        <v>454007925</v>
      </c>
      <c r="Q1058" s="243" t="s">
        <v>164</v>
      </c>
      <c r="R1058" s="244">
        <f t="shared" si="16"/>
        <v>0</v>
      </c>
    </row>
    <row r="1059" spans="1:18">
      <c r="A1059" s="241" t="s">
        <v>1247</v>
      </c>
      <c r="B1059" s="242" t="s">
        <v>1208</v>
      </c>
      <c r="C1059" s="217">
        <v>75000</v>
      </c>
      <c r="D1059" s="217">
        <v>75000</v>
      </c>
      <c r="E1059" s="217">
        <v>75000</v>
      </c>
      <c r="F1059" s="217">
        <v>75000</v>
      </c>
      <c r="G1059" s="217">
        <v>75000</v>
      </c>
      <c r="H1059" s="217">
        <v>75000</v>
      </c>
      <c r="I1059" s="217">
        <v>75000</v>
      </c>
      <c r="J1059" s="217">
        <v>75000</v>
      </c>
      <c r="K1059" s="217">
        <v>75000</v>
      </c>
      <c r="L1059" s="217">
        <v>75000</v>
      </c>
      <c r="M1059" s="217">
        <v>75000</v>
      </c>
      <c r="N1059" s="217">
        <v>75000</v>
      </c>
      <c r="O1059" s="217">
        <v>75000</v>
      </c>
      <c r="P1059" s="217">
        <v>75387</v>
      </c>
      <c r="Q1059" s="243" t="s">
        <v>164</v>
      </c>
      <c r="R1059" s="244">
        <f t="shared" si="16"/>
        <v>0</v>
      </c>
    </row>
    <row r="1060" spans="1:18" s="206" customFormat="1">
      <c r="A1060" s="241" t="s">
        <v>1248</v>
      </c>
      <c r="B1060" s="242" t="s">
        <v>1208</v>
      </c>
      <c r="C1060" s="216">
        <v>0</v>
      </c>
      <c r="D1060" s="216">
        <v>0</v>
      </c>
      <c r="E1060" s="216">
        <v>0</v>
      </c>
      <c r="F1060" s="216">
        <v>0</v>
      </c>
      <c r="G1060" s="216">
        <v>0</v>
      </c>
      <c r="H1060" s="216">
        <v>0</v>
      </c>
      <c r="I1060" s="216">
        <v>0</v>
      </c>
      <c r="J1060" s="216">
        <v>0</v>
      </c>
      <c r="K1060" s="216">
        <v>0</v>
      </c>
      <c r="L1060" s="216">
        <v>0</v>
      </c>
      <c r="M1060" s="216">
        <v>0</v>
      </c>
      <c r="N1060" s="216">
        <v>0</v>
      </c>
      <c r="O1060" s="216">
        <v>0</v>
      </c>
      <c r="P1060" s="216">
        <v>0</v>
      </c>
      <c r="Q1060" s="214" t="s">
        <v>164</v>
      </c>
      <c r="R1060" s="244">
        <f t="shared" si="16"/>
        <v>0</v>
      </c>
    </row>
    <row r="1061" spans="1:18" s="206" customFormat="1">
      <c r="A1061" s="241" t="s">
        <v>1249</v>
      </c>
      <c r="B1061" s="242" t="s">
        <v>1208</v>
      </c>
      <c r="C1061" s="216">
        <v>0</v>
      </c>
      <c r="D1061" s="216">
        <v>0</v>
      </c>
      <c r="E1061" s="216">
        <v>0</v>
      </c>
      <c r="F1061" s="216">
        <v>0</v>
      </c>
      <c r="G1061" s="216">
        <v>0</v>
      </c>
      <c r="H1061" s="216">
        <v>0</v>
      </c>
      <c r="I1061" s="216">
        <v>0</v>
      </c>
      <c r="J1061" s="216">
        <v>0</v>
      </c>
      <c r="K1061" s="216">
        <v>0</v>
      </c>
      <c r="L1061" s="216">
        <v>0</v>
      </c>
      <c r="M1061" s="216">
        <v>0</v>
      </c>
      <c r="N1061" s="216">
        <v>0</v>
      </c>
      <c r="O1061" s="216">
        <v>0</v>
      </c>
      <c r="P1061" s="216">
        <v>0</v>
      </c>
      <c r="Q1061" s="214" t="s">
        <v>164</v>
      </c>
      <c r="R1061" s="244">
        <f t="shared" si="16"/>
        <v>0</v>
      </c>
    </row>
    <row r="1062" spans="1:18" s="206" customFormat="1">
      <c r="A1062" s="241" t="s">
        <v>1250</v>
      </c>
      <c r="B1062" s="242" t="s">
        <v>1208</v>
      </c>
      <c r="C1062" s="216">
        <v>0</v>
      </c>
      <c r="D1062" s="216">
        <v>0</v>
      </c>
      <c r="E1062" s="216">
        <v>0</v>
      </c>
      <c r="F1062" s="216">
        <v>0</v>
      </c>
      <c r="G1062" s="216">
        <v>0</v>
      </c>
      <c r="H1062" s="216">
        <v>0</v>
      </c>
      <c r="I1062" s="216">
        <v>0</v>
      </c>
      <c r="J1062" s="216">
        <v>0</v>
      </c>
      <c r="K1062" s="216">
        <v>0</v>
      </c>
      <c r="L1062" s="216">
        <v>0</v>
      </c>
      <c r="M1062" s="216">
        <v>0</v>
      </c>
      <c r="N1062" s="216">
        <v>0</v>
      </c>
      <c r="O1062" s="216">
        <v>0</v>
      </c>
      <c r="P1062" s="216">
        <v>0</v>
      </c>
      <c r="Q1062" s="214" t="s">
        <v>164</v>
      </c>
      <c r="R1062" s="244">
        <f t="shared" si="16"/>
        <v>0</v>
      </c>
    </row>
    <row r="1063" spans="1:18" s="206" customFormat="1">
      <c r="A1063" s="241" t="s">
        <v>1251</v>
      </c>
      <c r="B1063" s="242" t="s">
        <v>1208</v>
      </c>
      <c r="C1063" s="216">
        <v>0</v>
      </c>
      <c r="D1063" s="216">
        <v>0</v>
      </c>
      <c r="E1063" s="216">
        <v>0</v>
      </c>
      <c r="F1063" s="216">
        <v>0</v>
      </c>
      <c r="G1063" s="216">
        <v>0</v>
      </c>
      <c r="H1063" s="216">
        <v>0</v>
      </c>
      <c r="I1063" s="216">
        <v>0</v>
      </c>
      <c r="J1063" s="216">
        <v>0</v>
      </c>
      <c r="K1063" s="216">
        <v>0</v>
      </c>
      <c r="L1063" s="216">
        <v>0</v>
      </c>
      <c r="M1063" s="216">
        <v>0</v>
      </c>
      <c r="N1063" s="216">
        <v>0</v>
      </c>
      <c r="O1063" s="216">
        <v>0</v>
      </c>
      <c r="P1063" s="216">
        <v>0</v>
      </c>
      <c r="Q1063" s="214" t="s">
        <v>164</v>
      </c>
      <c r="R1063" s="244">
        <f t="shared" si="16"/>
        <v>0</v>
      </c>
    </row>
    <row r="1064" spans="1:18" s="206" customFormat="1">
      <c r="A1064" s="241" t="s">
        <v>1252</v>
      </c>
      <c r="B1064" s="242" t="s">
        <v>1208</v>
      </c>
      <c r="C1064" s="216">
        <v>0</v>
      </c>
      <c r="D1064" s="216">
        <v>0</v>
      </c>
      <c r="E1064" s="216">
        <v>0</v>
      </c>
      <c r="F1064" s="216">
        <v>0</v>
      </c>
      <c r="G1064" s="216">
        <v>0</v>
      </c>
      <c r="H1064" s="216">
        <v>0</v>
      </c>
      <c r="I1064" s="216">
        <v>0</v>
      </c>
      <c r="J1064" s="216">
        <v>0</v>
      </c>
      <c r="K1064" s="216">
        <v>0</v>
      </c>
      <c r="L1064" s="216">
        <v>0</v>
      </c>
      <c r="M1064" s="216">
        <v>0</v>
      </c>
      <c r="N1064" s="216">
        <v>0</v>
      </c>
      <c r="O1064" s="216">
        <v>0</v>
      </c>
      <c r="P1064" s="216">
        <v>0</v>
      </c>
      <c r="Q1064" s="214" t="s">
        <v>164</v>
      </c>
      <c r="R1064" s="244">
        <f t="shared" si="16"/>
        <v>0</v>
      </c>
    </row>
    <row r="1065" spans="1:18">
      <c r="A1065" s="241" t="s">
        <v>1253</v>
      </c>
      <c r="B1065" s="242" t="s">
        <v>1208</v>
      </c>
      <c r="C1065" s="217">
        <v>366549000</v>
      </c>
      <c r="D1065" s="217">
        <v>369714000</v>
      </c>
      <c r="E1065" s="217">
        <v>370334000</v>
      </c>
      <c r="F1065" s="217">
        <v>369302000</v>
      </c>
      <c r="G1065" s="217">
        <v>368747000</v>
      </c>
      <c r="H1065" s="217">
        <v>370358000</v>
      </c>
      <c r="I1065" s="217">
        <v>370996000</v>
      </c>
      <c r="J1065" s="217">
        <v>372013000</v>
      </c>
      <c r="K1065" s="217">
        <v>373211000</v>
      </c>
      <c r="L1065" s="217">
        <v>374738000</v>
      </c>
      <c r="M1065" s="217">
        <v>376650000</v>
      </c>
      <c r="N1065" s="217">
        <v>380360000</v>
      </c>
      <c r="O1065" s="217">
        <v>387177000</v>
      </c>
      <c r="P1065" s="217">
        <v>372773811</v>
      </c>
      <c r="Q1065" s="243" t="s">
        <v>164</v>
      </c>
      <c r="R1065" s="244">
        <f t="shared" si="16"/>
        <v>0</v>
      </c>
    </row>
    <row r="1066" spans="1:18" s="206" customFormat="1">
      <c r="A1066" s="241" t="s">
        <v>1254</v>
      </c>
      <c r="B1066" s="242" t="s">
        <v>1208</v>
      </c>
      <c r="C1066" s="216">
        <v>0</v>
      </c>
      <c r="D1066" s="216">
        <v>0</v>
      </c>
      <c r="E1066" s="216">
        <v>0</v>
      </c>
      <c r="F1066" s="216">
        <v>0</v>
      </c>
      <c r="G1066" s="216">
        <v>0</v>
      </c>
      <c r="H1066" s="216">
        <v>0</v>
      </c>
      <c r="I1066" s="216">
        <v>0</v>
      </c>
      <c r="J1066" s="216">
        <v>0</v>
      </c>
      <c r="K1066" s="216">
        <v>0</v>
      </c>
      <c r="L1066" s="216">
        <v>0</v>
      </c>
      <c r="M1066" s="216">
        <v>0</v>
      </c>
      <c r="N1066" s="216">
        <v>0</v>
      </c>
      <c r="O1066" s="216">
        <v>0</v>
      </c>
      <c r="P1066" s="216">
        <v>0</v>
      </c>
      <c r="Q1066" s="214" t="s">
        <v>164</v>
      </c>
      <c r="R1066" s="244">
        <f t="shared" si="16"/>
        <v>0</v>
      </c>
    </row>
    <row r="1067" spans="1:18" s="206" customFormat="1">
      <c r="A1067" s="241" t="s">
        <v>1255</v>
      </c>
      <c r="B1067" s="242" t="s">
        <v>1208</v>
      </c>
      <c r="C1067" s="216">
        <v>0</v>
      </c>
      <c r="D1067" s="216">
        <v>0</v>
      </c>
      <c r="E1067" s="216">
        <v>0</v>
      </c>
      <c r="F1067" s="216">
        <v>0</v>
      </c>
      <c r="G1067" s="216">
        <v>0</v>
      </c>
      <c r="H1067" s="216">
        <v>0</v>
      </c>
      <c r="I1067" s="216">
        <v>0</v>
      </c>
      <c r="J1067" s="216">
        <v>0</v>
      </c>
      <c r="K1067" s="216">
        <v>0</v>
      </c>
      <c r="L1067" s="216">
        <v>0</v>
      </c>
      <c r="M1067" s="216">
        <v>0</v>
      </c>
      <c r="N1067" s="216">
        <v>0</v>
      </c>
      <c r="O1067" s="216">
        <v>0</v>
      </c>
      <c r="P1067" s="216">
        <v>0</v>
      </c>
      <c r="Q1067" s="214" t="s">
        <v>164</v>
      </c>
      <c r="R1067" s="244">
        <f t="shared" si="16"/>
        <v>0</v>
      </c>
    </row>
    <row r="1068" spans="1:18" s="206" customFormat="1">
      <c r="A1068" s="241" t="s">
        <v>1256</v>
      </c>
      <c r="B1068" s="242" t="s">
        <v>1208</v>
      </c>
      <c r="C1068" s="216">
        <v>0</v>
      </c>
      <c r="D1068" s="216">
        <v>0</v>
      </c>
      <c r="E1068" s="216">
        <v>0</v>
      </c>
      <c r="F1068" s="216">
        <v>0</v>
      </c>
      <c r="G1068" s="216">
        <v>0</v>
      </c>
      <c r="H1068" s="216">
        <v>0</v>
      </c>
      <c r="I1068" s="216">
        <v>0</v>
      </c>
      <c r="J1068" s="216">
        <v>0</v>
      </c>
      <c r="K1068" s="216">
        <v>0</v>
      </c>
      <c r="L1068" s="216">
        <v>0</v>
      </c>
      <c r="M1068" s="216">
        <v>0</v>
      </c>
      <c r="N1068" s="216">
        <v>0</v>
      </c>
      <c r="O1068" s="216">
        <v>0</v>
      </c>
      <c r="P1068" s="216">
        <v>0</v>
      </c>
      <c r="Q1068" s="214" t="s">
        <v>164</v>
      </c>
      <c r="R1068" s="244">
        <f t="shared" si="16"/>
        <v>0</v>
      </c>
    </row>
    <row r="1069" spans="1:18">
      <c r="A1069" s="241" t="s">
        <v>1257</v>
      </c>
      <c r="B1069" s="242" t="s">
        <v>1208</v>
      </c>
      <c r="C1069" s="217">
        <v>71000</v>
      </c>
      <c r="D1069" s="217">
        <v>71000</v>
      </c>
      <c r="E1069" s="217">
        <v>71000</v>
      </c>
      <c r="F1069" s="217">
        <v>71000</v>
      </c>
      <c r="G1069" s="217">
        <v>71000</v>
      </c>
      <c r="H1069" s="217">
        <v>71000</v>
      </c>
      <c r="I1069" s="217">
        <v>71000</v>
      </c>
      <c r="J1069" s="217">
        <v>71000</v>
      </c>
      <c r="K1069" s="217">
        <v>71000</v>
      </c>
      <c r="L1069" s="217">
        <v>71000</v>
      </c>
      <c r="M1069" s="217">
        <v>71000</v>
      </c>
      <c r="N1069" s="217">
        <v>71000</v>
      </c>
      <c r="O1069" s="217">
        <v>71000</v>
      </c>
      <c r="P1069" s="217">
        <v>71312</v>
      </c>
      <c r="Q1069" s="243" t="s">
        <v>164</v>
      </c>
      <c r="R1069" s="244">
        <f t="shared" si="16"/>
        <v>0</v>
      </c>
    </row>
    <row r="1070" spans="1:18" s="206" customFormat="1">
      <c r="A1070" s="241" t="s">
        <v>1258</v>
      </c>
      <c r="B1070" s="242" t="s">
        <v>1208</v>
      </c>
      <c r="C1070" s="216">
        <v>0</v>
      </c>
      <c r="D1070" s="216">
        <v>0</v>
      </c>
      <c r="E1070" s="216">
        <v>0</v>
      </c>
      <c r="F1070" s="216">
        <v>0</v>
      </c>
      <c r="G1070" s="216">
        <v>0</v>
      </c>
      <c r="H1070" s="216">
        <v>0</v>
      </c>
      <c r="I1070" s="216">
        <v>0</v>
      </c>
      <c r="J1070" s="216">
        <v>0</v>
      </c>
      <c r="K1070" s="216">
        <v>0</v>
      </c>
      <c r="L1070" s="216">
        <v>0</v>
      </c>
      <c r="M1070" s="216">
        <v>0</v>
      </c>
      <c r="N1070" s="216">
        <v>0</v>
      </c>
      <c r="O1070" s="216">
        <v>0</v>
      </c>
      <c r="P1070" s="216">
        <v>0</v>
      </c>
      <c r="Q1070" s="214" t="s">
        <v>164</v>
      </c>
      <c r="R1070" s="244">
        <f t="shared" si="16"/>
        <v>0</v>
      </c>
    </row>
    <row r="1071" spans="1:18" s="206" customFormat="1">
      <c r="A1071" s="241" t="s">
        <v>1259</v>
      </c>
      <c r="B1071" s="242" t="s">
        <v>1208</v>
      </c>
      <c r="C1071" s="216">
        <v>0</v>
      </c>
      <c r="D1071" s="216">
        <v>0</v>
      </c>
      <c r="E1071" s="216">
        <v>0</v>
      </c>
      <c r="F1071" s="216">
        <v>0</v>
      </c>
      <c r="G1071" s="216">
        <v>0</v>
      </c>
      <c r="H1071" s="216">
        <v>0</v>
      </c>
      <c r="I1071" s="216">
        <v>0</v>
      </c>
      <c r="J1071" s="216">
        <v>0</v>
      </c>
      <c r="K1071" s="216">
        <v>0</v>
      </c>
      <c r="L1071" s="216">
        <v>0</v>
      </c>
      <c r="M1071" s="216">
        <v>0</v>
      </c>
      <c r="N1071" s="216">
        <v>0</v>
      </c>
      <c r="O1071" s="216">
        <v>0</v>
      </c>
      <c r="P1071" s="216">
        <v>0</v>
      </c>
      <c r="Q1071" s="214" t="s">
        <v>164</v>
      </c>
      <c r="R1071" s="244">
        <f t="shared" si="16"/>
        <v>0</v>
      </c>
    </row>
    <row r="1072" spans="1:18" s="206" customFormat="1">
      <c r="A1072" s="241" t="s">
        <v>1260</v>
      </c>
      <c r="B1072" s="242" t="s">
        <v>1208</v>
      </c>
      <c r="C1072" s="216">
        <v>0</v>
      </c>
      <c r="D1072" s="216">
        <v>0</v>
      </c>
      <c r="E1072" s="216">
        <v>0</v>
      </c>
      <c r="F1072" s="216">
        <v>0</v>
      </c>
      <c r="G1072" s="216">
        <v>0</v>
      </c>
      <c r="H1072" s="216">
        <v>0</v>
      </c>
      <c r="I1072" s="216">
        <v>0</v>
      </c>
      <c r="J1072" s="216">
        <v>0</v>
      </c>
      <c r="K1072" s="216">
        <v>0</v>
      </c>
      <c r="L1072" s="216">
        <v>0</v>
      </c>
      <c r="M1072" s="216">
        <v>0</v>
      </c>
      <c r="N1072" s="216">
        <v>0</v>
      </c>
      <c r="O1072" s="216">
        <v>0</v>
      </c>
      <c r="P1072" s="216">
        <v>0</v>
      </c>
      <c r="Q1072" s="214" t="s">
        <v>164</v>
      </c>
      <c r="R1072" s="244">
        <f t="shared" si="16"/>
        <v>0</v>
      </c>
    </row>
    <row r="1073" spans="1:18" s="206" customFormat="1">
      <c r="A1073" s="241" t="s">
        <v>1261</v>
      </c>
      <c r="B1073" s="242" t="s">
        <v>1208</v>
      </c>
      <c r="C1073" s="216">
        <v>0</v>
      </c>
      <c r="D1073" s="216">
        <v>0</v>
      </c>
      <c r="E1073" s="216">
        <v>0</v>
      </c>
      <c r="F1073" s="216">
        <v>0</v>
      </c>
      <c r="G1073" s="216">
        <v>0</v>
      </c>
      <c r="H1073" s="216">
        <v>0</v>
      </c>
      <c r="I1073" s="216">
        <v>0</v>
      </c>
      <c r="J1073" s="216">
        <v>0</v>
      </c>
      <c r="K1073" s="216">
        <v>0</v>
      </c>
      <c r="L1073" s="216">
        <v>0</v>
      </c>
      <c r="M1073" s="216">
        <v>0</v>
      </c>
      <c r="N1073" s="216">
        <v>0</v>
      </c>
      <c r="O1073" s="216">
        <v>0</v>
      </c>
      <c r="P1073" s="216">
        <v>0</v>
      </c>
      <c r="Q1073" s="214" t="s">
        <v>164</v>
      </c>
      <c r="R1073" s="244">
        <f t="shared" si="16"/>
        <v>0</v>
      </c>
    </row>
    <row r="1074" spans="1:18" s="206" customFormat="1">
      <c r="A1074" s="241" t="s">
        <v>1262</v>
      </c>
      <c r="B1074" s="242" t="s">
        <v>1208</v>
      </c>
      <c r="C1074" s="216">
        <v>0</v>
      </c>
      <c r="D1074" s="216">
        <v>0</v>
      </c>
      <c r="E1074" s="216">
        <v>0</v>
      </c>
      <c r="F1074" s="216">
        <v>0</v>
      </c>
      <c r="G1074" s="216">
        <v>0</v>
      </c>
      <c r="H1074" s="216">
        <v>0</v>
      </c>
      <c r="I1074" s="216">
        <v>0</v>
      </c>
      <c r="J1074" s="216">
        <v>0</v>
      </c>
      <c r="K1074" s="216">
        <v>0</v>
      </c>
      <c r="L1074" s="216">
        <v>0</v>
      </c>
      <c r="M1074" s="216">
        <v>0</v>
      </c>
      <c r="N1074" s="216">
        <v>0</v>
      </c>
      <c r="O1074" s="216">
        <v>0</v>
      </c>
      <c r="P1074" s="216">
        <v>0</v>
      </c>
      <c r="Q1074" s="214" t="s">
        <v>164</v>
      </c>
      <c r="R1074" s="244">
        <f t="shared" si="16"/>
        <v>0</v>
      </c>
    </row>
    <row r="1075" spans="1:18" s="206" customFormat="1">
      <c r="A1075" s="241" t="s">
        <v>1263</v>
      </c>
      <c r="B1075" s="242" t="s">
        <v>1208</v>
      </c>
      <c r="C1075" s="216">
        <v>0</v>
      </c>
      <c r="D1075" s="216">
        <v>0</v>
      </c>
      <c r="E1075" s="216">
        <v>0</v>
      </c>
      <c r="F1075" s="216">
        <v>0</v>
      </c>
      <c r="G1075" s="216">
        <v>0</v>
      </c>
      <c r="H1075" s="216">
        <v>0</v>
      </c>
      <c r="I1075" s="216">
        <v>0</v>
      </c>
      <c r="J1075" s="216">
        <v>0</v>
      </c>
      <c r="K1075" s="216">
        <v>0</v>
      </c>
      <c r="L1075" s="216">
        <v>0</v>
      </c>
      <c r="M1075" s="216">
        <v>0</v>
      </c>
      <c r="N1075" s="216">
        <v>0</v>
      </c>
      <c r="O1075" s="216">
        <v>0</v>
      </c>
      <c r="P1075" s="216">
        <v>0</v>
      </c>
      <c r="Q1075" s="214" t="s">
        <v>164</v>
      </c>
      <c r="R1075" s="244">
        <f t="shared" si="16"/>
        <v>0</v>
      </c>
    </row>
    <row r="1076" spans="1:18" s="206" customFormat="1">
      <c r="A1076" s="241" t="s">
        <v>1264</v>
      </c>
      <c r="B1076" s="242" t="s">
        <v>1208</v>
      </c>
      <c r="C1076" s="216">
        <v>0</v>
      </c>
      <c r="D1076" s="216">
        <v>0</v>
      </c>
      <c r="E1076" s="216">
        <v>0</v>
      </c>
      <c r="F1076" s="216">
        <v>0</v>
      </c>
      <c r="G1076" s="216">
        <v>0</v>
      </c>
      <c r="H1076" s="216">
        <v>0</v>
      </c>
      <c r="I1076" s="216">
        <v>0</v>
      </c>
      <c r="J1076" s="216">
        <v>0</v>
      </c>
      <c r="K1076" s="216">
        <v>0</v>
      </c>
      <c r="L1076" s="216">
        <v>0</v>
      </c>
      <c r="M1076" s="216">
        <v>0</v>
      </c>
      <c r="N1076" s="216">
        <v>0</v>
      </c>
      <c r="O1076" s="216">
        <v>0</v>
      </c>
      <c r="P1076" s="216">
        <v>0</v>
      </c>
      <c r="Q1076" s="214" t="s">
        <v>164</v>
      </c>
      <c r="R1076" s="244">
        <f t="shared" si="16"/>
        <v>0</v>
      </c>
    </row>
    <row r="1077" spans="1:18">
      <c r="A1077" s="241" t="s">
        <v>1265</v>
      </c>
      <c r="B1077" s="242" t="s">
        <v>1208</v>
      </c>
      <c r="C1077" s="217">
        <v>1048000</v>
      </c>
      <c r="D1077" s="217">
        <v>1048000</v>
      </c>
      <c r="E1077" s="217">
        <v>1048000</v>
      </c>
      <c r="F1077" s="217">
        <v>1101000</v>
      </c>
      <c r="G1077" s="217">
        <v>1101000</v>
      </c>
      <c r="H1077" s="217">
        <v>1101000</v>
      </c>
      <c r="I1077" s="217">
        <v>1101000</v>
      </c>
      <c r="J1077" s="217">
        <v>1101000</v>
      </c>
      <c r="K1077" s="217">
        <v>1101000</v>
      </c>
      <c r="L1077" s="217">
        <v>1101000</v>
      </c>
      <c r="M1077" s="217">
        <v>1101000</v>
      </c>
      <c r="N1077" s="217">
        <v>1101000</v>
      </c>
      <c r="O1077" s="217">
        <v>1101000</v>
      </c>
      <c r="P1077" s="217">
        <v>1090190</v>
      </c>
      <c r="Q1077" s="243" t="s">
        <v>164</v>
      </c>
      <c r="R1077" s="244">
        <f t="shared" si="16"/>
        <v>0</v>
      </c>
    </row>
    <row r="1078" spans="1:18" s="206" customFormat="1">
      <c r="A1078" s="241" t="s">
        <v>1266</v>
      </c>
      <c r="B1078" s="242" t="s">
        <v>1208</v>
      </c>
      <c r="C1078" s="216">
        <v>0</v>
      </c>
      <c r="D1078" s="216">
        <v>0</v>
      </c>
      <c r="E1078" s="216">
        <v>0</v>
      </c>
      <c r="F1078" s="216">
        <v>0</v>
      </c>
      <c r="G1078" s="216">
        <v>0</v>
      </c>
      <c r="H1078" s="216">
        <v>0</v>
      </c>
      <c r="I1078" s="216">
        <v>0</v>
      </c>
      <c r="J1078" s="216">
        <v>0</v>
      </c>
      <c r="K1078" s="216">
        <v>0</v>
      </c>
      <c r="L1078" s="216">
        <v>0</v>
      </c>
      <c r="M1078" s="216">
        <v>0</v>
      </c>
      <c r="N1078" s="216">
        <v>0</v>
      </c>
      <c r="O1078" s="216">
        <v>0</v>
      </c>
      <c r="P1078" s="216">
        <v>0</v>
      </c>
      <c r="Q1078" s="214" t="s">
        <v>164</v>
      </c>
      <c r="R1078" s="244">
        <f t="shared" si="16"/>
        <v>0</v>
      </c>
    </row>
    <row r="1079" spans="1:18">
      <c r="A1079" s="241" t="s">
        <v>1267</v>
      </c>
      <c r="B1079" s="242" t="s">
        <v>1208</v>
      </c>
      <c r="C1079" s="217">
        <v>450894000</v>
      </c>
      <c r="D1079" s="217">
        <v>450918000</v>
      </c>
      <c r="E1079" s="217">
        <v>454219000</v>
      </c>
      <c r="F1079" s="217">
        <v>453699000</v>
      </c>
      <c r="G1079" s="217">
        <v>453832000</v>
      </c>
      <c r="H1079" s="217">
        <v>457998000</v>
      </c>
      <c r="I1079" s="217">
        <v>455976000</v>
      </c>
      <c r="J1079" s="217">
        <v>456023000</v>
      </c>
      <c r="K1079" s="217">
        <v>456439000</v>
      </c>
      <c r="L1079" s="217">
        <v>458720000</v>
      </c>
      <c r="M1079" s="217">
        <v>463601000</v>
      </c>
      <c r="N1079" s="217">
        <v>464951000</v>
      </c>
      <c r="O1079" s="217">
        <v>471186000</v>
      </c>
      <c r="P1079" s="217">
        <v>457284644</v>
      </c>
      <c r="Q1079" s="243" t="s">
        <v>164</v>
      </c>
      <c r="R1079" s="244">
        <f t="shared" si="16"/>
        <v>0</v>
      </c>
    </row>
    <row r="1080" spans="1:18" s="206" customFormat="1">
      <c r="A1080" s="241" t="s">
        <v>1268</v>
      </c>
      <c r="B1080" s="242" t="s">
        <v>1208</v>
      </c>
      <c r="C1080" s="216">
        <v>0</v>
      </c>
      <c r="D1080" s="216">
        <v>0</v>
      </c>
      <c r="E1080" s="216">
        <v>0</v>
      </c>
      <c r="F1080" s="216">
        <v>0</v>
      </c>
      <c r="G1080" s="216">
        <v>0</v>
      </c>
      <c r="H1080" s="216">
        <v>0</v>
      </c>
      <c r="I1080" s="216">
        <v>0</v>
      </c>
      <c r="J1080" s="216">
        <v>0</v>
      </c>
      <c r="K1080" s="216">
        <v>0</v>
      </c>
      <c r="L1080" s="216">
        <v>0</v>
      </c>
      <c r="M1080" s="216">
        <v>0</v>
      </c>
      <c r="N1080" s="216">
        <v>0</v>
      </c>
      <c r="O1080" s="216">
        <v>0</v>
      </c>
      <c r="P1080" s="216">
        <v>0</v>
      </c>
      <c r="Q1080" s="214" t="s">
        <v>164</v>
      </c>
      <c r="R1080" s="244">
        <f t="shared" si="16"/>
        <v>0</v>
      </c>
    </row>
    <row r="1081" spans="1:18">
      <c r="A1081" s="241" t="s">
        <v>1269</v>
      </c>
      <c r="B1081" s="242" t="s">
        <v>1208</v>
      </c>
      <c r="C1081" s="217">
        <v>181000</v>
      </c>
      <c r="D1081" s="217">
        <v>181000</v>
      </c>
      <c r="E1081" s="217">
        <v>181000</v>
      </c>
      <c r="F1081" s="217">
        <v>181000</v>
      </c>
      <c r="G1081" s="217">
        <v>181000</v>
      </c>
      <c r="H1081" s="217">
        <v>181000</v>
      </c>
      <c r="I1081" s="217">
        <v>181000</v>
      </c>
      <c r="J1081" s="217">
        <v>181000</v>
      </c>
      <c r="K1081" s="217">
        <v>181000</v>
      </c>
      <c r="L1081" s="217">
        <v>181000</v>
      </c>
      <c r="M1081" s="217">
        <v>181000</v>
      </c>
      <c r="N1081" s="217">
        <v>181000</v>
      </c>
      <c r="O1081" s="217">
        <v>181000</v>
      </c>
      <c r="P1081" s="217">
        <v>180679</v>
      </c>
      <c r="Q1081" s="243" t="s">
        <v>164</v>
      </c>
      <c r="R1081" s="244">
        <f t="shared" si="16"/>
        <v>0</v>
      </c>
    </row>
    <row r="1082" spans="1:18" s="206" customFormat="1">
      <c r="A1082" s="241" t="s">
        <v>1270</v>
      </c>
      <c r="B1082" s="242" t="s">
        <v>1208</v>
      </c>
      <c r="C1082" s="216">
        <v>0</v>
      </c>
      <c r="D1082" s="216">
        <v>0</v>
      </c>
      <c r="E1082" s="216">
        <v>0</v>
      </c>
      <c r="F1082" s="216">
        <v>0</v>
      </c>
      <c r="G1082" s="216">
        <v>0</v>
      </c>
      <c r="H1082" s="216">
        <v>0</v>
      </c>
      <c r="I1082" s="216">
        <v>0</v>
      </c>
      <c r="J1082" s="216">
        <v>0</v>
      </c>
      <c r="K1082" s="216">
        <v>0</v>
      </c>
      <c r="L1082" s="216">
        <v>0</v>
      </c>
      <c r="M1082" s="216">
        <v>0</v>
      </c>
      <c r="N1082" s="216">
        <v>0</v>
      </c>
      <c r="O1082" s="216">
        <v>0</v>
      </c>
      <c r="P1082" s="216">
        <v>0</v>
      </c>
      <c r="Q1082" s="214" t="s">
        <v>164</v>
      </c>
      <c r="R1082" s="244">
        <f t="shared" si="16"/>
        <v>0</v>
      </c>
    </row>
    <row r="1083" spans="1:18" s="206" customFormat="1">
      <c r="A1083" s="241" t="s">
        <v>1271</v>
      </c>
      <c r="B1083" s="242" t="s">
        <v>1208</v>
      </c>
      <c r="C1083" s="216">
        <v>0</v>
      </c>
      <c r="D1083" s="216">
        <v>0</v>
      </c>
      <c r="E1083" s="216">
        <v>0</v>
      </c>
      <c r="F1083" s="216">
        <v>0</v>
      </c>
      <c r="G1083" s="216">
        <v>0</v>
      </c>
      <c r="H1083" s="216">
        <v>0</v>
      </c>
      <c r="I1083" s="216">
        <v>0</v>
      </c>
      <c r="J1083" s="216">
        <v>0</v>
      </c>
      <c r="K1083" s="216">
        <v>0</v>
      </c>
      <c r="L1083" s="216">
        <v>0</v>
      </c>
      <c r="M1083" s="216">
        <v>0</v>
      </c>
      <c r="N1083" s="216">
        <v>0</v>
      </c>
      <c r="O1083" s="216">
        <v>0</v>
      </c>
      <c r="P1083" s="216">
        <v>0</v>
      </c>
      <c r="Q1083" s="214" t="s">
        <v>164</v>
      </c>
      <c r="R1083" s="244">
        <f t="shared" si="16"/>
        <v>0</v>
      </c>
    </row>
    <row r="1084" spans="1:18" s="206" customFormat="1">
      <c r="A1084" s="241" t="s">
        <v>1272</v>
      </c>
      <c r="B1084" s="242" t="s">
        <v>1208</v>
      </c>
      <c r="C1084" s="216">
        <v>0</v>
      </c>
      <c r="D1084" s="216">
        <v>0</v>
      </c>
      <c r="E1084" s="216">
        <v>0</v>
      </c>
      <c r="F1084" s="216">
        <v>0</v>
      </c>
      <c r="G1084" s="216">
        <v>0</v>
      </c>
      <c r="H1084" s="216">
        <v>0</v>
      </c>
      <c r="I1084" s="216">
        <v>0</v>
      </c>
      <c r="J1084" s="216">
        <v>0</v>
      </c>
      <c r="K1084" s="216">
        <v>0</v>
      </c>
      <c r="L1084" s="216">
        <v>0</v>
      </c>
      <c r="M1084" s="216">
        <v>0</v>
      </c>
      <c r="N1084" s="216">
        <v>0</v>
      </c>
      <c r="O1084" s="216">
        <v>0</v>
      </c>
      <c r="P1084" s="216">
        <v>0</v>
      </c>
      <c r="Q1084" s="214" t="s">
        <v>164</v>
      </c>
      <c r="R1084" s="244">
        <f t="shared" si="16"/>
        <v>0</v>
      </c>
    </row>
    <row r="1085" spans="1:18" s="206" customFormat="1">
      <c r="A1085" s="241" t="s">
        <v>1273</v>
      </c>
      <c r="B1085" s="242" t="s">
        <v>1208</v>
      </c>
      <c r="C1085" s="216">
        <v>0</v>
      </c>
      <c r="D1085" s="216">
        <v>0</v>
      </c>
      <c r="E1085" s="216">
        <v>0</v>
      </c>
      <c r="F1085" s="216">
        <v>0</v>
      </c>
      <c r="G1085" s="216">
        <v>0</v>
      </c>
      <c r="H1085" s="216">
        <v>0</v>
      </c>
      <c r="I1085" s="216">
        <v>0</v>
      </c>
      <c r="J1085" s="216">
        <v>0</v>
      </c>
      <c r="K1085" s="216">
        <v>0</v>
      </c>
      <c r="L1085" s="216">
        <v>0</v>
      </c>
      <c r="M1085" s="216">
        <v>0</v>
      </c>
      <c r="N1085" s="216">
        <v>0</v>
      </c>
      <c r="O1085" s="216">
        <v>0</v>
      </c>
      <c r="P1085" s="216">
        <v>0</v>
      </c>
      <c r="Q1085" s="214" t="s">
        <v>164</v>
      </c>
      <c r="R1085" s="244">
        <f t="shared" si="16"/>
        <v>0</v>
      </c>
    </row>
    <row r="1086" spans="1:18" s="206" customFormat="1">
      <c r="A1086" s="241" t="s">
        <v>1274</v>
      </c>
      <c r="B1086" s="242" t="s">
        <v>1208</v>
      </c>
      <c r="C1086" s="216">
        <v>0</v>
      </c>
      <c r="D1086" s="216">
        <v>0</v>
      </c>
      <c r="E1086" s="216">
        <v>0</v>
      </c>
      <c r="F1086" s="216">
        <v>0</v>
      </c>
      <c r="G1086" s="216">
        <v>0</v>
      </c>
      <c r="H1086" s="216">
        <v>0</v>
      </c>
      <c r="I1086" s="216">
        <v>0</v>
      </c>
      <c r="J1086" s="216">
        <v>0</v>
      </c>
      <c r="K1086" s="216">
        <v>0</v>
      </c>
      <c r="L1086" s="216">
        <v>0</v>
      </c>
      <c r="M1086" s="216">
        <v>0</v>
      </c>
      <c r="N1086" s="216">
        <v>0</v>
      </c>
      <c r="O1086" s="216">
        <v>0</v>
      </c>
      <c r="P1086" s="216">
        <v>0</v>
      </c>
      <c r="Q1086" s="214" t="s">
        <v>164</v>
      </c>
      <c r="R1086" s="244">
        <f t="shared" si="16"/>
        <v>0</v>
      </c>
    </row>
    <row r="1087" spans="1:18" s="206" customFormat="1">
      <c r="A1087" s="241" t="s">
        <v>1275</v>
      </c>
      <c r="B1087" s="242" t="s">
        <v>1208</v>
      </c>
      <c r="C1087" s="216">
        <v>0</v>
      </c>
      <c r="D1087" s="216">
        <v>0</v>
      </c>
      <c r="E1087" s="216">
        <v>0</v>
      </c>
      <c r="F1087" s="216">
        <v>0</v>
      </c>
      <c r="G1087" s="216">
        <v>0</v>
      </c>
      <c r="H1087" s="216">
        <v>0</v>
      </c>
      <c r="I1087" s="216">
        <v>0</v>
      </c>
      <c r="J1087" s="216">
        <v>0</v>
      </c>
      <c r="K1087" s="216">
        <v>0</v>
      </c>
      <c r="L1087" s="216">
        <v>0</v>
      </c>
      <c r="M1087" s="216">
        <v>0</v>
      </c>
      <c r="N1087" s="216">
        <v>0</v>
      </c>
      <c r="O1087" s="216">
        <v>0</v>
      </c>
      <c r="P1087" s="216">
        <v>0</v>
      </c>
      <c r="Q1087" s="214" t="s">
        <v>164</v>
      </c>
      <c r="R1087" s="244">
        <f t="shared" si="16"/>
        <v>0</v>
      </c>
    </row>
    <row r="1088" spans="1:18" s="206" customFormat="1">
      <c r="A1088" s="241" t="s">
        <v>1276</v>
      </c>
      <c r="B1088" s="242" t="s">
        <v>1208</v>
      </c>
      <c r="C1088" s="216">
        <v>0</v>
      </c>
      <c r="D1088" s="216">
        <v>0</v>
      </c>
      <c r="E1088" s="216">
        <v>0</v>
      </c>
      <c r="F1088" s="216">
        <v>0</v>
      </c>
      <c r="G1088" s="216">
        <v>0</v>
      </c>
      <c r="H1088" s="216">
        <v>0</v>
      </c>
      <c r="I1088" s="216">
        <v>0</v>
      </c>
      <c r="J1088" s="216">
        <v>0</v>
      </c>
      <c r="K1088" s="216">
        <v>0</v>
      </c>
      <c r="L1088" s="216">
        <v>0</v>
      </c>
      <c r="M1088" s="216">
        <v>0</v>
      </c>
      <c r="N1088" s="216">
        <v>0</v>
      </c>
      <c r="O1088" s="216">
        <v>0</v>
      </c>
      <c r="P1088" s="216">
        <v>0</v>
      </c>
      <c r="Q1088" s="214" t="s">
        <v>164</v>
      </c>
      <c r="R1088" s="244">
        <f t="shared" si="16"/>
        <v>0</v>
      </c>
    </row>
    <row r="1089" spans="1:18" s="206" customFormat="1">
      <c r="A1089" s="241" t="s">
        <v>1277</v>
      </c>
      <c r="B1089" s="242" t="s">
        <v>1208</v>
      </c>
      <c r="C1089" s="216">
        <v>0</v>
      </c>
      <c r="D1089" s="216">
        <v>0</v>
      </c>
      <c r="E1089" s="216">
        <v>0</v>
      </c>
      <c r="F1089" s="216">
        <v>0</v>
      </c>
      <c r="G1089" s="216">
        <v>0</v>
      </c>
      <c r="H1089" s="216">
        <v>0</v>
      </c>
      <c r="I1089" s="216">
        <v>0</v>
      </c>
      <c r="J1089" s="216">
        <v>0</v>
      </c>
      <c r="K1089" s="216">
        <v>0</v>
      </c>
      <c r="L1089" s="216">
        <v>0</v>
      </c>
      <c r="M1089" s="216">
        <v>0</v>
      </c>
      <c r="N1089" s="216">
        <v>0</v>
      </c>
      <c r="O1089" s="216">
        <v>0</v>
      </c>
      <c r="P1089" s="216">
        <v>0</v>
      </c>
      <c r="Q1089" s="214" t="s">
        <v>164</v>
      </c>
      <c r="R1089" s="244">
        <f t="shared" si="16"/>
        <v>0</v>
      </c>
    </row>
    <row r="1090" spans="1:18" s="206" customFormat="1">
      <c r="A1090" s="241" t="s">
        <v>1278</v>
      </c>
      <c r="B1090" s="242" t="s">
        <v>1208</v>
      </c>
      <c r="C1090" s="216">
        <v>0</v>
      </c>
      <c r="D1090" s="216">
        <v>0</v>
      </c>
      <c r="E1090" s="216">
        <v>0</v>
      </c>
      <c r="F1090" s="216">
        <v>0</v>
      </c>
      <c r="G1090" s="216">
        <v>0</v>
      </c>
      <c r="H1090" s="216">
        <v>0</v>
      </c>
      <c r="I1090" s="216">
        <v>0</v>
      </c>
      <c r="J1090" s="216">
        <v>0</v>
      </c>
      <c r="K1090" s="216">
        <v>0</v>
      </c>
      <c r="L1090" s="216">
        <v>0</v>
      </c>
      <c r="M1090" s="216">
        <v>0</v>
      </c>
      <c r="N1090" s="216">
        <v>0</v>
      </c>
      <c r="O1090" s="216">
        <v>0</v>
      </c>
      <c r="P1090" s="216">
        <v>0</v>
      </c>
      <c r="Q1090" s="214" t="s">
        <v>164</v>
      </c>
      <c r="R1090" s="244">
        <f t="shared" si="16"/>
        <v>0</v>
      </c>
    </row>
    <row r="1091" spans="1:18" s="206" customFormat="1">
      <c r="A1091" s="241" t="s">
        <v>1279</v>
      </c>
      <c r="B1091" s="242" t="s">
        <v>1208</v>
      </c>
      <c r="C1091" s="216">
        <v>0</v>
      </c>
      <c r="D1091" s="216">
        <v>0</v>
      </c>
      <c r="E1091" s="216">
        <v>0</v>
      </c>
      <c r="F1091" s="216">
        <v>0</v>
      </c>
      <c r="G1091" s="216">
        <v>0</v>
      </c>
      <c r="H1091" s="216">
        <v>0</v>
      </c>
      <c r="I1091" s="216">
        <v>0</v>
      </c>
      <c r="J1091" s="216">
        <v>0</v>
      </c>
      <c r="K1091" s="216">
        <v>0</v>
      </c>
      <c r="L1091" s="216">
        <v>0</v>
      </c>
      <c r="M1091" s="216">
        <v>0</v>
      </c>
      <c r="N1091" s="216">
        <v>0</v>
      </c>
      <c r="O1091" s="216">
        <v>0</v>
      </c>
      <c r="P1091" s="216">
        <v>0</v>
      </c>
      <c r="Q1091" s="214" t="s">
        <v>164</v>
      </c>
      <c r="R1091" s="244">
        <f t="shared" si="16"/>
        <v>0</v>
      </c>
    </row>
    <row r="1092" spans="1:18" s="206" customFormat="1">
      <c r="A1092" s="241" t="s">
        <v>1280</v>
      </c>
      <c r="B1092" s="242" t="s">
        <v>1208</v>
      </c>
      <c r="C1092" s="216">
        <v>0</v>
      </c>
      <c r="D1092" s="216">
        <v>0</v>
      </c>
      <c r="E1092" s="216">
        <v>0</v>
      </c>
      <c r="F1092" s="216">
        <v>0</v>
      </c>
      <c r="G1092" s="216">
        <v>0</v>
      </c>
      <c r="H1092" s="216">
        <v>0</v>
      </c>
      <c r="I1092" s="216">
        <v>0</v>
      </c>
      <c r="J1092" s="216">
        <v>0</v>
      </c>
      <c r="K1092" s="216">
        <v>0</v>
      </c>
      <c r="L1092" s="216">
        <v>0</v>
      </c>
      <c r="M1092" s="216">
        <v>0</v>
      </c>
      <c r="N1092" s="216">
        <v>0</v>
      </c>
      <c r="O1092" s="216">
        <v>0</v>
      </c>
      <c r="P1092" s="216">
        <v>0</v>
      </c>
      <c r="Q1092" s="214" t="s">
        <v>164</v>
      </c>
      <c r="R1092" s="244">
        <f t="shared" si="16"/>
        <v>0</v>
      </c>
    </row>
    <row r="1093" spans="1:18" s="206" customFormat="1">
      <c r="A1093" s="241" t="s">
        <v>1281</v>
      </c>
      <c r="B1093" s="242" t="s">
        <v>1208</v>
      </c>
      <c r="C1093" s="216">
        <v>0</v>
      </c>
      <c r="D1093" s="216">
        <v>0</v>
      </c>
      <c r="E1093" s="216">
        <v>0</v>
      </c>
      <c r="F1093" s="216">
        <v>0</v>
      </c>
      <c r="G1093" s="216">
        <v>0</v>
      </c>
      <c r="H1093" s="216">
        <v>0</v>
      </c>
      <c r="I1093" s="216">
        <v>0</v>
      </c>
      <c r="J1093" s="216">
        <v>0</v>
      </c>
      <c r="K1093" s="216">
        <v>0</v>
      </c>
      <c r="L1093" s="216">
        <v>0</v>
      </c>
      <c r="M1093" s="216">
        <v>0</v>
      </c>
      <c r="N1093" s="216">
        <v>0</v>
      </c>
      <c r="O1093" s="216">
        <v>0</v>
      </c>
      <c r="P1093" s="216">
        <v>0</v>
      </c>
      <c r="Q1093" s="214" t="s">
        <v>164</v>
      </c>
      <c r="R1093" s="244">
        <f t="shared" ref="R1093:R1156" si="17">(ROUND((C1093+O1093+SUM(D1093:N1093)*2)/24,-3)-(ROUND(P1093,-3)))</f>
        <v>0</v>
      </c>
    </row>
    <row r="1094" spans="1:18" s="206" customFormat="1">
      <c r="A1094" s="241" t="s">
        <v>1282</v>
      </c>
      <c r="B1094" s="242" t="s">
        <v>1208</v>
      </c>
      <c r="C1094" s="216">
        <v>0</v>
      </c>
      <c r="D1094" s="216">
        <v>0</v>
      </c>
      <c r="E1094" s="216">
        <v>0</v>
      </c>
      <c r="F1094" s="216">
        <v>0</v>
      </c>
      <c r="G1094" s="216">
        <v>0</v>
      </c>
      <c r="H1094" s="216">
        <v>0</v>
      </c>
      <c r="I1094" s="216">
        <v>0</v>
      </c>
      <c r="J1094" s="216">
        <v>0</v>
      </c>
      <c r="K1094" s="216">
        <v>0</v>
      </c>
      <c r="L1094" s="216">
        <v>0</v>
      </c>
      <c r="M1094" s="216">
        <v>0</v>
      </c>
      <c r="N1094" s="216">
        <v>0</v>
      </c>
      <c r="O1094" s="216">
        <v>0</v>
      </c>
      <c r="P1094" s="216">
        <v>0</v>
      </c>
      <c r="Q1094" s="214" t="s">
        <v>164</v>
      </c>
      <c r="R1094" s="244">
        <f t="shared" si="17"/>
        <v>0</v>
      </c>
    </row>
    <row r="1095" spans="1:18" s="206" customFormat="1">
      <c r="A1095" s="241" t="s">
        <v>1283</v>
      </c>
      <c r="B1095" s="242" t="s">
        <v>1208</v>
      </c>
      <c r="C1095" s="216">
        <v>0</v>
      </c>
      <c r="D1095" s="216">
        <v>0</v>
      </c>
      <c r="E1095" s="216">
        <v>0</v>
      </c>
      <c r="F1095" s="216">
        <v>0</v>
      </c>
      <c r="G1095" s="216">
        <v>0</v>
      </c>
      <c r="H1095" s="216">
        <v>0</v>
      </c>
      <c r="I1095" s="216">
        <v>0</v>
      </c>
      <c r="J1095" s="216">
        <v>0</v>
      </c>
      <c r="K1095" s="216">
        <v>0</v>
      </c>
      <c r="L1095" s="216">
        <v>0</v>
      </c>
      <c r="M1095" s="216">
        <v>0</v>
      </c>
      <c r="N1095" s="216">
        <v>0</v>
      </c>
      <c r="O1095" s="216">
        <v>0</v>
      </c>
      <c r="P1095" s="216">
        <v>0</v>
      </c>
      <c r="Q1095" s="214" t="s">
        <v>164</v>
      </c>
      <c r="R1095" s="244">
        <f t="shared" si="17"/>
        <v>0</v>
      </c>
    </row>
    <row r="1096" spans="1:18" s="206" customFormat="1">
      <c r="A1096" s="241" t="s">
        <v>1284</v>
      </c>
      <c r="B1096" s="242" t="s">
        <v>1208</v>
      </c>
      <c r="C1096" s="216">
        <v>0</v>
      </c>
      <c r="D1096" s="216">
        <v>0</v>
      </c>
      <c r="E1096" s="216">
        <v>0</v>
      </c>
      <c r="F1096" s="216">
        <v>0</v>
      </c>
      <c r="G1096" s="216">
        <v>0</v>
      </c>
      <c r="H1096" s="216">
        <v>0</v>
      </c>
      <c r="I1096" s="216">
        <v>0</v>
      </c>
      <c r="J1096" s="216">
        <v>0</v>
      </c>
      <c r="K1096" s="216">
        <v>0</v>
      </c>
      <c r="L1096" s="216">
        <v>0</v>
      </c>
      <c r="M1096" s="216">
        <v>0</v>
      </c>
      <c r="N1096" s="216">
        <v>0</v>
      </c>
      <c r="O1096" s="216">
        <v>0</v>
      </c>
      <c r="P1096" s="216">
        <v>0</v>
      </c>
      <c r="Q1096" s="214" t="s">
        <v>164</v>
      </c>
      <c r="R1096" s="244">
        <f t="shared" si="17"/>
        <v>0</v>
      </c>
    </row>
    <row r="1097" spans="1:18" s="206" customFormat="1">
      <c r="A1097" s="241" t="s">
        <v>1285</v>
      </c>
      <c r="B1097" s="242" t="s">
        <v>1208</v>
      </c>
      <c r="C1097" s="216">
        <v>0</v>
      </c>
      <c r="D1097" s="216">
        <v>0</v>
      </c>
      <c r="E1097" s="216">
        <v>0</v>
      </c>
      <c r="F1097" s="216">
        <v>0</v>
      </c>
      <c r="G1097" s="216">
        <v>0</v>
      </c>
      <c r="H1097" s="216">
        <v>0</v>
      </c>
      <c r="I1097" s="216">
        <v>0</v>
      </c>
      <c r="J1097" s="216">
        <v>0</v>
      </c>
      <c r="K1097" s="216">
        <v>0</v>
      </c>
      <c r="L1097" s="216">
        <v>0</v>
      </c>
      <c r="M1097" s="216">
        <v>0</v>
      </c>
      <c r="N1097" s="216">
        <v>0</v>
      </c>
      <c r="O1097" s="216">
        <v>0</v>
      </c>
      <c r="P1097" s="216">
        <v>0</v>
      </c>
      <c r="Q1097" s="214" t="s">
        <v>164</v>
      </c>
      <c r="R1097" s="244">
        <f t="shared" si="17"/>
        <v>0</v>
      </c>
    </row>
    <row r="1098" spans="1:18" s="206" customFormat="1">
      <c r="A1098" s="241" t="s">
        <v>1286</v>
      </c>
      <c r="B1098" s="242" t="s">
        <v>1208</v>
      </c>
      <c r="C1098" s="216">
        <v>0</v>
      </c>
      <c r="D1098" s="216">
        <v>0</v>
      </c>
      <c r="E1098" s="216">
        <v>0</v>
      </c>
      <c r="F1098" s="216">
        <v>0</v>
      </c>
      <c r="G1098" s="216">
        <v>0</v>
      </c>
      <c r="H1098" s="216">
        <v>0</v>
      </c>
      <c r="I1098" s="216">
        <v>0</v>
      </c>
      <c r="J1098" s="216">
        <v>0</v>
      </c>
      <c r="K1098" s="216">
        <v>0</v>
      </c>
      <c r="L1098" s="216">
        <v>0</v>
      </c>
      <c r="M1098" s="216">
        <v>0</v>
      </c>
      <c r="N1098" s="216">
        <v>0</v>
      </c>
      <c r="O1098" s="216">
        <v>0</v>
      </c>
      <c r="P1098" s="216">
        <v>0</v>
      </c>
      <c r="Q1098" s="214" t="s">
        <v>164</v>
      </c>
      <c r="R1098" s="244">
        <f t="shared" si="17"/>
        <v>0</v>
      </c>
    </row>
    <row r="1099" spans="1:18" s="206" customFormat="1">
      <c r="A1099" s="241" t="s">
        <v>1287</v>
      </c>
      <c r="B1099" s="242" t="s">
        <v>1208</v>
      </c>
      <c r="C1099" s="216">
        <v>0</v>
      </c>
      <c r="D1099" s="216">
        <v>0</v>
      </c>
      <c r="E1099" s="216">
        <v>0</v>
      </c>
      <c r="F1099" s="216">
        <v>0</v>
      </c>
      <c r="G1099" s="216">
        <v>0</v>
      </c>
      <c r="H1099" s="216">
        <v>0</v>
      </c>
      <c r="I1099" s="216">
        <v>0</v>
      </c>
      <c r="J1099" s="216">
        <v>0</v>
      </c>
      <c r="K1099" s="216">
        <v>0</v>
      </c>
      <c r="L1099" s="216">
        <v>0</v>
      </c>
      <c r="M1099" s="216">
        <v>0</v>
      </c>
      <c r="N1099" s="216">
        <v>0</v>
      </c>
      <c r="O1099" s="216">
        <v>0</v>
      </c>
      <c r="P1099" s="216">
        <v>0</v>
      </c>
      <c r="Q1099" s="214" t="s">
        <v>164</v>
      </c>
      <c r="R1099" s="244">
        <f t="shared" si="17"/>
        <v>0</v>
      </c>
    </row>
    <row r="1100" spans="1:18" s="206" customFormat="1">
      <c r="A1100" s="241" t="s">
        <v>1288</v>
      </c>
      <c r="B1100" s="242" t="s">
        <v>1208</v>
      </c>
      <c r="C1100" s="216">
        <v>0</v>
      </c>
      <c r="D1100" s="216">
        <v>0</v>
      </c>
      <c r="E1100" s="216">
        <v>0</v>
      </c>
      <c r="F1100" s="216">
        <v>0</v>
      </c>
      <c r="G1100" s="216">
        <v>0</v>
      </c>
      <c r="H1100" s="216">
        <v>0</v>
      </c>
      <c r="I1100" s="216">
        <v>0</v>
      </c>
      <c r="J1100" s="216">
        <v>0</v>
      </c>
      <c r="K1100" s="216">
        <v>0</v>
      </c>
      <c r="L1100" s="216">
        <v>0</v>
      </c>
      <c r="M1100" s="216">
        <v>0</v>
      </c>
      <c r="N1100" s="216">
        <v>0</v>
      </c>
      <c r="O1100" s="216">
        <v>0</v>
      </c>
      <c r="P1100" s="216">
        <v>0</v>
      </c>
      <c r="Q1100" s="214" t="s">
        <v>164</v>
      </c>
      <c r="R1100" s="244">
        <f t="shared" si="17"/>
        <v>0</v>
      </c>
    </row>
    <row r="1101" spans="1:18" s="206" customFormat="1">
      <c r="A1101" s="241" t="s">
        <v>1289</v>
      </c>
      <c r="B1101" s="242" t="s">
        <v>1208</v>
      </c>
      <c r="C1101" s="216">
        <v>0</v>
      </c>
      <c r="D1101" s="216">
        <v>0</v>
      </c>
      <c r="E1101" s="216">
        <v>0</v>
      </c>
      <c r="F1101" s="216">
        <v>0</v>
      </c>
      <c r="G1101" s="216">
        <v>0</v>
      </c>
      <c r="H1101" s="216">
        <v>0</v>
      </c>
      <c r="I1101" s="216">
        <v>0</v>
      </c>
      <c r="J1101" s="216">
        <v>0</v>
      </c>
      <c r="K1101" s="216">
        <v>0</v>
      </c>
      <c r="L1101" s="216">
        <v>0</v>
      </c>
      <c r="M1101" s="216">
        <v>0</v>
      </c>
      <c r="N1101" s="216">
        <v>0</v>
      </c>
      <c r="O1101" s="216">
        <v>0</v>
      </c>
      <c r="P1101" s="216">
        <v>0</v>
      </c>
      <c r="Q1101" s="214" t="s">
        <v>164</v>
      </c>
      <c r="R1101" s="244">
        <f t="shared" si="17"/>
        <v>0</v>
      </c>
    </row>
    <row r="1102" spans="1:18" s="206" customFormat="1">
      <c r="A1102" s="241" t="s">
        <v>1290</v>
      </c>
      <c r="B1102" s="242" t="s">
        <v>1208</v>
      </c>
      <c r="C1102" s="216">
        <v>0</v>
      </c>
      <c r="D1102" s="216">
        <v>0</v>
      </c>
      <c r="E1102" s="216">
        <v>0</v>
      </c>
      <c r="F1102" s="216">
        <v>0</v>
      </c>
      <c r="G1102" s="216">
        <v>0</v>
      </c>
      <c r="H1102" s="216">
        <v>0</v>
      </c>
      <c r="I1102" s="216">
        <v>0</v>
      </c>
      <c r="J1102" s="216">
        <v>0</v>
      </c>
      <c r="K1102" s="216">
        <v>0</v>
      </c>
      <c r="L1102" s="216">
        <v>0</v>
      </c>
      <c r="M1102" s="216">
        <v>0</v>
      </c>
      <c r="N1102" s="216">
        <v>0</v>
      </c>
      <c r="O1102" s="216">
        <v>0</v>
      </c>
      <c r="P1102" s="216">
        <v>0</v>
      </c>
      <c r="Q1102" s="214" t="s">
        <v>164</v>
      </c>
      <c r="R1102" s="244">
        <f t="shared" si="17"/>
        <v>0</v>
      </c>
    </row>
    <row r="1103" spans="1:18" s="206" customFormat="1">
      <c r="A1103" s="241" t="s">
        <v>1291</v>
      </c>
      <c r="B1103" s="242" t="s">
        <v>1208</v>
      </c>
      <c r="C1103" s="216">
        <v>0</v>
      </c>
      <c r="D1103" s="216">
        <v>0</v>
      </c>
      <c r="E1103" s="216">
        <v>0</v>
      </c>
      <c r="F1103" s="216">
        <v>0</v>
      </c>
      <c r="G1103" s="216">
        <v>0</v>
      </c>
      <c r="H1103" s="216">
        <v>0</v>
      </c>
      <c r="I1103" s="216">
        <v>0</v>
      </c>
      <c r="J1103" s="216">
        <v>0</v>
      </c>
      <c r="K1103" s="216">
        <v>0</v>
      </c>
      <c r="L1103" s="216">
        <v>0</v>
      </c>
      <c r="M1103" s="216">
        <v>0</v>
      </c>
      <c r="N1103" s="216">
        <v>0</v>
      </c>
      <c r="O1103" s="216">
        <v>0</v>
      </c>
      <c r="P1103" s="216">
        <v>0</v>
      </c>
      <c r="Q1103" s="214" t="s">
        <v>164</v>
      </c>
      <c r="R1103" s="244">
        <f t="shared" si="17"/>
        <v>0</v>
      </c>
    </row>
    <row r="1104" spans="1:18" s="206" customFormat="1">
      <c r="A1104" s="241" t="s">
        <v>1292</v>
      </c>
      <c r="B1104" s="242" t="s">
        <v>1208</v>
      </c>
      <c r="C1104" s="216">
        <v>0</v>
      </c>
      <c r="D1104" s="216">
        <v>0</v>
      </c>
      <c r="E1104" s="216">
        <v>0</v>
      </c>
      <c r="F1104" s="216">
        <v>0</v>
      </c>
      <c r="G1104" s="216">
        <v>0</v>
      </c>
      <c r="H1104" s="216">
        <v>0</v>
      </c>
      <c r="I1104" s="216">
        <v>0</v>
      </c>
      <c r="J1104" s="216">
        <v>0</v>
      </c>
      <c r="K1104" s="216">
        <v>0</v>
      </c>
      <c r="L1104" s="216">
        <v>0</v>
      </c>
      <c r="M1104" s="216">
        <v>0</v>
      </c>
      <c r="N1104" s="216">
        <v>0</v>
      </c>
      <c r="O1104" s="216">
        <v>0</v>
      </c>
      <c r="P1104" s="216">
        <v>0</v>
      </c>
      <c r="Q1104" s="214" t="s">
        <v>164</v>
      </c>
      <c r="R1104" s="244">
        <f t="shared" si="17"/>
        <v>0</v>
      </c>
    </row>
    <row r="1105" spans="1:18" s="206" customFormat="1">
      <c r="A1105" s="241" t="s">
        <v>1293</v>
      </c>
      <c r="B1105" s="242" t="s">
        <v>1208</v>
      </c>
      <c r="C1105" s="216">
        <v>0</v>
      </c>
      <c r="D1105" s="216">
        <v>0</v>
      </c>
      <c r="E1105" s="216">
        <v>0</v>
      </c>
      <c r="F1105" s="216">
        <v>0</v>
      </c>
      <c r="G1105" s="216">
        <v>0</v>
      </c>
      <c r="H1105" s="216">
        <v>0</v>
      </c>
      <c r="I1105" s="216">
        <v>0</v>
      </c>
      <c r="J1105" s="216">
        <v>0</v>
      </c>
      <c r="K1105" s="216">
        <v>0</v>
      </c>
      <c r="L1105" s="216">
        <v>0</v>
      </c>
      <c r="M1105" s="216">
        <v>0</v>
      </c>
      <c r="N1105" s="216">
        <v>0</v>
      </c>
      <c r="O1105" s="216">
        <v>0</v>
      </c>
      <c r="P1105" s="216">
        <v>0</v>
      </c>
      <c r="Q1105" s="214" t="s">
        <v>164</v>
      </c>
      <c r="R1105" s="244">
        <f t="shared" si="17"/>
        <v>0</v>
      </c>
    </row>
    <row r="1106" spans="1:18" s="206" customFormat="1">
      <c r="A1106" s="241" t="s">
        <v>1294</v>
      </c>
      <c r="B1106" s="242" t="s">
        <v>1208</v>
      </c>
      <c r="C1106" s="216">
        <v>0</v>
      </c>
      <c r="D1106" s="216">
        <v>0</v>
      </c>
      <c r="E1106" s="216">
        <v>0</v>
      </c>
      <c r="F1106" s="216">
        <v>0</v>
      </c>
      <c r="G1106" s="216">
        <v>0</v>
      </c>
      <c r="H1106" s="216">
        <v>0</v>
      </c>
      <c r="I1106" s="216">
        <v>0</v>
      </c>
      <c r="J1106" s="216">
        <v>0</v>
      </c>
      <c r="K1106" s="216">
        <v>0</v>
      </c>
      <c r="L1106" s="216">
        <v>0</v>
      </c>
      <c r="M1106" s="216">
        <v>0</v>
      </c>
      <c r="N1106" s="216">
        <v>0</v>
      </c>
      <c r="O1106" s="216">
        <v>0</v>
      </c>
      <c r="P1106" s="216">
        <v>0</v>
      </c>
      <c r="Q1106" s="214" t="s">
        <v>164</v>
      </c>
      <c r="R1106" s="244">
        <f t="shared" si="17"/>
        <v>0</v>
      </c>
    </row>
    <row r="1107" spans="1:18" s="206" customFormat="1">
      <c r="A1107" s="241" t="s">
        <v>1295</v>
      </c>
      <c r="B1107" s="242" t="s">
        <v>1208</v>
      </c>
      <c r="C1107" s="216">
        <v>0</v>
      </c>
      <c r="D1107" s="216">
        <v>0</v>
      </c>
      <c r="E1107" s="216">
        <v>0</v>
      </c>
      <c r="F1107" s="216">
        <v>0</v>
      </c>
      <c r="G1107" s="216">
        <v>0</v>
      </c>
      <c r="H1107" s="216">
        <v>0</v>
      </c>
      <c r="I1107" s="216">
        <v>0</v>
      </c>
      <c r="J1107" s="216">
        <v>0</v>
      </c>
      <c r="K1107" s="216">
        <v>0</v>
      </c>
      <c r="L1107" s="216">
        <v>0</v>
      </c>
      <c r="M1107" s="216">
        <v>0</v>
      </c>
      <c r="N1107" s="216">
        <v>0</v>
      </c>
      <c r="O1107" s="216">
        <v>0</v>
      </c>
      <c r="P1107" s="216">
        <v>0</v>
      </c>
      <c r="Q1107" s="214" t="s">
        <v>164</v>
      </c>
      <c r="R1107" s="244">
        <f t="shared" si="17"/>
        <v>0</v>
      </c>
    </row>
    <row r="1108" spans="1:18" s="206" customFormat="1">
      <c r="A1108" s="241" t="s">
        <v>1296</v>
      </c>
      <c r="B1108" s="242" t="s">
        <v>1208</v>
      </c>
      <c r="C1108" s="216">
        <v>0</v>
      </c>
      <c r="D1108" s="216">
        <v>0</v>
      </c>
      <c r="E1108" s="216">
        <v>0</v>
      </c>
      <c r="F1108" s="216">
        <v>0</v>
      </c>
      <c r="G1108" s="216">
        <v>0</v>
      </c>
      <c r="H1108" s="216">
        <v>0</v>
      </c>
      <c r="I1108" s="216">
        <v>0</v>
      </c>
      <c r="J1108" s="216">
        <v>0</v>
      </c>
      <c r="K1108" s="216">
        <v>0</v>
      </c>
      <c r="L1108" s="216">
        <v>0</v>
      </c>
      <c r="M1108" s="216">
        <v>0</v>
      </c>
      <c r="N1108" s="216">
        <v>0</v>
      </c>
      <c r="O1108" s="216">
        <v>0</v>
      </c>
      <c r="P1108" s="216">
        <v>0</v>
      </c>
      <c r="Q1108" s="214" t="s">
        <v>164</v>
      </c>
      <c r="R1108" s="244">
        <f t="shared" si="17"/>
        <v>0</v>
      </c>
    </row>
    <row r="1109" spans="1:18" s="206" customFormat="1">
      <c r="A1109" s="241" t="s">
        <v>1297</v>
      </c>
      <c r="B1109" s="242" t="s">
        <v>1208</v>
      </c>
      <c r="C1109" s="216">
        <v>0</v>
      </c>
      <c r="D1109" s="216">
        <v>0</v>
      </c>
      <c r="E1109" s="216">
        <v>0</v>
      </c>
      <c r="F1109" s="216">
        <v>0</v>
      </c>
      <c r="G1109" s="216">
        <v>0</v>
      </c>
      <c r="H1109" s="216">
        <v>0</v>
      </c>
      <c r="I1109" s="216">
        <v>0</v>
      </c>
      <c r="J1109" s="216">
        <v>0</v>
      </c>
      <c r="K1109" s="216">
        <v>0</v>
      </c>
      <c r="L1109" s="216">
        <v>0</v>
      </c>
      <c r="M1109" s="216">
        <v>0</v>
      </c>
      <c r="N1109" s="216">
        <v>0</v>
      </c>
      <c r="O1109" s="216">
        <v>0</v>
      </c>
      <c r="P1109" s="216">
        <v>0</v>
      </c>
      <c r="Q1109" s="214" t="s">
        <v>164</v>
      </c>
      <c r="R1109" s="244">
        <f t="shared" si="17"/>
        <v>0</v>
      </c>
    </row>
    <row r="1110" spans="1:18" s="206" customFormat="1">
      <c r="A1110" s="241" t="s">
        <v>1298</v>
      </c>
      <c r="B1110" s="242" t="s">
        <v>1208</v>
      </c>
      <c r="C1110" s="216">
        <v>0</v>
      </c>
      <c r="D1110" s="216">
        <v>0</v>
      </c>
      <c r="E1110" s="216">
        <v>0</v>
      </c>
      <c r="F1110" s="216">
        <v>0</v>
      </c>
      <c r="G1110" s="216">
        <v>0</v>
      </c>
      <c r="H1110" s="216">
        <v>0</v>
      </c>
      <c r="I1110" s="216">
        <v>0</v>
      </c>
      <c r="J1110" s="216">
        <v>0</v>
      </c>
      <c r="K1110" s="216">
        <v>0</v>
      </c>
      <c r="L1110" s="216">
        <v>0</v>
      </c>
      <c r="M1110" s="216">
        <v>0</v>
      </c>
      <c r="N1110" s="216">
        <v>0</v>
      </c>
      <c r="O1110" s="216">
        <v>0</v>
      </c>
      <c r="P1110" s="216">
        <v>0</v>
      </c>
      <c r="Q1110" s="214" t="s">
        <v>164</v>
      </c>
      <c r="R1110" s="244">
        <f t="shared" si="17"/>
        <v>0</v>
      </c>
    </row>
    <row r="1111" spans="1:18">
      <c r="A1111" s="241" t="s">
        <v>1299</v>
      </c>
      <c r="B1111" s="242" t="s">
        <v>1208</v>
      </c>
      <c r="C1111" s="217">
        <v>8019000</v>
      </c>
      <c r="D1111" s="217">
        <v>8019000</v>
      </c>
      <c r="E1111" s="217">
        <v>8019000</v>
      </c>
      <c r="F1111" s="217">
        <v>8103000</v>
      </c>
      <c r="G1111" s="217">
        <v>8103000</v>
      </c>
      <c r="H1111" s="217">
        <v>8103000</v>
      </c>
      <c r="I1111" s="217">
        <v>8103000</v>
      </c>
      <c r="J1111" s="217">
        <v>8103000</v>
      </c>
      <c r="K1111" s="217">
        <v>8103000</v>
      </c>
      <c r="L1111" s="217">
        <v>8103000</v>
      </c>
      <c r="M1111" s="217">
        <v>8103000</v>
      </c>
      <c r="N1111" s="217">
        <v>8103000</v>
      </c>
      <c r="O1111" s="217">
        <v>8103000</v>
      </c>
      <c r="P1111" s="217">
        <v>8085159</v>
      </c>
      <c r="Q1111" s="243" t="s">
        <v>164</v>
      </c>
      <c r="R1111" s="244">
        <f t="shared" si="17"/>
        <v>1000</v>
      </c>
    </row>
    <row r="1112" spans="1:18" s="206" customFormat="1">
      <c r="A1112" s="241" t="s">
        <v>1300</v>
      </c>
      <c r="B1112" s="242" t="s">
        <v>1208</v>
      </c>
      <c r="C1112" s="216">
        <v>0</v>
      </c>
      <c r="D1112" s="216">
        <v>0</v>
      </c>
      <c r="E1112" s="216">
        <v>0</v>
      </c>
      <c r="F1112" s="216">
        <v>0</v>
      </c>
      <c r="G1112" s="216">
        <v>0</v>
      </c>
      <c r="H1112" s="216">
        <v>0</v>
      </c>
      <c r="I1112" s="216">
        <v>0</v>
      </c>
      <c r="J1112" s="216">
        <v>0</v>
      </c>
      <c r="K1112" s="216">
        <v>0</v>
      </c>
      <c r="L1112" s="216">
        <v>0</v>
      </c>
      <c r="M1112" s="216">
        <v>0</v>
      </c>
      <c r="N1112" s="216">
        <v>0</v>
      </c>
      <c r="O1112" s="216">
        <v>0</v>
      </c>
      <c r="P1112" s="216">
        <v>0</v>
      </c>
      <c r="Q1112" s="214" t="s">
        <v>164</v>
      </c>
      <c r="R1112" s="244">
        <f t="shared" si="17"/>
        <v>0</v>
      </c>
    </row>
    <row r="1113" spans="1:18" s="206" customFormat="1">
      <c r="A1113" s="241" t="s">
        <v>1301</v>
      </c>
      <c r="B1113" s="242" t="s">
        <v>1208</v>
      </c>
      <c r="C1113" s="216">
        <v>0</v>
      </c>
      <c r="D1113" s="216">
        <v>0</v>
      </c>
      <c r="E1113" s="216">
        <v>0</v>
      </c>
      <c r="F1113" s="216">
        <v>0</v>
      </c>
      <c r="G1113" s="216">
        <v>0</v>
      </c>
      <c r="H1113" s="216">
        <v>0</v>
      </c>
      <c r="I1113" s="216">
        <v>0</v>
      </c>
      <c r="J1113" s="216">
        <v>0</v>
      </c>
      <c r="K1113" s="216">
        <v>0</v>
      </c>
      <c r="L1113" s="216">
        <v>0</v>
      </c>
      <c r="M1113" s="216">
        <v>0</v>
      </c>
      <c r="N1113" s="216">
        <v>0</v>
      </c>
      <c r="O1113" s="216">
        <v>0</v>
      </c>
      <c r="P1113" s="216">
        <v>0</v>
      </c>
      <c r="Q1113" s="214" t="s">
        <v>164</v>
      </c>
      <c r="R1113" s="244">
        <f t="shared" si="17"/>
        <v>0</v>
      </c>
    </row>
    <row r="1114" spans="1:18" s="206" customFormat="1">
      <c r="A1114" s="241" t="s">
        <v>1302</v>
      </c>
      <c r="B1114" s="242" t="s">
        <v>1208</v>
      </c>
      <c r="C1114" s="216">
        <v>0</v>
      </c>
      <c r="D1114" s="216">
        <v>0</v>
      </c>
      <c r="E1114" s="216">
        <v>0</v>
      </c>
      <c r="F1114" s="216">
        <v>0</v>
      </c>
      <c r="G1114" s="216">
        <v>0</v>
      </c>
      <c r="H1114" s="216">
        <v>0</v>
      </c>
      <c r="I1114" s="216">
        <v>0</v>
      </c>
      <c r="J1114" s="216">
        <v>0</v>
      </c>
      <c r="K1114" s="216">
        <v>0</v>
      </c>
      <c r="L1114" s="216">
        <v>0</v>
      </c>
      <c r="M1114" s="216">
        <v>0</v>
      </c>
      <c r="N1114" s="216">
        <v>0</v>
      </c>
      <c r="O1114" s="216">
        <v>0</v>
      </c>
      <c r="P1114" s="216">
        <v>0</v>
      </c>
      <c r="Q1114" s="214" t="s">
        <v>164</v>
      </c>
      <c r="R1114" s="244">
        <f t="shared" si="17"/>
        <v>0</v>
      </c>
    </row>
    <row r="1115" spans="1:18" s="206" customFormat="1">
      <c r="A1115" s="241" t="s">
        <v>1303</v>
      </c>
      <c r="B1115" s="242" t="s">
        <v>1208</v>
      </c>
      <c r="C1115" s="216">
        <v>0</v>
      </c>
      <c r="D1115" s="216">
        <v>0</v>
      </c>
      <c r="E1115" s="216">
        <v>0</v>
      </c>
      <c r="F1115" s="216">
        <v>0</v>
      </c>
      <c r="G1115" s="216">
        <v>0</v>
      </c>
      <c r="H1115" s="216">
        <v>0</v>
      </c>
      <c r="I1115" s="216">
        <v>0</v>
      </c>
      <c r="J1115" s="216">
        <v>0</v>
      </c>
      <c r="K1115" s="216">
        <v>0</v>
      </c>
      <c r="L1115" s="216">
        <v>0</v>
      </c>
      <c r="M1115" s="216">
        <v>0</v>
      </c>
      <c r="N1115" s="216">
        <v>0</v>
      </c>
      <c r="O1115" s="216">
        <v>0</v>
      </c>
      <c r="P1115" s="216">
        <v>0</v>
      </c>
      <c r="Q1115" s="214" t="s">
        <v>164</v>
      </c>
      <c r="R1115" s="244">
        <f t="shared" si="17"/>
        <v>0</v>
      </c>
    </row>
    <row r="1116" spans="1:18" s="206" customFormat="1">
      <c r="A1116" s="241" t="s">
        <v>1304</v>
      </c>
      <c r="B1116" s="242" t="s">
        <v>1208</v>
      </c>
      <c r="C1116" s="216">
        <v>0</v>
      </c>
      <c r="D1116" s="216">
        <v>0</v>
      </c>
      <c r="E1116" s="216">
        <v>0</v>
      </c>
      <c r="F1116" s="216">
        <v>0</v>
      </c>
      <c r="G1116" s="216">
        <v>0</v>
      </c>
      <c r="H1116" s="216">
        <v>0</v>
      </c>
      <c r="I1116" s="216">
        <v>0</v>
      </c>
      <c r="J1116" s="216">
        <v>0</v>
      </c>
      <c r="K1116" s="216">
        <v>0</v>
      </c>
      <c r="L1116" s="216">
        <v>0</v>
      </c>
      <c r="M1116" s="216">
        <v>0</v>
      </c>
      <c r="N1116" s="216">
        <v>0</v>
      </c>
      <c r="O1116" s="216">
        <v>0</v>
      </c>
      <c r="P1116" s="216">
        <v>0</v>
      </c>
      <c r="Q1116" s="214" t="s">
        <v>164</v>
      </c>
      <c r="R1116" s="244">
        <f t="shared" si="17"/>
        <v>0</v>
      </c>
    </row>
    <row r="1117" spans="1:18" s="206" customFormat="1">
      <c r="A1117" s="241" t="s">
        <v>1305</v>
      </c>
      <c r="B1117" s="242" t="s">
        <v>1208</v>
      </c>
      <c r="C1117" s="216">
        <v>0</v>
      </c>
      <c r="D1117" s="216">
        <v>0</v>
      </c>
      <c r="E1117" s="216">
        <v>0</v>
      </c>
      <c r="F1117" s="216">
        <v>0</v>
      </c>
      <c r="G1117" s="216">
        <v>0</v>
      </c>
      <c r="H1117" s="216">
        <v>0</v>
      </c>
      <c r="I1117" s="216">
        <v>0</v>
      </c>
      <c r="J1117" s="216">
        <v>0</v>
      </c>
      <c r="K1117" s="216">
        <v>0</v>
      </c>
      <c r="L1117" s="216">
        <v>0</v>
      </c>
      <c r="M1117" s="216">
        <v>0</v>
      </c>
      <c r="N1117" s="216">
        <v>0</v>
      </c>
      <c r="O1117" s="216">
        <v>0</v>
      </c>
      <c r="P1117" s="216">
        <v>0</v>
      </c>
      <c r="Q1117" s="214" t="s">
        <v>164</v>
      </c>
      <c r="R1117" s="244">
        <f t="shared" si="17"/>
        <v>0</v>
      </c>
    </row>
    <row r="1118" spans="1:18" s="206" customFormat="1">
      <c r="A1118" s="241" t="s">
        <v>1306</v>
      </c>
      <c r="B1118" s="242" t="s">
        <v>1208</v>
      </c>
      <c r="C1118" s="216">
        <v>0</v>
      </c>
      <c r="D1118" s="216">
        <v>0</v>
      </c>
      <c r="E1118" s="216">
        <v>0</v>
      </c>
      <c r="F1118" s="216">
        <v>0</v>
      </c>
      <c r="G1118" s="216">
        <v>0</v>
      </c>
      <c r="H1118" s="216">
        <v>0</v>
      </c>
      <c r="I1118" s="216">
        <v>0</v>
      </c>
      <c r="J1118" s="216">
        <v>0</v>
      </c>
      <c r="K1118" s="216">
        <v>0</v>
      </c>
      <c r="L1118" s="216">
        <v>0</v>
      </c>
      <c r="M1118" s="216">
        <v>0</v>
      </c>
      <c r="N1118" s="216">
        <v>0</v>
      </c>
      <c r="O1118" s="216">
        <v>0</v>
      </c>
      <c r="P1118" s="216">
        <v>0</v>
      </c>
      <c r="Q1118" s="214" t="s">
        <v>164</v>
      </c>
      <c r="R1118" s="244">
        <f t="shared" si="17"/>
        <v>0</v>
      </c>
    </row>
    <row r="1119" spans="1:18" s="206" customFormat="1">
      <c r="A1119" s="241" t="s">
        <v>1307</v>
      </c>
      <c r="B1119" s="242" t="s">
        <v>1208</v>
      </c>
      <c r="C1119" s="216">
        <v>0</v>
      </c>
      <c r="D1119" s="216">
        <v>0</v>
      </c>
      <c r="E1119" s="216">
        <v>0</v>
      </c>
      <c r="F1119" s="216">
        <v>0</v>
      </c>
      <c r="G1119" s="216">
        <v>0</v>
      </c>
      <c r="H1119" s="216">
        <v>0</v>
      </c>
      <c r="I1119" s="216">
        <v>0</v>
      </c>
      <c r="J1119" s="216">
        <v>0</v>
      </c>
      <c r="K1119" s="216">
        <v>0</v>
      </c>
      <c r="L1119" s="216">
        <v>0</v>
      </c>
      <c r="M1119" s="216">
        <v>0</v>
      </c>
      <c r="N1119" s="216">
        <v>0</v>
      </c>
      <c r="O1119" s="216">
        <v>0</v>
      </c>
      <c r="P1119" s="216">
        <v>0</v>
      </c>
      <c r="Q1119" s="214" t="s">
        <v>164</v>
      </c>
      <c r="R1119" s="244">
        <f t="shared" si="17"/>
        <v>0</v>
      </c>
    </row>
    <row r="1120" spans="1:18" s="206" customFormat="1">
      <c r="A1120" s="241" t="s">
        <v>1308</v>
      </c>
      <c r="B1120" s="242" t="s">
        <v>1208</v>
      </c>
      <c r="C1120" s="216">
        <v>0</v>
      </c>
      <c r="D1120" s="216">
        <v>0</v>
      </c>
      <c r="E1120" s="216">
        <v>0</v>
      </c>
      <c r="F1120" s="216">
        <v>0</v>
      </c>
      <c r="G1120" s="216">
        <v>0</v>
      </c>
      <c r="H1120" s="216">
        <v>0</v>
      </c>
      <c r="I1120" s="216">
        <v>0</v>
      </c>
      <c r="J1120" s="216">
        <v>0</v>
      </c>
      <c r="K1120" s="216">
        <v>0</v>
      </c>
      <c r="L1120" s="216">
        <v>0</v>
      </c>
      <c r="M1120" s="216">
        <v>0</v>
      </c>
      <c r="N1120" s="216">
        <v>0</v>
      </c>
      <c r="O1120" s="216">
        <v>0</v>
      </c>
      <c r="P1120" s="216">
        <v>0</v>
      </c>
      <c r="Q1120" s="214" t="s">
        <v>164</v>
      </c>
      <c r="R1120" s="244">
        <f t="shared" si="17"/>
        <v>0</v>
      </c>
    </row>
    <row r="1121" spans="1:18" s="206" customFormat="1">
      <c r="A1121" s="241" t="s">
        <v>1309</v>
      </c>
      <c r="B1121" s="242" t="s">
        <v>1208</v>
      </c>
      <c r="C1121" s="216">
        <v>0</v>
      </c>
      <c r="D1121" s="216">
        <v>0</v>
      </c>
      <c r="E1121" s="216">
        <v>0</v>
      </c>
      <c r="F1121" s="216">
        <v>0</v>
      </c>
      <c r="G1121" s="216">
        <v>0</v>
      </c>
      <c r="H1121" s="216">
        <v>0</v>
      </c>
      <c r="I1121" s="216">
        <v>0</v>
      </c>
      <c r="J1121" s="216">
        <v>0</v>
      </c>
      <c r="K1121" s="216">
        <v>0</v>
      </c>
      <c r="L1121" s="216">
        <v>0</v>
      </c>
      <c r="M1121" s="216">
        <v>0</v>
      </c>
      <c r="N1121" s="216">
        <v>0</v>
      </c>
      <c r="O1121" s="216">
        <v>0</v>
      </c>
      <c r="P1121" s="216">
        <v>0</v>
      </c>
      <c r="Q1121" s="214" t="s">
        <v>164</v>
      </c>
      <c r="R1121" s="244">
        <f t="shared" si="17"/>
        <v>0</v>
      </c>
    </row>
    <row r="1122" spans="1:18" s="206" customFormat="1">
      <c r="A1122" s="241" t="s">
        <v>1310</v>
      </c>
      <c r="B1122" s="242" t="s">
        <v>1208</v>
      </c>
      <c r="C1122" s="216">
        <v>0</v>
      </c>
      <c r="D1122" s="216">
        <v>0</v>
      </c>
      <c r="E1122" s="216">
        <v>0</v>
      </c>
      <c r="F1122" s="216">
        <v>0</v>
      </c>
      <c r="G1122" s="216">
        <v>0</v>
      </c>
      <c r="H1122" s="216">
        <v>0</v>
      </c>
      <c r="I1122" s="216">
        <v>0</v>
      </c>
      <c r="J1122" s="216">
        <v>0</v>
      </c>
      <c r="K1122" s="216">
        <v>0</v>
      </c>
      <c r="L1122" s="216">
        <v>0</v>
      </c>
      <c r="M1122" s="216">
        <v>0</v>
      </c>
      <c r="N1122" s="216">
        <v>0</v>
      </c>
      <c r="O1122" s="216">
        <v>0</v>
      </c>
      <c r="P1122" s="216">
        <v>0</v>
      </c>
      <c r="Q1122" s="214" t="s">
        <v>164</v>
      </c>
      <c r="R1122" s="244">
        <f t="shared" si="17"/>
        <v>0</v>
      </c>
    </row>
    <row r="1123" spans="1:18" s="206" customFormat="1">
      <c r="A1123" s="241" t="s">
        <v>1311</v>
      </c>
      <c r="B1123" s="242" t="s">
        <v>1208</v>
      </c>
      <c r="C1123" s="216">
        <v>0</v>
      </c>
      <c r="D1123" s="216">
        <v>0</v>
      </c>
      <c r="E1123" s="216">
        <v>0</v>
      </c>
      <c r="F1123" s="216">
        <v>0</v>
      </c>
      <c r="G1123" s="216">
        <v>0</v>
      </c>
      <c r="H1123" s="216">
        <v>0</v>
      </c>
      <c r="I1123" s="216">
        <v>0</v>
      </c>
      <c r="J1123" s="216">
        <v>0</v>
      </c>
      <c r="K1123" s="216">
        <v>0</v>
      </c>
      <c r="L1123" s="216">
        <v>0</v>
      </c>
      <c r="M1123" s="216">
        <v>0</v>
      </c>
      <c r="N1123" s="216">
        <v>0</v>
      </c>
      <c r="O1123" s="216">
        <v>0</v>
      </c>
      <c r="P1123" s="216">
        <v>0</v>
      </c>
      <c r="Q1123" s="214" t="s">
        <v>164</v>
      </c>
      <c r="R1123" s="244">
        <f t="shared" si="17"/>
        <v>0</v>
      </c>
    </row>
    <row r="1124" spans="1:18" s="206" customFormat="1">
      <c r="A1124" s="241" t="s">
        <v>1312</v>
      </c>
      <c r="B1124" s="242" t="s">
        <v>1208</v>
      </c>
      <c r="C1124" s="216">
        <v>0</v>
      </c>
      <c r="D1124" s="216">
        <v>0</v>
      </c>
      <c r="E1124" s="216">
        <v>0</v>
      </c>
      <c r="F1124" s="216">
        <v>0</v>
      </c>
      <c r="G1124" s="216">
        <v>0</v>
      </c>
      <c r="H1124" s="216">
        <v>0</v>
      </c>
      <c r="I1124" s="216">
        <v>0</v>
      </c>
      <c r="J1124" s="216">
        <v>0</v>
      </c>
      <c r="K1124" s="216">
        <v>0</v>
      </c>
      <c r="L1124" s="216">
        <v>0</v>
      </c>
      <c r="M1124" s="216">
        <v>0</v>
      </c>
      <c r="N1124" s="216">
        <v>0</v>
      </c>
      <c r="O1124" s="216">
        <v>0</v>
      </c>
      <c r="P1124" s="216">
        <v>0</v>
      </c>
      <c r="Q1124" s="214" t="s">
        <v>164</v>
      </c>
      <c r="R1124" s="244">
        <f t="shared" si="17"/>
        <v>0</v>
      </c>
    </row>
    <row r="1125" spans="1:18" s="206" customFormat="1">
      <c r="A1125" s="241" t="s">
        <v>1313</v>
      </c>
      <c r="B1125" s="242" t="s">
        <v>1208</v>
      </c>
      <c r="C1125" s="216">
        <v>0</v>
      </c>
      <c r="D1125" s="216">
        <v>0</v>
      </c>
      <c r="E1125" s="216">
        <v>0</v>
      </c>
      <c r="F1125" s="216">
        <v>0</v>
      </c>
      <c r="G1125" s="216">
        <v>0</v>
      </c>
      <c r="H1125" s="216">
        <v>0</v>
      </c>
      <c r="I1125" s="216">
        <v>0</v>
      </c>
      <c r="J1125" s="216">
        <v>0</v>
      </c>
      <c r="K1125" s="216">
        <v>0</v>
      </c>
      <c r="L1125" s="216">
        <v>0</v>
      </c>
      <c r="M1125" s="216">
        <v>0</v>
      </c>
      <c r="N1125" s="216">
        <v>0</v>
      </c>
      <c r="O1125" s="216">
        <v>0</v>
      </c>
      <c r="P1125" s="216">
        <v>0</v>
      </c>
      <c r="Q1125" s="214" t="s">
        <v>164</v>
      </c>
      <c r="R1125" s="244">
        <f t="shared" si="17"/>
        <v>0</v>
      </c>
    </row>
    <row r="1126" spans="1:18" s="206" customFormat="1">
      <c r="A1126" s="241" t="s">
        <v>1314</v>
      </c>
      <c r="B1126" s="242" t="s">
        <v>1208</v>
      </c>
      <c r="C1126" s="216">
        <v>0</v>
      </c>
      <c r="D1126" s="216">
        <v>0</v>
      </c>
      <c r="E1126" s="216">
        <v>0</v>
      </c>
      <c r="F1126" s="216">
        <v>0</v>
      </c>
      <c r="G1126" s="216">
        <v>0</v>
      </c>
      <c r="H1126" s="216">
        <v>0</v>
      </c>
      <c r="I1126" s="216">
        <v>0</v>
      </c>
      <c r="J1126" s="216">
        <v>0</v>
      </c>
      <c r="K1126" s="216">
        <v>0</v>
      </c>
      <c r="L1126" s="216">
        <v>0</v>
      </c>
      <c r="M1126" s="216">
        <v>0</v>
      </c>
      <c r="N1126" s="216">
        <v>0</v>
      </c>
      <c r="O1126" s="216">
        <v>0</v>
      </c>
      <c r="P1126" s="216">
        <v>0</v>
      </c>
      <c r="Q1126" s="214" t="s">
        <v>164</v>
      </c>
      <c r="R1126" s="244">
        <f t="shared" si="17"/>
        <v>0</v>
      </c>
    </row>
    <row r="1127" spans="1:18">
      <c r="A1127" s="241" t="s">
        <v>1315</v>
      </c>
      <c r="B1127" s="242" t="s">
        <v>1208</v>
      </c>
      <c r="C1127" s="217">
        <v>6334000</v>
      </c>
      <c r="D1127" s="217">
        <v>6335000</v>
      </c>
      <c r="E1127" s="217">
        <v>6335000</v>
      </c>
      <c r="F1127" s="217">
        <v>6335000</v>
      </c>
      <c r="G1127" s="217">
        <v>6335000</v>
      </c>
      <c r="H1127" s="217">
        <v>6335000</v>
      </c>
      <c r="I1127" s="217">
        <v>6335000</v>
      </c>
      <c r="J1127" s="217">
        <v>6335000</v>
      </c>
      <c r="K1127" s="217">
        <v>6335000</v>
      </c>
      <c r="L1127" s="217">
        <v>6335000</v>
      </c>
      <c r="M1127" s="217">
        <v>6335000</v>
      </c>
      <c r="N1127" s="217">
        <v>6335000</v>
      </c>
      <c r="O1127" s="217">
        <v>6335000</v>
      </c>
      <c r="P1127" s="217">
        <v>6334732</v>
      </c>
      <c r="Q1127" s="243" t="s">
        <v>164</v>
      </c>
      <c r="R1127" s="244">
        <f t="shared" si="17"/>
        <v>0</v>
      </c>
    </row>
    <row r="1128" spans="1:18" s="206" customFormat="1">
      <c r="A1128" s="241" t="s">
        <v>1316</v>
      </c>
      <c r="B1128" s="242" t="s">
        <v>1208</v>
      </c>
      <c r="C1128" s="216">
        <v>0</v>
      </c>
      <c r="D1128" s="216">
        <v>0</v>
      </c>
      <c r="E1128" s="216">
        <v>0</v>
      </c>
      <c r="F1128" s="216">
        <v>0</v>
      </c>
      <c r="G1128" s="216">
        <v>0</v>
      </c>
      <c r="H1128" s="216">
        <v>0</v>
      </c>
      <c r="I1128" s="216">
        <v>0</v>
      </c>
      <c r="J1128" s="216">
        <v>0</v>
      </c>
      <c r="K1128" s="216">
        <v>0</v>
      </c>
      <c r="L1128" s="216">
        <v>0</v>
      </c>
      <c r="M1128" s="216">
        <v>0</v>
      </c>
      <c r="N1128" s="216">
        <v>0</v>
      </c>
      <c r="O1128" s="216">
        <v>0</v>
      </c>
      <c r="P1128" s="216">
        <v>0</v>
      </c>
      <c r="Q1128" s="214" t="s">
        <v>164</v>
      </c>
      <c r="R1128" s="244">
        <f t="shared" si="17"/>
        <v>0</v>
      </c>
    </row>
    <row r="1129" spans="1:18">
      <c r="A1129" s="241" t="s">
        <v>1317</v>
      </c>
      <c r="B1129" s="242" t="s">
        <v>1208</v>
      </c>
      <c r="C1129" s="217">
        <v>54000</v>
      </c>
      <c r="D1129" s="217">
        <v>54000</v>
      </c>
      <c r="E1129" s="217">
        <v>54000</v>
      </c>
      <c r="F1129" s="217">
        <v>54000</v>
      </c>
      <c r="G1129" s="217">
        <v>54000</v>
      </c>
      <c r="H1129" s="217">
        <v>54000</v>
      </c>
      <c r="I1129" s="217">
        <v>54000</v>
      </c>
      <c r="J1129" s="217">
        <v>54000</v>
      </c>
      <c r="K1129" s="217">
        <v>54000</v>
      </c>
      <c r="L1129" s="217">
        <v>54000</v>
      </c>
      <c r="M1129" s="217">
        <v>54000</v>
      </c>
      <c r="N1129" s="217">
        <v>54000</v>
      </c>
      <c r="O1129" s="217">
        <v>54000</v>
      </c>
      <c r="P1129" s="217">
        <v>54386</v>
      </c>
      <c r="Q1129" s="243" t="s">
        <v>164</v>
      </c>
      <c r="R1129" s="244">
        <f t="shared" si="17"/>
        <v>0</v>
      </c>
    </row>
    <row r="1130" spans="1:18">
      <c r="A1130" s="241" t="s">
        <v>1318</v>
      </c>
      <c r="B1130" s="242" t="s">
        <v>1208</v>
      </c>
      <c r="C1130" s="217">
        <v>381000</v>
      </c>
      <c r="D1130" s="217">
        <v>381000</v>
      </c>
      <c r="E1130" s="217">
        <v>381000</v>
      </c>
      <c r="F1130" s="217">
        <v>381000</v>
      </c>
      <c r="G1130" s="217">
        <v>381000</v>
      </c>
      <c r="H1130" s="217">
        <v>381000</v>
      </c>
      <c r="I1130" s="217">
        <v>381000</v>
      </c>
      <c r="J1130" s="217">
        <v>381000</v>
      </c>
      <c r="K1130" s="217">
        <v>381000</v>
      </c>
      <c r="L1130" s="217">
        <v>381000</v>
      </c>
      <c r="M1130" s="217">
        <v>381000</v>
      </c>
      <c r="N1130" s="217">
        <v>381000</v>
      </c>
      <c r="O1130" s="217">
        <v>381000</v>
      </c>
      <c r="P1130" s="217">
        <v>381411</v>
      </c>
      <c r="Q1130" s="243" t="s">
        <v>164</v>
      </c>
      <c r="R1130" s="244">
        <f t="shared" si="17"/>
        <v>0</v>
      </c>
    </row>
    <row r="1131" spans="1:18">
      <c r="A1131" s="241" t="s">
        <v>1319</v>
      </c>
      <c r="B1131" s="242" t="s">
        <v>1208</v>
      </c>
      <c r="C1131" s="217">
        <v>5000</v>
      </c>
      <c r="D1131" s="217">
        <v>5000</v>
      </c>
      <c r="E1131" s="217">
        <v>5000</v>
      </c>
      <c r="F1131" s="217">
        <v>5000</v>
      </c>
      <c r="G1131" s="217">
        <v>5000</v>
      </c>
      <c r="H1131" s="217">
        <v>5000</v>
      </c>
      <c r="I1131" s="217">
        <v>5000</v>
      </c>
      <c r="J1131" s="217">
        <v>5000</v>
      </c>
      <c r="K1131" s="217">
        <v>5000</v>
      </c>
      <c r="L1131" s="217">
        <v>5000</v>
      </c>
      <c r="M1131" s="217">
        <v>5000</v>
      </c>
      <c r="N1131" s="217">
        <v>5000</v>
      </c>
      <c r="O1131" s="217">
        <v>5000</v>
      </c>
      <c r="P1131" s="217">
        <v>4635</v>
      </c>
      <c r="Q1131" s="243" t="s">
        <v>164</v>
      </c>
      <c r="R1131" s="244">
        <f t="shared" si="17"/>
        <v>0</v>
      </c>
    </row>
    <row r="1132" spans="1:18" s="206" customFormat="1">
      <c r="A1132" s="241" t="s">
        <v>1320</v>
      </c>
      <c r="B1132" s="242" t="s">
        <v>1208</v>
      </c>
      <c r="C1132" s="216">
        <v>0</v>
      </c>
      <c r="D1132" s="216">
        <v>0</v>
      </c>
      <c r="E1132" s="216">
        <v>0</v>
      </c>
      <c r="F1132" s="216">
        <v>0</v>
      </c>
      <c r="G1132" s="216">
        <v>0</v>
      </c>
      <c r="H1132" s="216">
        <v>0</v>
      </c>
      <c r="I1132" s="216">
        <v>0</v>
      </c>
      <c r="J1132" s="216">
        <v>0</v>
      </c>
      <c r="K1132" s="216">
        <v>0</v>
      </c>
      <c r="L1132" s="216">
        <v>0</v>
      </c>
      <c r="M1132" s="216">
        <v>0</v>
      </c>
      <c r="N1132" s="216">
        <v>0</v>
      </c>
      <c r="O1132" s="216">
        <v>0</v>
      </c>
      <c r="P1132" s="216">
        <v>0</v>
      </c>
      <c r="Q1132" s="214" t="s">
        <v>164</v>
      </c>
      <c r="R1132" s="244">
        <f t="shared" si="17"/>
        <v>0</v>
      </c>
    </row>
    <row r="1133" spans="1:18">
      <c r="A1133" s="241" t="s">
        <v>1321</v>
      </c>
      <c r="B1133" s="242" t="s">
        <v>1208</v>
      </c>
      <c r="C1133" s="217">
        <v>4000</v>
      </c>
      <c r="D1133" s="217">
        <v>4000</v>
      </c>
      <c r="E1133" s="217">
        <v>4000</v>
      </c>
      <c r="F1133" s="217">
        <v>4000</v>
      </c>
      <c r="G1133" s="217">
        <v>4000</v>
      </c>
      <c r="H1133" s="217">
        <v>4000</v>
      </c>
      <c r="I1133" s="217">
        <v>4000</v>
      </c>
      <c r="J1133" s="217">
        <v>4000</v>
      </c>
      <c r="K1133" s="217">
        <v>4000</v>
      </c>
      <c r="L1133" s="217">
        <v>4000</v>
      </c>
      <c r="M1133" s="217">
        <v>4000</v>
      </c>
      <c r="N1133" s="217">
        <v>4000</v>
      </c>
      <c r="O1133" s="217">
        <v>4000</v>
      </c>
      <c r="P1133" s="217">
        <v>4494</v>
      </c>
      <c r="Q1133" s="243" t="s">
        <v>164</v>
      </c>
      <c r="R1133" s="244">
        <f t="shared" si="17"/>
        <v>0</v>
      </c>
    </row>
    <row r="1134" spans="1:18">
      <c r="A1134" s="241" t="s">
        <v>1322</v>
      </c>
      <c r="B1134" s="242" t="s">
        <v>1208</v>
      </c>
      <c r="C1134" s="217">
        <v>204000</v>
      </c>
      <c r="D1134" s="217">
        <v>204000</v>
      </c>
      <c r="E1134" s="217">
        <v>204000</v>
      </c>
      <c r="F1134" s="217">
        <v>204000</v>
      </c>
      <c r="G1134" s="217">
        <v>204000</v>
      </c>
      <c r="H1134" s="217">
        <v>204000</v>
      </c>
      <c r="I1134" s="217">
        <v>204000</v>
      </c>
      <c r="J1134" s="217">
        <v>204000</v>
      </c>
      <c r="K1134" s="217">
        <v>204000</v>
      </c>
      <c r="L1134" s="217">
        <v>204000</v>
      </c>
      <c r="M1134" s="217">
        <v>204000</v>
      </c>
      <c r="N1134" s="217">
        <v>204000</v>
      </c>
      <c r="O1134" s="217">
        <v>204000</v>
      </c>
      <c r="P1134" s="217">
        <v>204314</v>
      </c>
      <c r="Q1134" s="243" t="s">
        <v>164</v>
      </c>
      <c r="R1134" s="244">
        <f t="shared" si="17"/>
        <v>0</v>
      </c>
    </row>
    <row r="1135" spans="1:18">
      <c r="A1135" s="241" t="s">
        <v>1323</v>
      </c>
      <c r="B1135" s="242" t="s">
        <v>1208</v>
      </c>
      <c r="C1135" s="217">
        <v>12000</v>
      </c>
      <c r="D1135" s="217">
        <v>12000</v>
      </c>
      <c r="E1135" s="217">
        <v>12000</v>
      </c>
      <c r="F1135" s="217">
        <v>12000</v>
      </c>
      <c r="G1135" s="217">
        <v>12000</v>
      </c>
      <c r="H1135" s="217">
        <v>12000</v>
      </c>
      <c r="I1135" s="217">
        <v>12000</v>
      </c>
      <c r="J1135" s="217">
        <v>12000</v>
      </c>
      <c r="K1135" s="217">
        <v>12000</v>
      </c>
      <c r="L1135" s="217">
        <v>12000</v>
      </c>
      <c r="M1135" s="217">
        <v>12000</v>
      </c>
      <c r="N1135" s="217">
        <v>12000</v>
      </c>
      <c r="O1135" s="217">
        <v>12000</v>
      </c>
      <c r="P1135" s="217">
        <v>12337</v>
      </c>
      <c r="Q1135" s="243" t="s">
        <v>164</v>
      </c>
      <c r="R1135" s="244">
        <f t="shared" si="17"/>
        <v>0</v>
      </c>
    </row>
    <row r="1136" spans="1:18">
      <c r="A1136" s="241" t="s">
        <v>1324</v>
      </c>
      <c r="B1136" s="242" t="s">
        <v>1208</v>
      </c>
      <c r="C1136" s="217">
        <v>5000</v>
      </c>
      <c r="D1136" s="217">
        <v>5000</v>
      </c>
      <c r="E1136" s="217">
        <v>5000</v>
      </c>
      <c r="F1136" s="217">
        <v>5000</v>
      </c>
      <c r="G1136" s="217">
        <v>5000</v>
      </c>
      <c r="H1136" s="217">
        <v>5000</v>
      </c>
      <c r="I1136" s="217">
        <v>5000</v>
      </c>
      <c r="J1136" s="217">
        <v>5000</v>
      </c>
      <c r="K1136" s="217">
        <v>5000</v>
      </c>
      <c r="L1136" s="217">
        <v>5000</v>
      </c>
      <c r="M1136" s="217">
        <v>5000</v>
      </c>
      <c r="N1136" s="217">
        <v>5000</v>
      </c>
      <c r="O1136" s="217">
        <v>5000</v>
      </c>
      <c r="P1136" s="217">
        <v>4766</v>
      </c>
      <c r="Q1136" s="243" t="s">
        <v>164</v>
      </c>
      <c r="R1136" s="244">
        <f t="shared" si="17"/>
        <v>0</v>
      </c>
    </row>
    <row r="1137" spans="1:18">
      <c r="A1137" s="241" t="s">
        <v>1325</v>
      </c>
      <c r="B1137" s="242" t="s">
        <v>1208</v>
      </c>
      <c r="C1137" s="217">
        <v>31000</v>
      </c>
      <c r="D1137" s="217">
        <v>31000</v>
      </c>
      <c r="E1137" s="217">
        <v>31000</v>
      </c>
      <c r="F1137" s="217">
        <v>31000</v>
      </c>
      <c r="G1137" s="217">
        <v>31000</v>
      </c>
      <c r="H1137" s="217">
        <v>31000</v>
      </c>
      <c r="I1137" s="217">
        <v>31000</v>
      </c>
      <c r="J1137" s="217">
        <v>31000</v>
      </c>
      <c r="K1137" s="217">
        <v>31000</v>
      </c>
      <c r="L1137" s="217">
        <v>31000</v>
      </c>
      <c r="M1137" s="217">
        <v>31000</v>
      </c>
      <c r="N1137" s="217">
        <v>31000</v>
      </c>
      <c r="O1137" s="217">
        <v>31000</v>
      </c>
      <c r="P1137" s="217">
        <v>31040</v>
      </c>
      <c r="Q1137" s="243" t="s">
        <v>164</v>
      </c>
      <c r="R1137" s="244">
        <f t="shared" si="17"/>
        <v>0</v>
      </c>
    </row>
    <row r="1138" spans="1:18">
      <c r="A1138" s="241" t="s">
        <v>1326</v>
      </c>
      <c r="B1138" s="242" t="s">
        <v>1208</v>
      </c>
      <c r="C1138" s="217">
        <v>256000</v>
      </c>
      <c r="D1138" s="217">
        <v>256000</v>
      </c>
      <c r="E1138" s="217">
        <v>256000</v>
      </c>
      <c r="F1138" s="217">
        <v>256000</v>
      </c>
      <c r="G1138" s="217">
        <v>256000</v>
      </c>
      <c r="H1138" s="217">
        <v>256000</v>
      </c>
      <c r="I1138" s="217">
        <v>256000</v>
      </c>
      <c r="J1138" s="217">
        <v>256000</v>
      </c>
      <c r="K1138" s="217">
        <v>256000</v>
      </c>
      <c r="L1138" s="217">
        <v>256000</v>
      </c>
      <c r="M1138" s="217">
        <v>256000</v>
      </c>
      <c r="N1138" s="217">
        <v>256000</v>
      </c>
      <c r="O1138" s="217">
        <v>256000</v>
      </c>
      <c r="P1138" s="217">
        <v>255812</v>
      </c>
      <c r="Q1138" s="243" t="s">
        <v>164</v>
      </c>
      <c r="R1138" s="244">
        <f t="shared" si="17"/>
        <v>0</v>
      </c>
    </row>
    <row r="1139" spans="1:18">
      <c r="A1139" s="241" t="s">
        <v>1327</v>
      </c>
      <c r="B1139" s="242" t="s">
        <v>1208</v>
      </c>
      <c r="C1139" s="217">
        <v>30575000</v>
      </c>
      <c r="D1139" s="217">
        <v>33403000</v>
      </c>
      <c r="E1139" s="217">
        <v>33403000</v>
      </c>
      <c r="F1139" s="217">
        <v>33403000</v>
      </c>
      <c r="G1139" s="217">
        <v>33404000</v>
      </c>
      <c r="H1139" s="217">
        <v>33404000</v>
      </c>
      <c r="I1139" s="217">
        <v>33404000</v>
      </c>
      <c r="J1139" s="217">
        <v>33415000</v>
      </c>
      <c r="K1139" s="217">
        <v>33412000</v>
      </c>
      <c r="L1139" s="217">
        <v>33413000</v>
      </c>
      <c r="M1139" s="217">
        <v>33414000</v>
      </c>
      <c r="N1139" s="217">
        <v>33420000</v>
      </c>
      <c r="O1139" s="217">
        <v>33435000</v>
      </c>
      <c r="P1139" s="217">
        <v>33291706</v>
      </c>
      <c r="Q1139" s="243" t="s">
        <v>164</v>
      </c>
      <c r="R1139" s="244">
        <f t="shared" si="17"/>
        <v>0</v>
      </c>
    </row>
    <row r="1140" spans="1:18">
      <c r="A1140" s="241" t="s">
        <v>1328</v>
      </c>
      <c r="B1140" s="242" t="s">
        <v>1208</v>
      </c>
      <c r="C1140" s="217">
        <v>11505000</v>
      </c>
      <c r="D1140" s="217">
        <v>8684000</v>
      </c>
      <c r="E1140" s="217">
        <v>8684000</v>
      </c>
      <c r="F1140" s="217">
        <v>8684000</v>
      </c>
      <c r="G1140" s="217">
        <v>8695000</v>
      </c>
      <c r="H1140" s="217">
        <v>8695000</v>
      </c>
      <c r="I1140" s="217">
        <v>8695000</v>
      </c>
      <c r="J1140" s="217">
        <v>8684000</v>
      </c>
      <c r="K1140" s="217">
        <v>8684000</v>
      </c>
      <c r="L1140" s="217">
        <v>8684000</v>
      </c>
      <c r="M1140" s="217">
        <v>8684000</v>
      </c>
      <c r="N1140" s="217">
        <v>8684000</v>
      </c>
      <c r="O1140" s="217">
        <v>10766000</v>
      </c>
      <c r="P1140" s="217">
        <v>8891425</v>
      </c>
      <c r="Q1140" s="243" t="s">
        <v>164</v>
      </c>
      <c r="R1140" s="244">
        <f t="shared" si="17"/>
        <v>0</v>
      </c>
    </row>
    <row r="1141" spans="1:18" s="206" customFormat="1">
      <c r="A1141" s="241" t="s">
        <v>1885</v>
      </c>
      <c r="B1141" s="242" t="s">
        <v>1208</v>
      </c>
      <c r="C1141" s="216">
        <v>-14576883</v>
      </c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>
        <v>14576883</v>
      </c>
      <c r="P1141" s="216">
        <v>0</v>
      </c>
      <c r="Q1141" s="214" t="s">
        <v>164</v>
      </c>
      <c r="R1141" s="244">
        <f t="shared" si="17"/>
        <v>0</v>
      </c>
    </row>
    <row r="1142" spans="1:18" s="206" customFormat="1">
      <c r="A1142" s="241" t="s">
        <v>1330</v>
      </c>
      <c r="B1142" s="242" t="s">
        <v>1329</v>
      </c>
      <c r="C1142" s="216">
        <v>0</v>
      </c>
      <c r="D1142" s="216">
        <v>0</v>
      </c>
      <c r="E1142" s="216">
        <v>0</v>
      </c>
      <c r="F1142" s="216">
        <v>0</v>
      </c>
      <c r="G1142" s="216">
        <v>0</v>
      </c>
      <c r="H1142" s="216">
        <v>0</v>
      </c>
      <c r="I1142" s="216">
        <v>0</v>
      </c>
      <c r="J1142" s="216">
        <v>0</v>
      </c>
      <c r="K1142" s="216">
        <v>0</v>
      </c>
      <c r="L1142" s="216">
        <v>0</v>
      </c>
      <c r="M1142" s="216">
        <v>0</v>
      </c>
      <c r="N1142" s="216">
        <v>0</v>
      </c>
      <c r="O1142" s="216">
        <v>0</v>
      </c>
      <c r="P1142" s="216">
        <v>0</v>
      </c>
      <c r="Q1142" s="214" t="s">
        <v>165</v>
      </c>
      <c r="R1142" s="244">
        <f t="shared" si="17"/>
        <v>0</v>
      </c>
    </row>
    <row r="1143" spans="1:18">
      <c r="A1143" s="241" t="s">
        <v>1331</v>
      </c>
      <c r="B1143" s="242" t="s">
        <v>1329</v>
      </c>
      <c r="C1143" s="217">
        <v>99000</v>
      </c>
      <c r="D1143" s="217">
        <v>99000</v>
      </c>
      <c r="E1143" s="217">
        <v>99000</v>
      </c>
      <c r="F1143" s="217">
        <v>99000</v>
      </c>
      <c r="G1143" s="217">
        <v>99000</v>
      </c>
      <c r="H1143" s="217">
        <v>99000</v>
      </c>
      <c r="I1143" s="217">
        <v>99000</v>
      </c>
      <c r="J1143" s="217">
        <v>99000</v>
      </c>
      <c r="K1143" s="217">
        <v>99000</v>
      </c>
      <c r="L1143" s="217">
        <v>99000</v>
      </c>
      <c r="M1143" s="217">
        <v>99000</v>
      </c>
      <c r="N1143" s="217">
        <v>99000</v>
      </c>
      <c r="O1143" s="217">
        <v>99000</v>
      </c>
      <c r="P1143" s="217">
        <v>98622</v>
      </c>
      <c r="Q1143" s="243" t="s">
        <v>165</v>
      </c>
      <c r="R1143" s="244">
        <f t="shared" si="17"/>
        <v>0</v>
      </c>
    </row>
    <row r="1144" spans="1:18" s="206" customFormat="1">
      <c r="A1144" s="241" t="s">
        <v>1332</v>
      </c>
      <c r="B1144" s="242" t="s">
        <v>1329</v>
      </c>
      <c r="C1144" s="216">
        <v>0</v>
      </c>
      <c r="D1144" s="216">
        <v>0</v>
      </c>
      <c r="E1144" s="216">
        <v>0</v>
      </c>
      <c r="F1144" s="216">
        <v>0</v>
      </c>
      <c r="G1144" s="216">
        <v>0</v>
      </c>
      <c r="H1144" s="216">
        <v>0</v>
      </c>
      <c r="I1144" s="216">
        <v>0</v>
      </c>
      <c r="J1144" s="216">
        <v>0</v>
      </c>
      <c r="K1144" s="216">
        <v>0</v>
      </c>
      <c r="L1144" s="216">
        <v>0</v>
      </c>
      <c r="M1144" s="216">
        <v>0</v>
      </c>
      <c r="N1144" s="216">
        <v>0</v>
      </c>
      <c r="O1144" s="216">
        <v>0</v>
      </c>
      <c r="P1144" s="216">
        <v>0</v>
      </c>
      <c r="Q1144" s="214" t="s">
        <v>165</v>
      </c>
      <c r="R1144" s="244">
        <f t="shared" si="17"/>
        <v>0</v>
      </c>
    </row>
    <row r="1145" spans="1:18" s="206" customFormat="1">
      <c r="A1145" s="241" t="s">
        <v>1333</v>
      </c>
      <c r="B1145" s="242" t="s">
        <v>1329</v>
      </c>
      <c r="C1145" s="216">
        <v>0</v>
      </c>
      <c r="D1145" s="216">
        <v>0</v>
      </c>
      <c r="E1145" s="216">
        <v>0</v>
      </c>
      <c r="F1145" s="216">
        <v>0</v>
      </c>
      <c r="G1145" s="216">
        <v>0</v>
      </c>
      <c r="H1145" s="216">
        <v>0</v>
      </c>
      <c r="I1145" s="216">
        <v>0</v>
      </c>
      <c r="J1145" s="216">
        <v>0</v>
      </c>
      <c r="K1145" s="216">
        <v>0</v>
      </c>
      <c r="L1145" s="216">
        <v>0</v>
      </c>
      <c r="M1145" s="216">
        <v>0</v>
      </c>
      <c r="N1145" s="216">
        <v>0</v>
      </c>
      <c r="O1145" s="216">
        <v>0</v>
      </c>
      <c r="P1145" s="216">
        <v>0</v>
      </c>
      <c r="Q1145" s="214" t="s">
        <v>165</v>
      </c>
      <c r="R1145" s="244">
        <f t="shared" si="17"/>
        <v>0</v>
      </c>
    </row>
    <row r="1146" spans="1:18">
      <c r="A1146" s="241" t="s">
        <v>1334</v>
      </c>
      <c r="B1146" s="242" t="s">
        <v>1329</v>
      </c>
      <c r="C1146" s="217">
        <v>114000</v>
      </c>
      <c r="D1146" s="217">
        <v>114000</v>
      </c>
      <c r="E1146" s="217">
        <v>114000</v>
      </c>
      <c r="F1146" s="217">
        <v>114000</v>
      </c>
      <c r="G1146" s="217">
        <v>114000</v>
      </c>
      <c r="H1146" s="217">
        <v>114000</v>
      </c>
      <c r="I1146" s="217">
        <v>114000</v>
      </c>
      <c r="J1146" s="217">
        <v>114000</v>
      </c>
      <c r="K1146" s="217">
        <v>114000</v>
      </c>
      <c r="L1146" s="217">
        <v>114000</v>
      </c>
      <c r="M1146" s="217">
        <v>114000</v>
      </c>
      <c r="N1146" s="217">
        <v>114000</v>
      </c>
      <c r="O1146" s="217">
        <v>114000</v>
      </c>
      <c r="P1146" s="217">
        <v>114202</v>
      </c>
      <c r="Q1146" s="243" t="s">
        <v>165</v>
      </c>
      <c r="R1146" s="244">
        <f t="shared" si="17"/>
        <v>0</v>
      </c>
    </row>
    <row r="1147" spans="1:18" s="206" customFormat="1">
      <c r="A1147" s="241" t="s">
        <v>1335</v>
      </c>
      <c r="B1147" s="242" t="s">
        <v>1329</v>
      </c>
      <c r="C1147" s="216">
        <v>0</v>
      </c>
      <c r="D1147" s="216">
        <v>0</v>
      </c>
      <c r="E1147" s="216">
        <v>0</v>
      </c>
      <c r="F1147" s="216">
        <v>0</v>
      </c>
      <c r="G1147" s="216">
        <v>0</v>
      </c>
      <c r="H1147" s="216">
        <v>0</v>
      </c>
      <c r="I1147" s="216">
        <v>0</v>
      </c>
      <c r="J1147" s="216">
        <v>0</v>
      </c>
      <c r="K1147" s="216">
        <v>0</v>
      </c>
      <c r="L1147" s="216">
        <v>0</v>
      </c>
      <c r="M1147" s="216">
        <v>0</v>
      </c>
      <c r="N1147" s="216">
        <v>0</v>
      </c>
      <c r="O1147" s="216">
        <v>0</v>
      </c>
      <c r="P1147" s="216">
        <v>0</v>
      </c>
      <c r="Q1147" s="214" t="s">
        <v>165</v>
      </c>
      <c r="R1147" s="244">
        <f t="shared" si="17"/>
        <v>0</v>
      </c>
    </row>
    <row r="1148" spans="1:18">
      <c r="A1148" s="241" t="s">
        <v>1336</v>
      </c>
      <c r="B1148" s="242" t="s">
        <v>1329</v>
      </c>
      <c r="C1148" s="217">
        <v>1754000</v>
      </c>
      <c r="D1148" s="217">
        <v>1756000</v>
      </c>
      <c r="E1148" s="217">
        <v>1757000</v>
      </c>
      <c r="F1148" s="217">
        <v>1758000</v>
      </c>
      <c r="G1148" s="217">
        <v>1758000</v>
      </c>
      <c r="H1148" s="217">
        <v>1761000</v>
      </c>
      <c r="I1148" s="217">
        <v>2172000</v>
      </c>
      <c r="J1148" s="217">
        <v>2142000</v>
      </c>
      <c r="K1148" s="217">
        <v>2105000</v>
      </c>
      <c r="L1148" s="217">
        <v>2112000</v>
      </c>
      <c r="M1148" s="217">
        <v>2124000</v>
      </c>
      <c r="N1148" s="217">
        <v>2105000</v>
      </c>
      <c r="O1148" s="217">
        <v>2105000</v>
      </c>
      <c r="P1148" s="217">
        <v>1956603</v>
      </c>
      <c r="Q1148" s="243" t="s">
        <v>165</v>
      </c>
      <c r="R1148" s="244">
        <f t="shared" si="17"/>
        <v>0</v>
      </c>
    </row>
    <row r="1149" spans="1:18">
      <c r="A1149" s="241" t="s">
        <v>1337</v>
      </c>
      <c r="B1149" s="242" t="s">
        <v>1329</v>
      </c>
      <c r="C1149" s="217">
        <v>40010000</v>
      </c>
      <c r="D1149" s="217">
        <v>40010000</v>
      </c>
      <c r="E1149" s="217">
        <v>40010000</v>
      </c>
      <c r="F1149" s="217">
        <v>40010000</v>
      </c>
      <c r="G1149" s="217">
        <v>40010000</v>
      </c>
      <c r="H1149" s="217">
        <v>40010000</v>
      </c>
      <c r="I1149" s="217">
        <v>40010000</v>
      </c>
      <c r="J1149" s="217">
        <v>40010000</v>
      </c>
      <c r="K1149" s="217">
        <v>40010000</v>
      </c>
      <c r="L1149" s="217">
        <v>40010000</v>
      </c>
      <c r="M1149" s="217">
        <v>40010000</v>
      </c>
      <c r="N1149" s="217">
        <v>40010000</v>
      </c>
      <c r="O1149" s="217">
        <v>40010000</v>
      </c>
      <c r="P1149" s="217">
        <v>40009842</v>
      </c>
      <c r="Q1149" s="243" t="s">
        <v>165</v>
      </c>
      <c r="R1149" s="244">
        <f t="shared" si="17"/>
        <v>0</v>
      </c>
    </row>
    <row r="1150" spans="1:18">
      <c r="A1150" s="241" t="s">
        <v>1338</v>
      </c>
      <c r="B1150" s="242" t="s">
        <v>1329</v>
      </c>
      <c r="C1150" s="217">
        <v>14988000</v>
      </c>
      <c r="D1150" s="217">
        <v>14988000</v>
      </c>
      <c r="E1150" s="217">
        <v>14988000</v>
      </c>
      <c r="F1150" s="217">
        <v>14988000</v>
      </c>
      <c r="G1150" s="217">
        <v>14988000</v>
      </c>
      <c r="H1150" s="217">
        <v>14988000</v>
      </c>
      <c r="I1150" s="217">
        <v>14988000</v>
      </c>
      <c r="J1150" s="217">
        <v>14988000</v>
      </c>
      <c r="K1150" s="217">
        <v>14988000</v>
      </c>
      <c r="L1150" s="217">
        <v>14988000</v>
      </c>
      <c r="M1150" s="217">
        <v>14988000</v>
      </c>
      <c r="N1150" s="217">
        <v>14988000</v>
      </c>
      <c r="O1150" s="217">
        <v>14988000</v>
      </c>
      <c r="P1150" s="217">
        <v>14988060</v>
      </c>
      <c r="Q1150" s="243" t="s">
        <v>165</v>
      </c>
      <c r="R1150" s="244">
        <f t="shared" si="17"/>
        <v>0</v>
      </c>
    </row>
    <row r="1151" spans="1:18" s="206" customFormat="1">
      <c r="A1151" s="241" t="s">
        <v>1339</v>
      </c>
      <c r="B1151" s="242" t="s">
        <v>1329</v>
      </c>
      <c r="C1151" s="216">
        <v>0</v>
      </c>
      <c r="D1151" s="216">
        <v>0</v>
      </c>
      <c r="E1151" s="216">
        <v>0</v>
      </c>
      <c r="F1151" s="216">
        <v>0</v>
      </c>
      <c r="G1151" s="216">
        <v>0</v>
      </c>
      <c r="H1151" s="216">
        <v>0</v>
      </c>
      <c r="I1151" s="216">
        <v>0</v>
      </c>
      <c r="J1151" s="216">
        <v>0</v>
      </c>
      <c r="K1151" s="216">
        <v>0</v>
      </c>
      <c r="L1151" s="216">
        <v>0</v>
      </c>
      <c r="M1151" s="216">
        <v>0</v>
      </c>
      <c r="N1151" s="216">
        <v>0</v>
      </c>
      <c r="O1151" s="216">
        <v>0</v>
      </c>
      <c r="P1151" s="216">
        <v>0</v>
      </c>
      <c r="Q1151" s="214" t="s">
        <v>165</v>
      </c>
      <c r="R1151" s="244">
        <f t="shared" si="17"/>
        <v>0</v>
      </c>
    </row>
    <row r="1152" spans="1:18">
      <c r="A1152" s="241" t="s">
        <v>1340</v>
      </c>
      <c r="B1152" s="242" t="s">
        <v>1329</v>
      </c>
      <c r="C1152" s="217">
        <v>22244000</v>
      </c>
      <c r="D1152" s="217">
        <v>22244000</v>
      </c>
      <c r="E1152" s="217">
        <v>22244000</v>
      </c>
      <c r="F1152" s="217">
        <v>22244000</v>
      </c>
      <c r="G1152" s="217">
        <v>22244000</v>
      </c>
      <c r="H1152" s="217">
        <v>22244000</v>
      </c>
      <c r="I1152" s="217">
        <v>22244000</v>
      </c>
      <c r="J1152" s="217">
        <v>22244000</v>
      </c>
      <c r="K1152" s="217">
        <v>22244000</v>
      </c>
      <c r="L1152" s="217">
        <v>22244000</v>
      </c>
      <c r="M1152" s="217">
        <v>22244000</v>
      </c>
      <c r="N1152" s="217">
        <v>22244000</v>
      </c>
      <c r="O1152" s="217">
        <v>22244000</v>
      </c>
      <c r="P1152" s="217">
        <v>22243546</v>
      </c>
      <c r="Q1152" s="243" t="s">
        <v>165</v>
      </c>
      <c r="R1152" s="244">
        <f t="shared" si="17"/>
        <v>0</v>
      </c>
    </row>
    <row r="1153" spans="1:18" s="206" customFormat="1">
      <c r="A1153" s="241" t="s">
        <v>1341</v>
      </c>
      <c r="B1153" s="242" t="s">
        <v>1329</v>
      </c>
      <c r="C1153" s="216">
        <v>0</v>
      </c>
      <c r="D1153" s="216">
        <v>0</v>
      </c>
      <c r="E1153" s="216">
        <v>0</v>
      </c>
      <c r="F1153" s="216">
        <v>0</v>
      </c>
      <c r="G1153" s="216">
        <v>0</v>
      </c>
      <c r="H1153" s="216">
        <v>0</v>
      </c>
      <c r="I1153" s="216">
        <v>0</v>
      </c>
      <c r="J1153" s="216">
        <v>0</v>
      </c>
      <c r="K1153" s="216">
        <v>0</v>
      </c>
      <c r="L1153" s="216">
        <v>0</v>
      </c>
      <c r="M1153" s="216">
        <v>0</v>
      </c>
      <c r="N1153" s="216">
        <v>0</v>
      </c>
      <c r="O1153" s="216">
        <v>0</v>
      </c>
      <c r="P1153" s="216">
        <v>0</v>
      </c>
      <c r="Q1153" s="214" t="s">
        <v>165</v>
      </c>
      <c r="R1153" s="244">
        <f t="shared" si="17"/>
        <v>0</v>
      </c>
    </row>
    <row r="1154" spans="1:18" s="206" customFormat="1">
      <c r="A1154" s="241" t="s">
        <v>1342</v>
      </c>
      <c r="B1154" s="242" t="s">
        <v>1329</v>
      </c>
      <c r="C1154" s="216">
        <v>0</v>
      </c>
      <c r="D1154" s="216">
        <v>0</v>
      </c>
      <c r="E1154" s="216">
        <v>0</v>
      </c>
      <c r="F1154" s="216">
        <v>0</v>
      </c>
      <c r="G1154" s="216">
        <v>0</v>
      </c>
      <c r="H1154" s="216">
        <v>0</v>
      </c>
      <c r="I1154" s="216">
        <v>0</v>
      </c>
      <c r="J1154" s="216">
        <v>0</v>
      </c>
      <c r="K1154" s="216">
        <v>0</v>
      </c>
      <c r="L1154" s="216">
        <v>0</v>
      </c>
      <c r="M1154" s="216">
        <v>0</v>
      </c>
      <c r="N1154" s="216">
        <v>0</v>
      </c>
      <c r="O1154" s="216">
        <v>0</v>
      </c>
      <c r="P1154" s="216">
        <v>0</v>
      </c>
      <c r="Q1154" s="214" t="s">
        <v>165</v>
      </c>
      <c r="R1154" s="244">
        <f t="shared" si="17"/>
        <v>0</v>
      </c>
    </row>
    <row r="1155" spans="1:18">
      <c r="A1155" s="241" t="s">
        <v>1343</v>
      </c>
      <c r="B1155" s="242" t="s">
        <v>1329</v>
      </c>
      <c r="C1155" s="217">
        <v>82655000</v>
      </c>
      <c r="D1155" s="217">
        <v>82157000</v>
      </c>
      <c r="E1155" s="217">
        <v>82139000</v>
      </c>
      <c r="F1155" s="217">
        <v>82125000</v>
      </c>
      <c r="G1155" s="217">
        <v>82150000</v>
      </c>
      <c r="H1155" s="217">
        <v>82177000</v>
      </c>
      <c r="I1155" s="217">
        <v>82177000</v>
      </c>
      <c r="J1155" s="217">
        <v>81809000</v>
      </c>
      <c r="K1155" s="217">
        <v>81835000</v>
      </c>
      <c r="L1155" s="217">
        <v>81857000</v>
      </c>
      <c r="M1155" s="217">
        <v>82067000</v>
      </c>
      <c r="N1155" s="217">
        <v>82233000</v>
      </c>
      <c r="O1155" s="217">
        <v>82438000</v>
      </c>
      <c r="P1155" s="217">
        <v>82105996</v>
      </c>
      <c r="Q1155" s="243" t="s">
        <v>165</v>
      </c>
      <c r="R1155" s="244">
        <f t="shared" si="17"/>
        <v>0</v>
      </c>
    </row>
    <row r="1156" spans="1:18" s="206" customFormat="1">
      <c r="A1156" s="241" t="s">
        <v>1344</v>
      </c>
      <c r="B1156" s="242" t="s">
        <v>1329</v>
      </c>
      <c r="C1156" s="216">
        <v>0</v>
      </c>
      <c r="D1156" s="216">
        <v>0</v>
      </c>
      <c r="E1156" s="216">
        <v>0</v>
      </c>
      <c r="F1156" s="216">
        <v>0</v>
      </c>
      <c r="G1156" s="216">
        <v>0</v>
      </c>
      <c r="H1156" s="216">
        <v>0</v>
      </c>
      <c r="I1156" s="216">
        <v>0</v>
      </c>
      <c r="J1156" s="216">
        <v>0</v>
      </c>
      <c r="K1156" s="216">
        <v>0</v>
      </c>
      <c r="L1156" s="216">
        <v>0</v>
      </c>
      <c r="M1156" s="216">
        <v>0</v>
      </c>
      <c r="N1156" s="216">
        <v>0</v>
      </c>
      <c r="O1156" s="216">
        <v>0</v>
      </c>
      <c r="P1156" s="216">
        <v>0</v>
      </c>
      <c r="Q1156" s="214" t="s">
        <v>165</v>
      </c>
      <c r="R1156" s="244">
        <f t="shared" si="17"/>
        <v>0</v>
      </c>
    </row>
    <row r="1157" spans="1:18" s="206" customFormat="1">
      <c r="A1157" s="241" t="s">
        <v>1345</v>
      </c>
      <c r="B1157" s="242" t="s">
        <v>1346</v>
      </c>
      <c r="C1157" s="216">
        <v>0</v>
      </c>
      <c r="D1157" s="216">
        <v>0</v>
      </c>
      <c r="E1157" s="216">
        <v>0</v>
      </c>
      <c r="F1157" s="216">
        <v>0</v>
      </c>
      <c r="G1157" s="216">
        <v>0</v>
      </c>
      <c r="H1157" s="216">
        <v>0</v>
      </c>
      <c r="I1157" s="216">
        <v>0</v>
      </c>
      <c r="J1157" s="216">
        <v>0</v>
      </c>
      <c r="K1157" s="216">
        <v>0</v>
      </c>
      <c r="L1157" s="216">
        <v>0</v>
      </c>
      <c r="M1157" s="216">
        <v>0</v>
      </c>
      <c r="N1157" s="216">
        <v>0</v>
      </c>
      <c r="O1157" s="216">
        <v>0</v>
      </c>
      <c r="P1157" s="216">
        <v>0</v>
      </c>
      <c r="Q1157" s="214" t="s">
        <v>9</v>
      </c>
      <c r="R1157" s="244">
        <f t="shared" ref="R1157:R1204" si="18">(ROUND((C1157+O1157+SUM(D1157:N1157)*2)/24,-3)-(ROUND(P1157,-3)))</f>
        <v>0</v>
      </c>
    </row>
    <row r="1158" spans="1:18" s="206" customFormat="1">
      <c r="A1158" s="241" t="s">
        <v>1347</v>
      </c>
      <c r="B1158" s="242" t="s">
        <v>1346</v>
      </c>
      <c r="C1158" s="216">
        <v>0</v>
      </c>
      <c r="D1158" s="216">
        <v>0</v>
      </c>
      <c r="E1158" s="216">
        <v>0</v>
      </c>
      <c r="F1158" s="216">
        <v>0</v>
      </c>
      <c r="G1158" s="216">
        <v>0</v>
      </c>
      <c r="H1158" s="216">
        <v>0</v>
      </c>
      <c r="I1158" s="216">
        <v>0</v>
      </c>
      <c r="J1158" s="216">
        <v>0</v>
      </c>
      <c r="K1158" s="216">
        <v>0</v>
      </c>
      <c r="L1158" s="216">
        <v>0</v>
      </c>
      <c r="M1158" s="216">
        <v>0</v>
      </c>
      <c r="N1158" s="216">
        <v>0</v>
      </c>
      <c r="O1158" s="216">
        <v>0</v>
      </c>
      <c r="P1158" s="216">
        <v>0</v>
      </c>
      <c r="Q1158" s="214" t="s">
        <v>9</v>
      </c>
      <c r="R1158" s="244">
        <f t="shared" si="18"/>
        <v>0</v>
      </c>
    </row>
    <row r="1159" spans="1:18" s="206" customFormat="1">
      <c r="A1159" s="241" t="s">
        <v>1348</v>
      </c>
      <c r="B1159" s="242" t="s">
        <v>1346</v>
      </c>
      <c r="C1159" s="216">
        <v>0</v>
      </c>
      <c r="D1159" s="216">
        <v>0</v>
      </c>
      <c r="E1159" s="216">
        <v>0</v>
      </c>
      <c r="F1159" s="216">
        <v>0</v>
      </c>
      <c r="G1159" s="216">
        <v>0</v>
      </c>
      <c r="H1159" s="216">
        <v>0</v>
      </c>
      <c r="I1159" s="216">
        <v>0</v>
      </c>
      <c r="J1159" s="216">
        <v>0</v>
      </c>
      <c r="K1159" s="216">
        <v>0</v>
      </c>
      <c r="L1159" s="216">
        <v>0</v>
      </c>
      <c r="M1159" s="216">
        <v>0</v>
      </c>
      <c r="N1159" s="216">
        <v>0</v>
      </c>
      <c r="O1159" s="216">
        <v>0</v>
      </c>
      <c r="P1159" s="216">
        <v>0</v>
      </c>
      <c r="Q1159" s="214" t="s">
        <v>9</v>
      </c>
      <c r="R1159" s="244">
        <f t="shared" si="18"/>
        <v>0</v>
      </c>
    </row>
    <row r="1160" spans="1:18">
      <c r="A1160" s="241" t="s">
        <v>1349</v>
      </c>
      <c r="B1160" s="242" t="s">
        <v>1346</v>
      </c>
      <c r="C1160" s="217">
        <v>1000</v>
      </c>
      <c r="D1160" s="217">
        <v>1000</v>
      </c>
      <c r="E1160" s="217">
        <v>1000</v>
      </c>
      <c r="F1160" s="217">
        <v>1000</v>
      </c>
      <c r="G1160" s="217">
        <v>1000</v>
      </c>
      <c r="H1160" s="217">
        <v>1000</v>
      </c>
      <c r="I1160" s="217">
        <v>1000</v>
      </c>
      <c r="J1160" s="217">
        <v>5000</v>
      </c>
      <c r="K1160" s="217">
        <v>5000</v>
      </c>
      <c r="L1160" s="217">
        <v>5000</v>
      </c>
      <c r="M1160" s="217">
        <v>5000</v>
      </c>
      <c r="N1160" s="217">
        <v>5000</v>
      </c>
      <c r="O1160" s="217">
        <v>5000</v>
      </c>
      <c r="P1160" s="217">
        <v>2811</v>
      </c>
      <c r="Q1160" s="243" t="s">
        <v>9</v>
      </c>
      <c r="R1160" s="244">
        <f t="shared" si="18"/>
        <v>0</v>
      </c>
    </row>
    <row r="1161" spans="1:18" s="206" customFormat="1">
      <c r="A1161" s="241" t="s">
        <v>1350</v>
      </c>
      <c r="B1161" s="242" t="s">
        <v>1346</v>
      </c>
      <c r="C1161" s="216">
        <v>0</v>
      </c>
      <c r="D1161" s="216">
        <v>0</v>
      </c>
      <c r="E1161" s="216">
        <v>0</v>
      </c>
      <c r="F1161" s="216">
        <v>0</v>
      </c>
      <c r="G1161" s="216">
        <v>0</v>
      </c>
      <c r="H1161" s="216">
        <v>0</v>
      </c>
      <c r="I1161" s="216">
        <v>0</v>
      </c>
      <c r="J1161" s="216">
        <v>0</v>
      </c>
      <c r="K1161" s="216">
        <v>0</v>
      </c>
      <c r="L1161" s="216">
        <v>0</v>
      </c>
      <c r="M1161" s="216">
        <v>0</v>
      </c>
      <c r="N1161" s="216">
        <v>0</v>
      </c>
      <c r="O1161" s="216">
        <v>0</v>
      </c>
      <c r="P1161" s="216">
        <v>0</v>
      </c>
      <c r="Q1161" s="214" t="s">
        <v>9</v>
      </c>
      <c r="R1161" s="244">
        <f t="shared" si="18"/>
        <v>0</v>
      </c>
    </row>
    <row r="1162" spans="1:18">
      <c r="A1162" s="241" t="s">
        <v>1351</v>
      </c>
      <c r="B1162" s="242" t="s">
        <v>1346</v>
      </c>
      <c r="C1162" s="217">
        <v>1000</v>
      </c>
      <c r="D1162" s="217">
        <v>1000</v>
      </c>
      <c r="E1162" s="217">
        <v>1000</v>
      </c>
      <c r="F1162" s="217">
        <v>1000</v>
      </c>
      <c r="G1162" s="217">
        <v>1000</v>
      </c>
      <c r="H1162" s="217">
        <v>1000</v>
      </c>
      <c r="I1162" s="217">
        <v>1000</v>
      </c>
      <c r="J1162" s="217">
        <v>1000</v>
      </c>
      <c r="K1162" s="217">
        <v>1000</v>
      </c>
      <c r="L1162" s="217">
        <v>1000</v>
      </c>
      <c r="M1162" s="217">
        <v>1000</v>
      </c>
      <c r="N1162" s="217">
        <v>1000</v>
      </c>
      <c r="O1162" s="217">
        <v>1000</v>
      </c>
      <c r="P1162" s="217">
        <v>1307</v>
      </c>
      <c r="Q1162" s="243" t="s">
        <v>9</v>
      </c>
      <c r="R1162" s="244">
        <f t="shared" si="18"/>
        <v>0</v>
      </c>
    </row>
    <row r="1163" spans="1:18" s="206" customFormat="1">
      <c r="A1163" s="241" t="s">
        <v>1352</v>
      </c>
      <c r="B1163" s="242" t="s">
        <v>1346</v>
      </c>
      <c r="C1163" s="216">
        <v>0</v>
      </c>
      <c r="D1163" s="216">
        <v>0</v>
      </c>
      <c r="E1163" s="216">
        <v>0</v>
      </c>
      <c r="F1163" s="216">
        <v>0</v>
      </c>
      <c r="G1163" s="216">
        <v>0</v>
      </c>
      <c r="H1163" s="216">
        <v>0</v>
      </c>
      <c r="I1163" s="216">
        <v>0</v>
      </c>
      <c r="J1163" s="216">
        <v>0</v>
      </c>
      <c r="K1163" s="216">
        <v>0</v>
      </c>
      <c r="L1163" s="216">
        <v>0</v>
      </c>
      <c r="M1163" s="216">
        <v>0</v>
      </c>
      <c r="N1163" s="216">
        <v>0</v>
      </c>
      <c r="O1163" s="216">
        <v>0</v>
      </c>
      <c r="P1163" s="216">
        <v>0</v>
      </c>
      <c r="Q1163" s="214" t="s">
        <v>9</v>
      </c>
      <c r="R1163" s="244">
        <f t="shared" si="18"/>
        <v>0</v>
      </c>
    </row>
    <row r="1164" spans="1:18">
      <c r="A1164" s="241" t="s">
        <v>1353</v>
      </c>
      <c r="B1164" s="242" t="s">
        <v>1346</v>
      </c>
      <c r="C1164" s="217">
        <v>43000</v>
      </c>
      <c r="D1164" s="217">
        <v>43000</v>
      </c>
      <c r="E1164" s="217">
        <v>43000</v>
      </c>
      <c r="F1164" s="217">
        <v>43000</v>
      </c>
      <c r="G1164" s="217">
        <v>43000</v>
      </c>
      <c r="H1164" s="217">
        <v>43000</v>
      </c>
      <c r="I1164" s="217">
        <v>43000</v>
      </c>
      <c r="J1164" s="217">
        <v>0</v>
      </c>
      <c r="K1164" s="217">
        <v>0</v>
      </c>
      <c r="L1164" s="217">
        <v>0</v>
      </c>
      <c r="M1164" s="217">
        <v>0</v>
      </c>
      <c r="N1164" s="217">
        <v>0</v>
      </c>
      <c r="O1164" s="217">
        <v>0</v>
      </c>
      <c r="P1164" s="217">
        <v>23306</v>
      </c>
      <c r="Q1164" s="243" t="s">
        <v>9</v>
      </c>
      <c r="R1164" s="244">
        <f t="shared" si="18"/>
        <v>0</v>
      </c>
    </row>
    <row r="1165" spans="1:18" s="206" customFormat="1">
      <c r="A1165" s="241" t="s">
        <v>1354</v>
      </c>
      <c r="B1165" s="242" t="s">
        <v>1346</v>
      </c>
      <c r="C1165" s="216">
        <v>0</v>
      </c>
      <c r="D1165" s="216">
        <v>0</v>
      </c>
      <c r="E1165" s="216">
        <v>0</v>
      </c>
      <c r="F1165" s="216">
        <v>0</v>
      </c>
      <c r="G1165" s="216">
        <v>0</v>
      </c>
      <c r="H1165" s="216">
        <v>0</v>
      </c>
      <c r="I1165" s="216">
        <v>0</v>
      </c>
      <c r="J1165" s="216">
        <v>0</v>
      </c>
      <c r="K1165" s="216">
        <v>0</v>
      </c>
      <c r="L1165" s="216">
        <v>0</v>
      </c>
      <c r="M1165" s="216">
        <v>0</v>
      </c>
      <c r="N1165" s="216">
        <v>0</v>
      </c>
      <c r="O1165" s="216">
        <v>0</v>
      </c>
      <c r="P1165" s="216">
        <v>0</v>
      </c>
      <c r="Q1165" s="214" t="s">
        <v>9</v>
      </c>
      <c r="R1165" s="244">
        <f t="shared" si="18"/>
        <v>0</v>
      </c>
    </row>
    <row r="1166" spans="1:18">
      <c r="A1166" s="241" t="s">
        <v>1355</v>
      </c>
      <c r="B1166" s="242" t="s">
        <v>1346</v>
      </c>
      <c r="C1166" s="217">
        <v>231000</v>
      </c>
      <c r="D1166" s="217">
        <v>231000</v>
      </c>
      <c r="E1166" s="217">
        <v>231000</v>
      </c>
      <c r="F1166" s="217">
        <v>231000</v>
      </c>
      <c r="G1166" s="217">
        <v>231000</v>
      </c>
      <c r="H1166" s="217">
        <v>231000</v>
      </c>
      <c r="I1166" s="217">
        <v>231000</v>
      </c>
      <c r="J1166" s="217">
        <v>269000</v>
      </c>
      <c r="K1166" s="217">
        <v>269000</v>
      </c>
      <c r="L1166" s="217">
        <v>269000</v>
      </c>
      <c r="M1166" s="217">
        <v>269000</v>
      </c>
      <c r="N1166" s="217">
        <v>269000</v>
      </c>
      <c r="O1166" s="217">
        <v>269000</v>
      </c>
      <c r="P1166" s="217">
        <v>248295</v>
      </c>
      <c r="Q1166" s="243" t="s">
        <v>9</v>
      </c>
      <c r="R1166" s="244">
        <f t="shared" si="18"/>
        <v>0</v>
      </c>
    </row>
    <row r="1167" spans="1:18" s="206" customFormat="1">
      <c r="A1167" s="241" t="s">
        <v>1356</v>
      </c>
      <c r="B1167" s="242" t="s">
        <v>1346</v>
      </c>
      <c r="C1167" s="216">
        <v>0</v>
      </c>
      <c r="D1167" s="216">
        <v>0</v>
      </c>
      <c r="E1167" s="216">
        <v>0</v>
      </c>
      <c r="F1167" s="216">
        <v>0</v>
      </c>
      <c r="G1167" s="216">
        <v>0</v>
      </c>
      <c r="H1167" s="216">
        <v>0</v>
      </c>
      <c r="I1167" s="216">
        <v>0</v>
      </c>
      <c r="J1167" s="216">
        <v>0</v>
      </c>
      <c r="K1167" s="216">
        <v>0</v>
      </c>
      <c r="L1167" s="216">
        <v>0</v>
      </c>
      <c r="M1167" s="216">
        <v>0</v>
      </c>
      <c r="N1167" s="216">
        <v>0</v>
      </c>
      <c r="O1167" s="216">
        <v>0</v>
      </c>
      <c r="P1167" s="216">
        <v>0</v>
      </c>
      <c r="Q1167" s="214" t="s">
        <v>9</v>
      </c>
      <c r="R1167" s="244">
        <f t="shared" si="18"/>
        <v>0</v>
      </c>
    </row>
    <row r="1168" spans="1:18">
      <c r="A1168" s="241" t="s">
        <v>1357</v>
      </c>
      <c r="B1168" s="242" t="s">
        <v>1346</v>
      </c>
      <c r="C1168" s="217">
        <v>1000</v>
      </c>
      <c r="D1168" s="217">
        <v>1000</v>
      </c>
      <c r="E1168" s="217">
        <v>1000</v>
      </c>
      <c r="F1168" s="217">
        <v>1000</v>
      </c>
      <c r="G1168" s="217">
        <v>1000</v>
      </c>
      <c r="H1168" s="217">
        <v>1000</v>
      </c>
      <c r="I1168" s="217">
        <v>1000</v>
      </c>
      <c r="J1168" s="217">
        <v>1000</v>
      </c>
      <c r="K1168" s="217">
        <v>1000</v>
      </c>
      <c r="L1168" s="217">
        <v>1000</v>
      </c>
      <c r="M1168" s="217">
        <v>1000</v>
      </c>
      <c r="N1168" s="217">
        <v>1000</v>
      </c>
      <c r="O1168" s="217">
        <v>1000</v>
      </c>
      <c r="P1168" s="217">
        <v>1390</v>
      </c>
      <c r="Q1168" s="243" t="s">
        <v>9</v>
      </c>
      <c r="R1168" s="244">
        <f t="shared" si="18"/>
        <v>0</v>
      </c>
    </row>
    <row r="1169" spans="1:18" s="206" customFormat="1">
      <c r="A1169" s="241" t="s">
        <v>1358</v>
      </c>
      <c r="B1169" s="242" t="s">
        <v>1346</v>
      </c>
      <c r="C1169" s="216">
        <v>0</v>
      </c>
      <c r="D1169" s="216">
        <v>0</v>
      </c>
      <c r="E1169" s="216">
        <v>0</v>
      </c>
      <c r="F1169" s="216">
        <v>0</v>
      </c>
      <c r="G1169" s="216">
        <v>0</v>
      </c>
      <c r="H1169" s="216">
        <v>0</v>
      </c>
      <c r="I1169" s="216">
        <v>0</v>
      </c>
      <c r="J1169" s="216">
        <v>0</v>
      </c>
      <c r="K1169" s="216">
        <v>0</v>
      </c>
      <c r="L1169" s="216">
        <v>0</v>
      </c>
      <c r="M1169" s="216">
        <v>0</v>
      </c>
      <c r="N1169" s="216">
        <v>0</v>
      </c>
      <c r="O1169" s="216">
        <v>0</v>
      </c>
      <c r="P1169" s="216">
        <v>0</v>
      </c>
      <c r="Q1169" s="214" t="s">
        <v>9</v>
      </c>
      <c r="R1169" s="244">
        <f t="shared" si="18"/>
        <v>0</v>
      </c>
    </row>
    <row r="1170" spans="1:18">
      <c r="A1170" s="241" t="s">
        <v>1359</v>
      </c>
      <c r="B1170" s="242" t="s">
        <v>1346</v>
      </c>
      <c r="C1170" s="217">
        <v>0</v>
      </c>
      <c r="D1170" s="217">
        <v>0</v>
      </c>
      <c r="E1170" s="217">
        <v>0</v>
      </c>
      <c r="F1170" s="217">
        <v>0</v>
      </c>
      <c r="G1170" s="217">
        <v>0</v>
      </c>
      <c r="H1170" s="217">
        <v>0</v>
      </c>
      <c r="I1170" s="217">
        <v>0</v>
      </c>
      <c r="J1170" s="217">
        <v>1000</v>
      </c>
      <c r="K1170" s="217">
        <v>1000</v>
      </c>
      <c r="L1170" s="217">
        <v>1000</v>
      </c>
      <c r="M1170" s="217">
        <v>1000</v>
      </c>
      <c r="N1170" s="217">
        <v>1000</v>
      </c>
      <c r="O1170" s="217">
        <v>1000</v>
      </c>
      <c r="P1170" s="217">
        <v>283</v>
      </c>
      <c r="Q1170" s="243" t="s">
        <v>9</v>
      </c>
      <c r="R1170" s="244">
        <f t="shared" si="18"/>
        <v>0</v>
      </c>
    </row>
    <row r="1171" spans="1:18" s="206" customFormat="1">
      <c r="A1171" s="241" t="s">
        <v>1360</v>
      </c>
      <c r="B1171" s="242" t="s">
        <v>1346</v>
      </c>
      <c r="C1171" s="216">
        <v>0</v>
      </c>
      <c r="D1171" s="216">
        <v>0</v>
      </c>
      <c r="E1171" s="216">
        <v>0</v>
      </c>
      <c r="F1171" s="216">
        <v>0</v>
      </c>
      <c r="G1171" s="216">
        <v>0</v>
      </c>
      <c r="H1171" s="216">
        <v>0</v>
      </c>
      <c r="I1171" s="216">
        <v>0</v>
      </c>
      <c r="J1171" s="216">
        <v>0</v>
      </c>
      <c r="K1171" s="216">
        <v>0</v>
      </c>
      <c r="L1171" s="216">
        <v>0</v>
      </c>
      <c r="M1171" s="216">
        <v>0</v>
      </c>
      <c r="N1171" s="216">
        <v>0</v>
      </c>
      <c r="O1171" s="216">
        <v>0</v>
      </c>
      <c r="P1171" s="216">
        <v>0</v>
      </c>
      <c r="Q1171" s="214" t="s">
        <v>9</v>
      </c>
      <c r="R1171" s="244">
        <f t="shared" si="18"/>
        <v>0</v>
      </c>
    </row>
    <row r="1172" spans="1:18" s="206" customFormat="1">
      <c r="A1172" s="241" t="s">
        <v>1361</v>
      </c>
      <c r="B1172" s="242" t="s">
        <v>1346</v>
      </c>
      <c r="C1172" s="216">
        <v>0</v>
      </c>
      <c r="D1172" s="216">
        <v>0</v>
      </c>
      <c r="E1172" s="216">
        <v>0</v>
      </c>
      <c r="F1172" s="216">
        <v>0</v>
      </c>
      <c r="G1172" s="216">
        <v>0</v>
      </c>
      <c r="H1172" s="216">
        <v>0</v>
      </c>
      <c r="I1172" s="216">
        <v>0</v>
      </c>
      <c r="J1172" s="216">
        <v>0</v>
      </c>
      <c r="K1172" s="216">
        <v>0</v>
      </c>
      <c r="L1172" s="216">
        <v>0</v>
      </c>
      <c r="M1172" s="216">
        <v>0</v>
      </c>
      <c r="N1172" s="216">
        <v>0</v>
      </c>
      <c r="O1172" s="216">
        <v>0</v>
      </c>
      <c r="P1172" s="216">
        <v>0</v>
      </c>
      <c r="Q1172" s="214" t="s">
        <v>9</v>
      </c>
      <c r="R1172" s="244">
        <f t="shared" si="18"/>
        <v>0</v>
      </c>
    </row>
    <row r="1173" spans="1:18" s="206" customFormat="1">
      <c r="A1173" s="241" t="s">
        <v>1362</v>
      </c>
      <c r="B1173" s="242" t="s">
        <v>1346</v>
      </c>
      <c r="C1173" s="216">
        <v>0</v>
      </c>
      <c r="D1173" s="216">
        <v>0</v>
      </c>
      <c r="E1173" s="216">
        <v>0</v>
      </c>
      <c r="F1173" s="216">
        <v>0</v>
      </c>
      <c r="G1173" s="216">
        <v>0</v>
      </c>
      <c r="H1173" s="216">
        <v>0</v>
      </c>
      <c r="I1173" s="216">
        <v>0</v>
      </c>
      <c r="J1173" s="216">
        <v>0</v>
      </c>
      <c r="K1173" s="216">
        <v>0</v>
      </c>
      <c r="L1173" s="216">
        <v>0</v>
      </c>
      <c r="M1173" s="216">
        <v>0</v>
      </c>
      <c r="N1173" s="216">
        <v>0</v>
      </c>
      <c r="O1173" s="216">
        <v>0</v>
      </c>
      <c r="P1173" s="216">
        <v>0</v>
      </c>
      <c r="Q1173" s="214" t="s">
        <v>9</v>
      </c>
      <c r="R1173" s="244">
        <f t="shared" si="18"/>
        <v>0</v>
      </c>
    </row>
    <row r="1174" spans="1:18" s="206" customFormat="1">
      <c r="A1174" s="241" t="s">
        <v>1363</v>
      </c>
      <c r="B1174" s="242" t="s">
        <v>1346</v>
      </c>
      <c r="C1174" s="216">
        <v>0</v>
      </c>
      <c r="D1174" s="216">
        <v>0</v>
      </c>
      <c r="E1174" s="216">
        <v>0</v>
      </c>
      <c r="F1174" s="216">
        <v>0</v>
      </c>
      <c r="G1174" s="216">
        <v>0</v>
      </c>
      <c r="H1174" s="216">
        <v>0</v>
      </c>
      <c r="I1174" s="216">
        <v>0</v>
      </c>
      <c r="J1174" s="216">
        <v>0</v>
      </c>
      <c r="K1174" s="216">
        <v>0</v>
      </c>
      <c r="L1174" s="216">
        <v>0</v>
      </c>
      <c r="M1174" s="216">
        <v>0</v>
      </c>
      <c r="N1174" s="216">
        <v>0</v>
      </c>
      <c r="O1174" s="216">
        <v>0</v>
      </c>
      <c r="P1174" s="216">
        <v>0</v>
      </c>
      <c r="Q1174" s="214" t="s">
        <v>9</v>
      </c>
      <c r="R1174" s="244">
        <f t="shared" si="18"/>
        <v>0</v>
      </c>
    </row>
    <row r="1175" spans="1:18">
      <c r="A1175" s="241" t="s">
        <v>1364</v>
      </c>
      <c r="B1175" s="242" t="s">
        <v>1346</v>
      </c>
      <c r="C1175" s="217">
        <v>1813000</v>
      </c>
      <c r="D1175" s="217">
        <v>1813000</v>
      </c>
      <c r="E1175" s="217">
        <v>1813000</v>
      </c>
      <c r="F1175" s="217">
        <v>1813000</v>
      </c>
      <c r="G1175" s="217">
        <v>1813000</v>
      </c>
      <c r="H1175" s="217">
        <v>1813000</v>
      </c>
      <c r="I1175" s="217">
        <v>1813000</v>
      </c>
      <c r="J1175" s="217">
        <v>0</v>
      </c>
      <c r="K1175" s="217">
        <v>0</v>
      </c>
      <c r="L1175" s="217">
        <v>0</v>
      </c>
      <c r="M1175" s="217">
        <v>0</v>
      </c>
      <c r="N1175" s="217">
        <v>0</v>
      </c>
      <c r="O1175" s="217">
        <v>0</v>
      </c>
      <c r="P1175" s="217">
        <v>981859</v>
      </c>
      <c r="Q1175" s="243" t="s">
        <v>9</v>
      </c>
      <c r="R1175" s="244">
        <f t="shared" si="18"/>
        <v>0</v>
      </c>
    </row>
    <row r="1176" spans="1:18">
      <c r="A1176" s="241" t="s">
        <v>1365</v>
      </c>
      <c r="B1176" s="242" t="s">
        <v>1346</v>
      </c>
      <c r="C1176" s="217">
        <v>805000</v>
      </c>
      <c r="D1176" s="217">
        <v>805000</v>
      </c>
      <c r="E1176" s="217">
        <v>805000</v>
      </c>
      <c r="F1176" s="217">
        <v>805000</v>
      </c>
      <c r="G1176" s="217">
        <v>805000</v>
      </c>
      <c r="H1176" s="217">
        <v>806000</v>
      </c>
      <c r="I1176" s="217">
        <v>806000</v>
      </c>
      <c r="J1176" s="217">
        <v>2619000</v>
      </c>
      <c r="K1176" s="217">
        <v>2619000</v>
      </c>
      <c r="L1176" s="217">
        <v>2619000</v>
      </c>
      <c r="M1176" s="217">
        <v>2619000</v>
      </c>
      <c r="N1176" s="217">
        <v>2619000</v>
      </c>
      <c r="O1176" s="217">
        <v>2619000</v>
      </c>
      <c r="P1176" s="217">
        <v>1636527</v>
      </c>
      <c r="Q1176" s="243" t="s">
        <v>9</v>
      </c>
      <c r="R1176" s="244">
        <f t="shared" si="18"/>
        <v>0</v>
      </c>
    </row>
    <row r="1177" spans="1:18" s="206" customFormat="1">
      <c r="A1177" s="241" t="s">
        <v>1366</v>
      </c>
      <c r="B1177" s="242" t="s">
        <v>1346</v>
      </c>
      <c r="C1177" s="216">
        <v>0</v>
      </c>
      <c r="D1177" s="216">
        <v>0</v>
      </c>
      <c r="E1177" s="216">
        <v>0</v>
      </c>
      <c r="F1177" s="216">
        <v>0</v>
      </c>
      <c r="G1177" s="216">
        <v>0</v>
      </c>
      <c r="H1177" s="216">
        <v>0</v>
      </c>
      <c r="I1177" s="216">
        <v>0</v>
      </c>
      <c r="J1177" s="216">
        <v>0</v>
      </c>
      <c r="K1177" s="216">
        <v>0</v>
      </c>
      <c r="L1177" s="216">
        <v>0</v>
      </c>
      <c r="M1177" s="216">
        <v>0</v>
      </c>
      <c r="N1177" s="216">
        <v>0</v>
      </c>
      <c r="O1177" s="216">
        <v>0</v>
      </c>
      <c r="P1177" s="216">
        <v>0</v>
      </c>
      <c r="Q1177" s="214" t="s">
        <v>9</v>
      </c>
      <c r="R1177" s="244">
        <f t="shared" si="18"/>
        <v>0</v>
      </c>
    </row>
    <row r="1178" spans="1:18">
      <c r="A1178" s="241" t="s">
        <v>1367</v>
      </c>
      <c r="B1178" s="242" t="s">
        <v>1346</v>
      </c>
      <c r="C1178" s="217">
        <v>70000</v>
      </c>
      <c r="D1178" s="217">
        <v>70000</v>
      </c>
      <c r="E1178" s="217">
        <v>70000</v>
      </c>
      <c r="F1178" s="217">
        <v>70000</v>
      </c>
      <c r="G1178" s="217">
        <v>70000</v>
      </c>
      <c r="H1178" s="217">
        <v>70000</v>
      </c>
      <c r="I1178" s="217">
        <v>70000</v>
      </c>
      <c r="J1178" s="217">
        <v>426000</v>
      </c>
      <c r="K1178" s="217">
        <v>426000</v>
      </c>
      <c r="L1178" s="217">
        <v>426000</v>
      </c>
      <c r="M1178" s="217">
        <v>426000</v>
      </c>
      <c r="N1178" s="217">
        <v>426000</v>
      </c>
      <c r="O1178" s="217">
        <v>426000</v>
      </c>
      <c r="P1178" s="217">
        <v>233036</v>
      </c>
      <c r="Q1178" s="243" t="s">
        <v>9</v>
      </c>
      <c r="R1178" s="244">
        <f t="shared" si="18"/>
        <v>0</v>
      </c>
    </row>
    <row r="1179" spans="1:18" s="206" customFormat="1">
      <c r="A1179" s="241" t="s">
        <v>1368</v>
      </c>
      <c r="B1179" s="242" t="s">
        <v>1346</v>
      </c>
      <c r="C1179" s="216">
        <v>0</v>
      </c>
      <c r="D1179" s="216">
        <v>0</v>
      </c>
      <c r="E1179" s="216">
        <v>0</v>
      </c>
      <c r="F1179" s="216">
        <v>0</v>
      </c>
      <c r="G1179" s="216">
        <v>0</v>
      </c>
      <c r="H1179" s="216">
        <v>0</v>
      </c>
      <c r="I1179" s="216">
        <v>0</v>
      </c>
      <c r="J1179" s="216">
        <v>0</v>
      </c>
      <c r="K1179" s="216">
        <v>0</v>
      </c>
      <c r="L1179" s="216">
        <v>0</v>
      </c>
      <c r="M1179" s="216">
        <v>0</v>
      </c>
      <c r="N1179" s="216">
        <v>0</v>
      </c>
      <c r="O1179" s="216">
        <v>0</v>
      </c>
      <c r="P1179" s="216">
        <v>0</v>
      </c>
      <c r="Q1179" s="214" t="s">
        <v>9</v>
      </c>
      <c r="R1179" s="244">
        <f t="shared" si="18"/>
        <v>0</v>
      </c>
    </row>
    <row r="1180" spans="1:18" s="206" customFormat="1">
      <c r="A1180" s="241" t="s">
        <v>1369</v>
      </c>
      <c r="B1180" s="242" t="s">
        <v>1346</v>
      </c>
      <c r="C1180" s="216">
        <v>0</v>
      </c>
      <c r="D1180" s="216">
        <v>0</v>
      </c>
      <c r="E1180" s="216">
        <v>0</v>
      </c>
      <c r="F1180" s="216">
        <v>0</v>
      </c>
      <c r="G1180" s="216">
        <v>0</v>
      </c>
      <c r="H1180" s="216">
        <v>0</v>
      </c>
      <c r="I1180" s="216">
        <v>0</v>
      </c>
      <c r="J1180" s="216">
        <v>0</v>
      </c>
      <c r="K1180" s="216">
        <v>0</v>
      </c>
      <c r="L1180" s="216">
        <v>0</v>
      </c>
      <c r="M1180" s="216">
        <v>0</v>
      </c>
      <c r="N1180" s="216">
        <v>0</v>
      </c>
      <c r="O1180" s="216">
        <v>0</v>
      </c>
      <c r="P1180" s="216">
        <v>0</v>
      </c>
      <c r="Q1180" s="214" t="s">
        <v>9</v>
      </c>
      <c r="R1180" s="244">
        <f t="shared" si="18"/>
        <v>0</v>
      </c>
    </row>
    <row r="1181" spans="1:18">
      <c r="A1181" s="241" t="s">
        <v>1370</v>
      </c>
      <c r="B1181" s="242" t="s">
        <v>1346</v>
      </c>
      <c r="C1181" s="217">
        <v>150000</v>
      </c>
      <c r="D1181" s="217">
        <v>150000</v>
      </c>
      <c r="E1181" s="217">
        <v>150000</v>
      </c>
      <c r="F1181" s="217">
        <v>150000</v>
      </c>
      <c r="G1181" s="217">
        <v>150000</v>
      </c>
      <c r="H1181" s="217">
        <v>150000</v>
      </c>
      <c r="I1181" s="217">
        <v>150000</v>
      </c>
      <c r="J1181" s="217">
        <v>150000</v>
      </c>
      <c r="K1181" s="217">
        <v>150000</v>
      </c>
      <c r="L1181" s="217">
        <v>150000</v>
      </c>
      <c r="M1181" s="217">
        <v>150000</v>
      </c>
      <c r="N1181" s="217">
        <v>150000</v>
      </c>
      <c r="O1181" s="217">
        <v>150000</v>
      </c>
      <c r="P1181" s="217">
        <v>150385</v>
      </c>
      <c r="Q1181" s="243" t="s">
        <v>9</v>
      </c>
      <c r="R1181" s="244">
        <f t="shared" si="18"/>
        <v>0</v>
      </c>
    </row>
    <row r="1182" spans="1:18" s="206" customFormat="1">
      <c r="A1182" s="241" t="s">
        <v>1371</v>
      </c>
      <c r="B1182" s="242" t="s">
        <v>1346</v>
      </c>
      <c r="C1182" s="216">
        <v>0</v>
      </c>
      <c r="D1182" s="216">
        <v>0</v>
      </c>
      <c r="E1182" s="216">
        <v>0</v>
      </c>
      <c r="F1182" s="216">
        <v>0</v>
      </c>
      <c r="G1182" s="216">
        <v>0</v>
      </c>
      <c r="H1182" s="216">
        <v>0</v>
      </c>
      <c r="I1182" s="216">
        <v>0</v>
      </c>
      <c r="J1182" s="216">
        <v>0</v>
      </c>
      <c r="K1182" s="216">
        <v>0</v>
      </c>
      <c r="L1182" s="216">
        <v>0</v>
      </c>
      <c r="M1182" s="216">
        <v>0</v>
      </c>
      <c r="N1182" s="216">
        <v>0</v>
      </c>
      <c r="O1182" s="216">
        <v>0</v>
      </c>
      <c r="P1182" s="216">
        <v>0</v>
      </c>
      <c r="Q1182" s="214" t="s">
        <v>9</v>
      </c>
      <c r="R1182" s="244">
        <f t="shared" si="18"/>
        <v>0</v>
      </c>
    </row>
    <row r="1183" spans="1:18" s="206" customFormat="1">
      <c r="A1183" s="241" t="s">
        <v>1372</v>
      </c>
      <c r="B1183" s="242" t="s">
        <v>1346</v>
      </c>
      <c r="C1183" s="216">
        <v>0</v>
      </c>
      <c r="D1183" s="216">
        <v>0</v>
      </c>
      <c r="E1183" s="216">
        <v>0</v>
      </c>
      <c r="F1183" s="216">
        <v>0</v>
      </c>
      <c r="G1183" s="216">
        <v>0</v>
      </c>
      <c r="H1183" s="216">
        <v>0</v>
      </c>
      <c r="I1183" s="216">
        <v>0</v>
      </c>
      <c r="J1183" s="216">
        <v>0</v>
      </c>
      <c r="K1183" s="216">
        <v>0</v>
      </c>
      <c r="L1183" s="216">
        <v>0</v>
      </c>
      <c r="M1183" s="216">
        <v>0</v>
      </c>
      <c r="N1183" s="216">
        <v>0</v>
      </c>
      <c r="O1183" s="216">
        <v>0</v>
      </c>
      <c r="P1183" s="216">
        <v>0</v>
      </c>
      <c r="Q1183" s="214" t="s">
        <v>9</v>
      </c>
      <c r="R1183" s="244">
        <f t="shared" si="18"/>
        <v>0</v>
      </c>
    </row>
    <row r="1184" spans="1:18" s="206" customFormat="1">
      <c r="A1184" s="241" t="s">
        <v>1373</v>
      </c>
      <c r="B1184" s="242" t="s">
        <v>1346</v>
      </c>
      <c r="C1184" s="216">
        <v>0</v>
      </c>
      <c r="D1184" s="216">
        <v>0</v>
      </c>
      <c r="E1184" s="216">
        <v>0</v>
      </c>
      <c r="F1184" s="216">
        <v>0</v>
      </c>
      <c r="G1184" s="216">
        <v>0</v>
      </c>
      <c r="H1184" s="216">
        <v>0</v>
      </c>
      <c r="I1184" s="216">
        <v>0</v>
      </c>
      <c r="J1184" s="216">
        <v>0</v>
      </c>
      <c r="K1184" s="216">
        <v>0</v>
      </c>
      <c r="L1184" s="216">
        <v>0</v>
      </c>
      <c r="M1184" s="216">
        <v>0</v>
      </c>
      <c r="N1184" s="216">
        <v>0</v>
      </c>
      <c r="O1184" s="216">
        <v>0</v>
      </c>
      <c r="P1184" s="216">
        <v>0</v>
      </c>
      <c r="Q1184" s="214" t="s">
        <v>9</v>
      </c>
      <c r="R1184" s="244">
        <f t="shared" si="18"/>
        <v>0</v>
      </c>
    </row>
    <row r="1185" spans="1:18" s="206" customFormat="1">
      <c r="A1185" s="241" t="s">
        <v>1374</v>
      </c>
      <c r="B1185" s="242" t="s">
        <v>1346</v>
      </c>
      <c r="C1185" s="216">
        <v>0</v>
      </c>
      <c r="D1185" s="216">
        <v>0</v>
      </c>
      <c r="E1185" s="216">
        <v>0</v>
      </c>
      <c r="F1185" s="216">
        <v>0</v>
      </c>
      <c r="G1185" s="216">
        <v>0</v>
      </c>
      <c r="H1185" s="216">
        <v>0</v>
      </c>
      <c r="I1185" s="216">
        <v>0</v>
      </c>
      <c r="J1185" s="216">
        <v>0</v>
      </c>
      <c r="K1185" s="216">
        <v>0</v>
      </c>
      <c r="L1185" s="216">
        <v>0</v>
      </c>
      <c r="M1185" s="216">
        <v>0</v>
      </c>
      <c r="N1185" s="216">
        <v>0</v>
      </c>
      <c r="O1185" s="216">
        <v>0</v>
      </c>
      <c r="P1185" s="216">
        <v>0</v>
      </c>
      <c r="Q1185" s="214" t="s">
        <v>9</v>
      </c>
      <c r="R1185" s="244">
        <f t="shared" si="18"/>
        <v>0</v>
      </c>
    </row>
    <row r="1186" spans="1:18" s="206" customFormat="1">
      <c r="A1186" s="241" t="s">
        <v>1375</v>
      </c>
      <c r="B1186" s="242" t="s">
        <v>1346</v>
      </c>
      <c r="C1186" s="216">
        <v>0</v>
      </c>
      <c r="D1186" s="216">
        <v>0</v>
      </c>
      <c r="E1186" s="216">
        <v>0</v>
      </c>
      <c r="F1186" s="216">
        <v>0</v>
      </c>
      <c r="G1186" s="216">
        <v>0</v>
      </c>
      <c r="H1186" s="216">
        <v>0</v>
      </c>
      <c r="I1186" s="216">
        <v>0</v>
      </c>
      <c r="J1186" s="216">
        <v>0</v>
      </c>
      <c r="K1186" s="216">
        <v>0</v>
      </c>
      <c r="L1186" s="216">
        <v>0</v>
      </c>
      <c r="M1186" s="216">
        <v>0</v>
      </c>
      <c r="N1186" s="216">
        <v>0</v>
      </c>
      <c r="O1186" s="216">
        <v>0</v>
      </c>
      <c r="P1186" s="216">
        <v>0</v>
      </c>
      <c r="Q1186" s="214" t="s">
        <v>9</v>
      </c>
      <c r="R1186" s="244">
        <f t="shared" si="18"/>
        <v>0</v>
      </c>
    </row>
    <row r="1187" spans="1:18">
      <c r="A1187" s="241" t="s">
        <v>1376</v>
      </c>
      <c r="B1187" s="242" t="s">
        <v>1346</v>
      </c>
      <c r="C1187" s="217">
        <v>299000</v>
      </c>
      <c r="D1187" s="217">
        <v>299000</v>
      </c>
      <c r="E1187" s="217">
        <v>299000</v>
      </c>
      <c r="F1187" s="217">
        <v>299000</v>
      </c>
      <c r="G1187" s="217">
        <v>299000</v>
      </c>
      <c r="H1187" s="217">
        <v>299000</v>
      </c>
      <c r="I1187" s="217">
        <v>299000</v>
      </c>
      <c r="J1187" s="217">
        <v>299000</v>
      </c>
      <c r="K1187" s="217">
        <v>299000</v>
      </c>
      <c r="L1187" s="217">
        <v>299000</v>
      </c>
      <c r="M1187" s="217">
        <v>299000</v>
      </c>
      <c r="N1187" s="217">
        <v>299000</v>
      </c>
      <c r="O1187" s="217">
        <v>299000</v>
      </c>
      <c r="P1187" s="217">
        <v>298561</v>
      </c>
      <c r="Q1187" s="243" t="s">
        <v>9</v>
      </c>
      <c r="R1187" s="244">
        <f t="shared" si="18"/>
        <v>0</v>
      </c>
    </row>
    <row r="1188" spans="1:18" s="206" customFormat="1">
      <c r="A1188" s="241" t="s">
        <v>1377</v>
      </c>
      <c r="B1188" s="242" t="s">
        <v>1346</v>
      </c>
      <c r="C1188" s="216">
        <v>0</v>
      </c>
      <c r="D1188" s="216">
        <v>0</v>
      </c>
      <c r="E1188" s="216">
        <v>0</v>
      </c>
      <c r="F1188" s="216">
        <v>0</v>
      </c>
      <c r="G1188" s="216">
        <v>0</v>
      </c>
      <c r="H1188" s="216">
        <v>0</v>
      </c>
      <c r="I1188" s="216">
        <v>0</v>
      </c>
      <c r="J1188" s="216">
        <v>0</v>
      </c>
      <c r="K1188" s="216">
        <v>0</v>
      </c>
      <c r="L1188" s="216">
        <v>0</v>
      </c>
      <c r="M1188" s="216">
        <v>0</v>
      </c>
      <c r="N1188" s="216">
        <v>0</v>
      </c>
      <c r="O1188" s="216">
        <v>0</v>
      </c>
      <c r="P1188" s="216">
        <v>0</v>
      </c>
      <c r="Q1188" s="214" t="s">
        <v>9</v>
      </c>
      <c r="R1188" s="244">
        <f t="shared" si="18"/>
        <v>0</v>
      </c>
    </row>
    <row r="1189" spans="1:18">
      <c r="A1189" s="241" t="s">
        <v>1378</v>
      </c>
      <c r="B1189" s="242" t="s">
        <v>1346</v>
      </c>
      <c r="C1189" s="217">
        <v>3000</v>
      </c>
      <c r="D1189" s="217">
        <v>3000</v>
      </c>
      <c r="E1189" s="217">
        <v>3000</v>
      </c>
      <c r="F1189" s="217">
        <v>3000</v>
      </c>
      <c r="G1189" s="217">
        <v>3000</v>
      </c>
      <c r="H1189" s="217">
        <v>3000</v>
      </c>
      <c r="I1189" s="217">
        <v>3000</v>
      </c>
      <c r="J1189" s="217">
        <v>3000</v>
      </c>
      <c r="K1189" s="217">
        <v>3000</v>
      </c>
      <c r="L1189" s="217">
        <v>3000</v>
      </c>
      <c r="M1189" s="217">
        <v>3000</v>
      </c>
      <c r="N1189" s="217">
        <v>3000</v>
      </c>
      <c r="O1189" s="217">
        <v>3000</v>
      </c>
      <c r="P1189" s="217">
        <v>2655</v>
      </c>
      <c r="Q1189" s="243" t="s">
        <v>9</v>
      </c>
      <c r="R1189" s="244">
        <f t="shared" si="18"/>
        <v>0</v>
      </c>
    </row>
    <row r="1190" spans="1:18" s="206" customFormat="1">
      <c r="A1190" s="241" t="s">
        <v>1379</v>
      </c>
      <c r="B1190" s="242" t="s">
        <v>1346</v>
      </c>
      <c r="C1190" s="216">
        <v>0</v>
      </c>
      <c r="D1190" s="216">
        <v>0</v>
      </c>
      <c r="E1190" s="216">
        <v>0</v>
      </c>
      <c r="F1190" s="216">
        <v>0</v>
      </c>
      <c r="G1190" s="216">
        <v>0</v>
      </c>
      <c r="H1190" s="216">
        <v>0</v>
      </c>
      <c r="I1190" s="216">
        <v>0</v>
      </c>
      <c r="J1190" s="216">
        <v>0</v>
      </c>
      <c r="K1190" s="216">
        <v>0</v>
      </c>
      <c r="L1190" s="216">
        <v>0</v>
      </c>
      <c r="M1190" s="216">
        <v>0</v>
      </c>
      <c r="N1190" s="216">
        <v>0</v>
      </c>
      <c r="O1190" s="216">
        <v>0</v>
      </c>
      <c r="P1190" s="216">
        <v>0</v>
      </c>
      <c r="Q1190" s="214" t="s">
        <v>9</v>
      </c>
      <c r="R1190" s="244">
        <f t="shared" si="18"/>
        <v>0</v>
      </c>
    </row>
    <row r="1191" spans="1:18">
      <c r="A1191" s="241" t="s">
        <v>1380</v>
      </c>
      <c r="B1191" s="242" t="s">
        <v>1346</v>
      </c>
      <c r="C1191" s="217">
        <v>15928000</v>
      </c>
      <c r="D1191" s="217">
        <v>15928000</v>
      </c>
      <c r="E1191" s="217">
        <v>15928000</v>
      </c>
      <c r="F1191" s="217">
        <v>15928000</v>
      </c>
      <c r="G1191" s="217">
        <v>15928000</v>
      </c>
      <c r="H1191" s="217">
        <v>15928000</v>
      </c>
      <c r="I1191" s="217">
        <v>15928000</v>
      </c>
      <c r="J1191" s="217">
        <v>15928000</v>
      </c>
      <c r="K1191" s="217">
        <v>15928000</v>
      </c>
      <c r="L1191" s="217">
        <v>15928000</v>
      </c>
      <c r="M1191" s="217">
        <v>15928000</v>
      </c>
      <c r="N1191" s="217">
        <v>15928000</v>
      </c>
      <c r="O1191" s="217">
        <v>15928000</v>
      </c>
      <c r="P1191" s="217">
        <v>15927851</v>
      </c>
      <c r="Q1191" s="243" t="s">
        <v>9</v>
      </c>
      <c r="R1191" s="244">
        <f t="shared" si="18"/>
        <v>0</v>
      </c>
    </row>
    <row r="1192" spans="1:18" s="206" customFormat="1">
      <c r="A1192" s="241" t="s">
        <v>1381</v>
      </c>
      <c r="B1192" s="242" t="s">
        <v>1346</v>
      </c>
      <c r="C1192" s="216">
        <v>0</v>
      </c>
      <c r="D1192" s="216">
        <v>0</v>
      </c>
      <c r="E1192" s="216">
        <v>0</v>
      </c>
      <c r="F1192" s="216">
        <v>0</v>
      </c>
      <c r="G1192" s="216">
        <v>0</v>
      </c>
      <c r="H1192" s="216">
        <v>0</v>
      </c>
      <c r="I1192" s="216">
        <v>0</v>
      </c>
      <c r="J1192" s="216">
        <v>0</v>
      </c>
      <c r="K1192" s="216">
        <v>0</v>
      </c>
      <c r="L1192" s="216">
        <v>0</v>
      </c>
      <c r="M1192" s="216">
        <v>0</v>
      </c>
      <c r="N1192" s="216">
        <v>0</v>
      </c>
      <c r="O1192" s="216">
        <v>0</v>
      </c>
      <c r="P1192" s="216">
        <v>0</v>
      </c>
      <c r="Q1192" s="214" t="s">
        <v>9</v>
      </c>
      <c r="R1192" s="244">
        <f t="shared" si="18"/>
        <v>0</v>
      </c>
    </row>
    <row r="1193" spans="1:18">
      <c r="A1193" s="241" t="s">
        <v>1382</v>
      </c>
      <c r="B1193" s="242" t="s">
        <v>1346</v>
      </c>
      <c r="C1193" s="217">
        <v>1656000</v>
      </c>
      <c r="D1193" s="217">
        <v>1656000</v>
      </c>
      <c r="E1193" s="217">
        <v>1656000</v>
      </c>
      <c r="F1193" s="217">
        <v>1656000</v>
      </c>
      <c r="G1193" s="217">
        <v>1656000</v>
      </c>
      <c r="H1193" s="217">
        <v>1656000</v>
      </c>
      <c r="I1193" s="217">
        <v>1656000</v>
      </c>
      <c r="J1193" s="217">
        <v>1656000</v>
      </c>
      <c r="K1193" s="217">
        <v>1656000</v>
      </c>
      <c r="L1193" s="217">
        <v>1656000</v>
      </c>
      <c r="M1193" s="217">
        <v>1656000</v>
      </c>
      <c r="N1193" s="217">
        <v>1656000</v>
      </c>
      <c r="O1193" s="217">
        <v>1656000</v>
      </c>
      <c r="P1193" s="217">
        <v>1655837</v>
      </c>
      <c r="Q1193" s="243" t="s">
        <v>9</v>
      </c>
      <c r="R1193" s="244">
        <f t="shared" si="18"/>
        <v>0</v>
      </c>
    </row>
    <row r="1194" spans="1:18" s="206" customFormat="1">
      <c r="A1194" s="241" t="s">
        <v>1383</v>
      </c>
      <c r="B1194" s="242" t="s">
        <v>1346</v>
      </c>
      <c r="C1194" s="216">
        <v>0</v>
      </c>
      <c r="D1194" s="216">
        <v>0</v>
      </c>
      <c r="E1194" s="216">
        <v>0</v>
      </c>
      <c r="F1194" s="216">
        <v>0</v>
      </c>
      <c r="G1194" s="216">
        <v>0</v>
      </c>
      <c r="H1194" s="216">
        <v>0</v>
      </c>
      <c r="I1194" s="216">
        <v>0</v>
      </c>
      <c r="J1194" s="216">
        <v>0</v>
      </c>
      <c r="K1194" s="216">
        <v>0</v>
      </c>
      <c r="L1194" s="216">
        <v>0</v>
      </c>
      <c r="M1194" s="216">
        <v>0</v>
      </c>
      <c r="N1194" s="216">
        <v>0</v>
      </c>
      <c r="O1194" s="216">
        <v>0</v>
      </c>
      <c r="P1194" s="216">
        <v>0</v>
      </c>
      <c r="Q1194" s="214" t="s">
        <v>9</v>
      </c>
      <c r="R1194" s="244">
        <f t="shared" si="18"/>
        <v>0</v>
      </c>
    </row>
    <row r="1195" spans="1:18">
      <c r="A1195" s="241" t="s">
        <v>1384</v>
      </c>
      <c r="B1195" s="242" t="s">
        <v>1346</v>
      </c>
      <c r="C1195" s="217">
        <v>70000</v>
      </c>
      <c r="D1195" s="217">
        <v>70000</v>
      </c>
      <c r="E1195" s="217">
        <v>70000</v>
      </c>
      <c r="F1195" s="217">
        <v>70000</v>
      </c>
      <c r="G1195" s="217">
        <v>70000</v>
      </c>
      <c r="H1195" s="217">
        <v>70000</v>
      </c>
      <c r="I1195" s="217">
        <v>70000</v>
      </c>
      <c r="J1195" s="217">
        <v>124000</v>
      </c>
      <c r="K1195" s="217">
        <v>124000</v>
      </c>
      <c r="L1195" s="217">
        <v>124000</v>
      </c>
      <c r="M1195" s="217">
        <v>124000</v>
      </c>
      <c r="N1195" s="217">
        <v>124000</v>
      </c>
      <c r="O1195" s="217">
        <v>124000</v>
      </c>
      <c r="P1195" s="217">
        <v>94516</v>
      </c>
      <c r="Q1195" s="243" t="s">
        <v>9</v>
      </c>
      <c r="R1195" s="244">
        <f t="shared" si="18"/>
        <v>0</v>
      </c>
    </row>
    <row r="1196" spans="1:18">
      <c r="A1196" s="241" t="s">
        <v>1385</v>
      </c>
      <c r="B1196" s="242" t="s">
        <v>1346</v>
      </c>
      <c r="C1196" s="217">
        <v>2103000</v>
      </c>
      <c r="D1196" s="217">
        <v>2103000</v>
      </c>
      <c r="E1196" s="217">
        <v>2103000</v>
      </c>
      <c r="F1196" s="217">
        <v>2103000</v>
      </c>
      <c r="G1196" s="217">
        <v>2103000</v>
      </c>
      <c r="H1196" s="217">
        <v>2103000</v>
      </c>
      <c r="I1196" s="217">
        <v>2103000</v>
      </c>
      <c r="J1196" s="217">
        <v>0</v>
      </c>
      <c r="K1196" s="217">
        <v>0</v>
      </c>
      <c r="L1196" s="217">
        <v>0</v>
      </c>
      <c r="M1196" s="217">
        <v>0</v>
      </c>
      <c r="N1196" s="217">
        <v>0</v>
      </c>
      <c r="O1196" s="217">
        <v>0</v>
      </c>
      <c r="P1196" s="217">
        <v>1139062</v>
      </c>
      <c r="Q1196" s="243" t="s">
        <v>9</v>
      </c>
      <c r="R1196" s="244">
        <f t="shared" si="18"/>
        <v>0</v>
      </c>
    </row>
    <row r="1197" spans="1:18">
      <c r="A1197" s="241" t="s">
        <v>1386</v>
      </c>
      <c r="B1197" s="242" t="s">
        <v>1346</v>
      </c>
      <c r="C1197" s="217">
        <v>245000</v>
      </c>
      <c r="D1197" s="217">
        <v>245000</v>
      </c>
      <c r="E1197" s="217">
        <v>245000</v>
      </c>
      <c r="F1197" s="217">
        <v>245000</v>
      </c>
      <c r="G1197" s="217">
        <v>245000</v>
      </c>
      <c r="H1197" s="217">
        <v>245000</v>
      </c>
      <c r="I1197" s="217">
        <v>245000</v>
      </c>
      <c r="J1197" s="217">
        <v>2348000</v>
      </c>
      <c r="K1197" s="217">
        <v>2348000</v>
      </c>
      <c r="L1197" s="217">
        <v>2348000</v>
      </c>
      <c r="M1197" s="217">
        <v>2348000</v>
      </c>
      <c r="N1197" s="217">
        <v>2348000</v>
      </c>
      <c r="O1197" s="217">
        <v>2348000</v>
      </c>
      <c r="P1197" s="217">
        <v>1209240</v>
      </c>
      <c r="Q1197" s="243" t="s">
        <v>9</v>
      </c>
      <c r="R1197" s="244">
        <f t="shared" si="18"/>
        <v>0</v>
      </c>
    </row>
    <row r="1198" spans="1:18" s="206" customFormat="1">
      <c r="A1198" s="241" t="s">
        <v>1387</v>
      </c>
      <c r="B1198" s="242" t="s">
        <v>1346</v>
      </c>
      <c r="C1198" s="216">
        <v>0</v>
      </c>
      <c r="D1198" s="216">
        <v>0</v>
      </c>
      <c r="E1198" s="216">
        <v>0</v>
      </c>
      <c r="F1198" s="216">
        <v>0</v>
      </c>
      <c r="G1198" s="216">
        <v>0</v>
      </c>
      <c r="H1198" s="216">
        <v>0</v>
      </c>
      <c r="I1198" s="216">
        <v>0</v>
      </c>
      <c r="J1198" s="216">
        <v>0</v>
      </c>
      <c r="K1198" s="216">
        <v>0</v>
      </c>
      <c r="L1198" s="216">
        <v>0</v>
      </c>
      <c r="M1198" s="216">
        <v>0</v>
      </c>
      <c r="N1198" s="216">
        <v>0</v>
      </c>
      <c r="O1198" s="216">
        <v>0</v>
      </c>
      <c r="P1198" s="216">
        <v>0</v>
      </c>
      <c r="Q1198" s="214" t="s">
        <v>9</v>
      </c>
      <c r="R1198" s="244">
        <f t="shared" si="18"/>
        <v>0</v>
      </c>
    </row>
    <row r="1199" spans="1:18">
      <c r="A1199" s="241" t="s">
        <v>1388</v>
      </c>
      <c r="B1199" s="242" t="s">
        <v>1346</v>
      </c>
      <c r="C1199" s="217">
        <v>33000</v>
      </c>
      <c r="D1199" s="217">
        <v>33000</v>
      </c>
      <c r="E1199" s="217">
        <v>33000</v>
      </c>
      <c r="F1199" s="217">
        <v>33000</v>
      </c>
      <c r="G1199" s="217">
        <v>33000</v>
      </c>
      <c r="H1199" s="217">
        <v>33000</v>
      </c>
      <c r="I1199" s="217">
        <v>33000</v>
      </c>
      <c r="J1199" s="217">
        <v>33000</v>
      </c>
      <c r="K1199" s="217">
        <v>33000</v>
      </c>
      <c r="L1199" s="217">
        <v>33000</v>
      </c>
      <c r="M1199" s="217">
        <v>33000</v>
      </c>
      <c r="N1199" s="217">
        <v>33000</v>
      </c>
      <c r="O1199" s="217">
        <v>33000</v>
      </c>
      <c r="P1199" s="217">
        <v>32609</v>
      </c>
      <c r="Q1199" s="243" t="s">
        <v>9</v>
      </c>
      <c r="R1199" s="244">
        <f t="shared" si="18"/>
        <v>0</v>
      </c>
    </row>
    <row r="1200" spans="1:18" s="206" customFormat="1">
      <c r="A1200" s="241" t="s">
        <v>1389</v>
      </c>
      <c r="B1200" s="242" t="s">
        <v>1346</v>
      </c>
      <c r="C1200" s="216">
        <v>0</v>
      </c>
      <c r="D1200" s="216">
        <v>0</v>
      </c>
      <c r="E1200" s="216">
        <v>0</v>
      </c>
      <c r="F1200" s="216">
        <v>0</v>
      </c>
      <c r="G1200" s="216">
        <v>0</v>
      </c>
      <c r="H1200" s="216">
        <v>0</v>
      </c>
      <c r="I1200" s="216">
        <v>0</v>
      </c>
      <c r="J1200" s="216">
        <v>0</v>
      </c>
      <c r="K1200" s="216">
        <v>0</v>
      </c>
      <c r="L1200" s="216">
        <v>0</v>
      </c>
      <c r="M1200" s="216">
        <v>0</v>
      </c>
      <c r="N1200" s="216">
        <v>0</v>
      </c>
      <c r="O1200" s="216">
        <v>0</v>
      </c>
      <c r="P1200" s="216">
        <v>0</v>
      </c>
      <c r="Q1200" s="214" t="s">
        <v>9</v>
      </c>
      <c r="R1200" s="244">
        <f t="shared" si="18"/>
        <v>0</v>
      </c>
    </row>
    <row r="1201" spans="1:18" s="206" customFormat="1">
      <c r="A1201" s="241" t="s">
        <v>1390</v>
      </c>
      <c r="B1201" s="242" t="s">
        <v>1346</v>
      </c>
      <c r="C1201" s="216">
        <v>0</v>
      </c>
      <c r="D1201" s="216">
        <v>0</v>
      </c>
      <c r="E1201" s="216">
        <v>0</v>
      </c>
      <c r="F1201" s="216">
        <v>0</v>
      </c>
      <c r="G1201" s="216">
        <v>0</v>
      </c>
      <c r="H1201" s="216">
        <v>0</v>
      </c>
      <c r="I1201" s="216">
        <v>0</v>
      </c>
      <c r="J1201" s="216">
        <v>0</v>
      </c>
      <c r="K1201" s="216">
        <v>0</v>
      </c>
      <c r="L1201" s="216">
        <v>0</v>
      </c>
      <c r="M1201" s="216">
        <v>0</v>
      </c>
      <c r="N1201" s="216">
        <v>0</v>
      </c>
      <c r="O1201" s="216">
        <v>0</v>
      </c>
      <c r="P1201" s="216">
        <v>0</v>
      </c>
      <c r="Q1201" s="214" t="s">
        <v>9</v>
      </c>
      <c r="R1201" s="244">
        <f t="shared" si="18"/>
        <v>0</v>
      </c>
    </row>
    <row r="1202" spans="1:18">
      <c r="A1202" s="241" t="s">
        <v>1391</v>
      </c>
      <c r="B1202" s="242" t="s">
        <v>1346</v>
      </c>
      <c r="C1202" s="217">
        <v>101000</v>
      </c>
      <c r="D1202" s="217">
        <v>101000</v>
      </c>
      <c r="E1202" s="217">
        <v>101000</v>
      </c>
      <c r="F1202" s="217">
        <v>101000</v>
      </c>
      <c r="G1202" s="217">
        <v>101000</v>
      </c>
      <c r="H1202" s="217">
        <v>101000</v>
      </c>
      <c r="I1202" s="217">
        <v>101000</v>
      </c>
      <c r="J1202" s="217">
        <v>110000</v>
      </c>
      <c r="K1202" s="217">
        <v>110000</v>
      </c>
      <c r="L1202" s="217">
        <v>110000</v>
      </c>
      <c r="M1202" s="217">
        <v>110000</v>
      </c>
      <c r="N1202" s="217">
        <v>110000</v>
      </c>
      <c r="O1202" s="217">
        <v>110000</v>
      </c>
      <c r="P1202" s="217">
        <v>104773</v>
      </c>
      <c r="Q1202" s="243" t="s">
        <v>9</v>
      </c>
      <c r="R1202" s="244">
        <f t="shared" si="18"/>
        <v>0</v>
      </c>
    </row>
    <row r="1203" spans="1:18" s="206" customFormat="1">
      <c r="A1203" s="241" t="s">
        <v>1392</v>
      </c>
      <c r="B1203" s="242" t="s">
        <v>1346</v>
      </c>
      <c r="C1203" s="216">
        <v>0</v>
      </c>
      <c r="D1203" s="216">
        <v>0</v>
      </c>
      <c r="E1203" s="216">
        <v>0</v>
      </c>
      <c r="F1203" s="216">
        <v>0</v>
      </c>
      <c r="G1203" s="216">
        <v>0</v>
      </c>
      <c r="H1203" s="216">
        <v>0</v>
      </c>
      <c r="I1203" s="216">
        <v>0</v>
      </c>
      <c r="J1203" s="216">
        <v>0</v>
      </c>
      <c r="K1203" s="216">
        <v>0</v>
      </c>
      <c r="L1203" s="216">
        <v>0</v>
      </c>
      <c r="M1203" s="216">
        <v>0</v>
      </c>
      <c r="N1203" s="216">
        <v>0</v>
      </c>
      <c r="O1203" s="216">
        <v>0</v>
      </c>
      <c r="P1203" s="216">
        <v>0</v>
      </c>
      <c r="Q1203" s="214" t="s">
        <v>9</v>
      </c>
      <c r="R1203" s="244">
        <f t="shared" si="18"/>
        <v>0</v>
      </c>
    </row>
    <row r="1204" spans="1:18" s="206" customFormat="1">
      <c r="A1204" s="241" t="s">
        <v>1393</v>
      </c>
      <c r="B1204" s="242" t="s">
        <v>1346</v>
      </c>
      <c r="C1204" s="216">
        <v>0</v>
      </c>
      <c r="D1204" s="216">
        <v>0</v>
      </c>
      <c r="E1204" s="216">
        <v>0</v>
      </c>
      <c r="F1204" s="216">
        <v>0</v>
      </c>
      <c r="G1204" s="216">
        <v>0</v>
      </c>
      <c r="H1204" s="216">
        <v>0</v>
      </c>
      <c r="I1204" s="216">
        <v>0</v>
      </c>
      <c r="J1204" s="216">
        <v>0</v>
      </c>
      <c r="K1204" s="216">
        <v>0</v>
      </c>
      <c r="L1204" s="216">
        <v>0</v>
      </c>
      <c r="M1204" s="216">
        <v>0</v>
      </c>
      <c r="N1204" s="216">
        <v>0</v>
      </c>
      <c r="O1204" s="216">
        <v>0</v>
      </c>
      <c r="P1204" s="216">
        <v>0</v>
      </c>
      <c r="Q1204" s="214" t="s">
        <v>9</v>
      </c>
      <c r="R1204" s="244">
        <f t="shared" si="18"/>
        <v>0</v>
      </c>
    </row>
    <row r="1205" spans="1:18">
      <c r="A1205" s="241" t="s">
        <v>1394</v>
      </c>
      <c r="B1205" s="242" t="s">
        <v>1346</v>
      </c>
      <c r="C1205" s="217">
        <v>9000</v>
      </c>
      <c r="D1205" s="217">
        <v>9000</v>
      </c>
      <c r="E1205" s="217">
        <v>9000</v>
      </c>
      <c r="F1205" s="217">
        <v>9000</v>
      </c>
      <c r="G1205" s="217">
        <v>9000</v>
      </c>
      <c r="H1205" s="217">
        <v>9000</v>
      </c>
      <c r="I1205" s="217">
        <v>9000</v>
      </c>
      <c r="J1205" s="217">
        <v>0</v>
      </c>
      <c r="K1205" s="217">
        <v>0</v>
      </c>
      <c r="L1205" s="217">
        <v>0</v>
      </c>
      <c r="M1205" s="217">
        <v>0</v>
      </c>
      <c r="N1205" s="217">
        <v>0</v>
      </c>
      <c r="O1205" s="217">
        <v>0</v>
      </c>
      <c r="P1205" s="217">
        <v>5007</v>
      </c>
      <c r="Q1205" s="243" t="s">
        <v>9</v>
      </c>
      <c r="R1205" s="244">
        <f>(ROUND((C1205+O1205+SUM(D1205:N1205)*2)/24,-3)-(ROUND(P1205,-3)))</f>
        <v>0</v>
      </c>
    </row>
    <row r="1206" spans="1:18" s="206" customFormat="1">
      <c r="A1206" s="241" t="s">
        <v>1395</v>
      </c>
      <c r="B1206" s="242" t="s">
        <v>1346</v>
      </c>
      <c r="C1206" s="216">
        <v>0</v>
      </c>
      <c r="D1206" s="216">
        <v>0</v>
      </c>
      <c r="E1206" s="216">
        <v>0</v>
      </c>
      <c r="F1206" s="216">
        <v>0</v>
      </c>
      <c r="G1206" s="216">
        <v>0</v>
      </c>
      <c r="H1206" s="216">
        <v>0</v>
      </c>
      <c r="I1206" s="216">
        <v>0</v>
      </c>
      <c r="J1206" s="216">
        <v>0</v>
      </c>
      <c r="K1206" s="216">
        <v>0</v>
      </c>
      <c r="L1206" s="216">
        <v>0</v>
      </c>
      <c r="M1206" s="216">
        <v>0</v>
      </c>
      <c r="N1206" s="216">
        <v>0</v>
      </c>
      <c r="O1206" s="216">
        <v>0</v>
      </c>
      <c r="P1206" s="216">
        <v>0</v>
      </c>
      <c r="Q1206" s="214" t="s">
        <v>9</v>
      </c>
      <c r="R1206" s="244">
        <f t="shared" ref="R1206:R1269" si="19">(ROUND((C1206+O1206+SUM(D1206:N1206)*2)/24,-3)-(ROUND(P1206,-3)))</f>
        <v>0</v>
      </c>
    </row>
    <row r="1207" spans="1:18">
      <c r="A1207" s="241" t="s">
        <v>1396</v>
      </c>
      <c r="B1207" s="242" t="s">
        <v>1346</v>
      </c>
      <c r="C1207" s="217">
        <v>557000</v>
      </c>
      <c r="D1207" s="217">
        <v>557000</v>
      </c>
      <c r="E1207" s="217">
        <v>557000</v>
      </c>
      <c r="F1207" s="217">
        <v>557000</v>
      </c>
      <c r="G1207" s="217">
        <v>557000</v>
      </c>
      <c r="H1207" s="217">
        <v>557000</v>
      </c>
      <c r="I1207" s="217">
        <v>557000</v>
      </c>
      <c r="J1207" s="217">
        <v>557000</v>
      </c>
      <c r="K1207" s="217">
        <v>557000</v>
      </c>
      <c r="L1207" s="217">
        <v>557000</v>
      </c>
      <c r="M1207" s="217">
        <v>557000</v>
      </c>
      <c r="N1207" s="217">
        <v>557000</v>
      </c>
      <c r="O1207" s="217">
        <v>557000</v>
      </c>
      <c r="P1207" s="217">
        <v>556690</v>
      </c>
      <c r="Q1207" s="243" t="s">
        <v>9</v>
      </c>
      <c r="R1207" s="244">
        <f t="shared" si="19"/>
        <v>0</v>
      </c>
    </row>
    <row r="1208" spans="1:18" s="206" customFormat="1">
      <c r="A1208" s="241" t="s">
        <v>1397</v>
      </c>
      <c r="B1208" s="242" t="s">
        <v>1346</v>
      </c>
      <c r="C1208" s="216">
        <v>0</v>
      </c>
      <c r="D1208" s="216">
        <v>0</v>
      </c>
      <c r="E1208" s="216">
        <v>0</v>
      </c>
      <c r="F1208" s="216">
        <v>0</v>
      </c>
      <c r="G1208" s="216">
        <v>0</v>
      </c>
      <c r="H1208" s="216">
        <v>0</v>
      </c>
      <c r="I1208" s="216">
        <v>0</v>
      </c>
      <c r="J1208" s="216">
        <v>0</v>
      </c>
      <c r="K1208" s="216">
        <v>0</v>
      </c>
      <c r="L1208" s="216">
        <v>0</v>
      </c>
      <c r="M1208" s="216">
        <v>0</v>
      </c>
      <c r="N1208" s="216">
        <v>0</v>
      </c>
      <c r="O1208" s="216">
        <v>0</v>
      </c>
      <c r="P1208" s="216">
        <v>0</v>
      </c>
      <c r="Q1208" s="214" t="s">
        <v>9</v>
      </c>
      <c r="R1208" s="244">
        <f t="shared" si="19"/>
        <v>0</v>
      </c>
    </row>
    <row r="1209" spans="1:18">
      <c r="A1209" s="241" t="s">
        <v>1398</v>
      </c>
      <c r="B1209" s="242" t="s">
        <v>1346</v>
      </c>
      <c r="C1209" s="217">
        <v>203000</v>
      </c>
      <c r="D1209" s="217">
        <v>203000</v>
      </c>
      <c r="E1209" s="217">
        <v>203000</v>
      </c>
      <c r="F1209" s="217">
        <v>203000</v>
      </c>
      <c r="G1209" s="217">
        <v>203000</v>
      </c>
      <c r="H1209" s="217">
        <v>203000</v>
      </c>
      <c r="I1209" s="217">
        <v>203000</v>
      </c>
      <c r="J1209" s="217">
        <v>0</v>
      </c>
      <c r="K1209" s="217">
        <v>0</v>
      </c>
      <c r="L1209" s="217">
        <v>0</v>
      </c>
      <c r="M1209" s="217">
        <v>0</v>
      </c>
      <c r="N1209" s="217">
        <v>0</v>
      </c>
      <c r="O1209" s="217">
        <v>0</v>
      </c>
      <c r="P1209" s="217">
        <v>109932</v>
      </c>
      <c r="Q1209" s="243" t="s">
        <v>9</v>
      </c>
      <c r="R1209" s="244">
        <f t="shared" si="19"/>
        <v>0</v>
      </c>
    </row>
    <row r="1210" spans="1:18">
      <c r="A1210" s="241" t="s">
        <v>1399</v>
      </c>
      <c r="B1210" s="242" t="s">
        <v>1346</v>
      </c>
      <c r="C1210" s="217">
        <v>1000</v>
      </c>
      <c r="D1210" s="217">
        <v>1000</v>
      </c>
      <c r="E1210" s="217">
        <v>1000</v>
      </c>
      <c r="F1210" s="217">
        <v>1000</v>
      </c>
      <c r="G1210" s="217">
        <v>1000</v>
      </c>
      <c r="H1210" s="217">
        <v>1000</v>
      </c>
      <c r="I1210" s="217">
        <v>1000</v>
      </c>
      <c r="J1210" s="217">
        <v>204000</v>
      </c>
      <c r="K1210" s="217">
        <v>204000</v>
      </c>
      <c r="L1210" s="217">
        <v>204000</v>
      </c>
      <c r="M1210" s="217">
        <v>204000</v>
      </c>
      <c r="N1210" s="217">
        <v>204000</v>
      </c>
      <c r="O1210" s="217">
        <v>204000</v>
      </c>
      <c r="P1210" s="217">
        <v>94107</v>
      </c>
      <c r="Q1210" s="243" t="s">
        <v>9</v>
      </c>
      <c r="R1210" s="244">
        <f t="shared" si="19"/>
        <v>0</v>
      </c>
    </row>
    <row r="1211" spans="1:18" s="206" customFormat="1">
      <c r="A1211" s="241" t="s">
        <v>1400</v>
      </c>
      <c r="B1211" s="242" t="s">
        <v>1346</v>
      </c>
      <c r="C1211" s="216">
        <v>0</v>
      </c>
      <c r="D1211" s="216">
        <v>0</v>
      </c>
      <c r="E1211" s="216">
        <v>0</v>
      </c>
      <c r="F1211" s="216">
        <v>0</v>
      </c>
      <c r="G1211" s="216">
        <v>0</v>
      </c>
      <c r="H1211" s="216">
        <v>0</v>
      </c>
      <c r="I1211" s="216">
        <v>0</v>
      </c>
      <c r="J1211" s="216">
        <v>0</v>
      </c>
      <c r="K1211" s="216">
        <v>0</v>
      </c>
      <c r="L1211" s="216">
        <v>0</v>
      </c>
      <c r="M1211" s="216">
        <v>0</v>
      </c>
      <c r="N1211" s="216">
        <v>0</v>
      </c>
      <c r="O1211" s="216">
        <v>0</v>
      </c>
      <c r="P1211" s="216">
        <v>0</v>
      </c>
      <c r="Q1211" s="214" t="s">
        <v>9</v>
      </c>
      <c r="R1211" s="244">
        <f t="shared" si="19"/>
        <v>0</v>
      </c>
    </row>
    <row r="1212" spans="1:18">
      <c r="A1212" s="241" t="s">
        <v>1401</v>
      </c>
      <c r="B1212" s="242" t="s">
        <v>1346</v>
      </c>
      <c r="C1212" s="217">
        <v>12000</v>
      </c>
      <c r="D1212" s="217">
        <v>12000</v>
      </c>
      <c r="E1212" s="217">
        <v>12000</v>
      </c>
      <c r="F1212" s="217">
        <v>12000</v>
      </c>
      <c r="G1212" s="217">
        <v>12000</v>
      </c>
      <c r="H1212" s="217">
        <v>12000</v>
      </c>
      <c r="I1212" s="217">
        <v>12000</v>
      </c>
      <c r="J1212" s="217">
        <v>69000</v>
      </c>
      <c r="K1212" s="217">
        <v>69000</v>
      </c>
      <c r="L1212" s="217">
        <v>69000</v>
      </c>
      <c r="M1212" s="217">
        <v>69000</v>
      </c>
      <c r="N1212" s="217">
        <v>69000</v>
      </c>
      <c r="O1212" s="217">
        <v>69000</v>
      </c>
      <c r="P1212" s="217">
        <v>37966</v>
      </c>
      <c r="Q1212" s="243" t="s">
        <v>9</v>
      </c>
      <c r="R1212" s="244">
        <f t="shared" si="19"/>
        <v>0</v>
      </c>
    </row>
    <row r="1213" spans="1:18" s="206" customFormat="1">
      <c r="A1213" s="241" t="s">
        <v>1402</v>
      </c>
      <c r="B1213" s="242" t="s">
        <v>1346</v>
      </c>
      <c r="C1213" s="216">
        <v>0</v>
      </c>
      <c r="D1213" s="216">
        <v>0</v>
      </c>
      <c r="E1213" s="216">
        <v>0</v>
      </c>
      <c r="F1213" s="216">
        <v>0</v>
      </c>
      <c r="G1213" s="216">
        <v>0</v>
      </c>
      <c r="H1213" s="216">
        <v>0</v>
      </c>
      <c r="I1213" s="216">
        <v>0</v>
      </c>
      <c r="J1213" s="216">
        <v>0</v>
      </c>
      <c r="K1213" s="216">
        <v>0</v>
      </c>
      <c r="L1213" s="216">
        <v>0</v>
      </c>
      <c r="M1213" s="216">
        <v>0</v>
      </c>
      <c r="N1213" s="216">
        <v>0</v>
      </c>
      <c r="O1213" s="216">
        <v>0</v>
      </c>
      <c r="P1213" s="216">
        <v>0</v>
      </c>
      <c r="Q1213" s="214" t="s">
        <v>9</v>
      </c>
      <c r="R1213" s="244">
        <f t="shared" si="19"/>
        <v>0</v>
      </c>
    </row>
    <row r="1214" spans="1:18" s="206" customFormat="1">
      <c r="A1214" s="241" t="s">
        <v>1403</v>
      </c>
      <c r="B1214" s="242" t="s">
        <v>1346</v>
      </c>
      <c r="C1214" s="216">
        <v>0</v>
      </c>
      <c r="D1214" s="216">
        <v>0</v>
      </c>
      <c r="E1214" s="216">
        <v>0</v>
      </c>
      <c r="F1214" s="216">
        <v>0</v>
      </c>
      <c r="G1214" s="216">
        <v>0</v>
      </c>
      <c r="H1214" s="216">
        <v>0</v>
      </c>
      <c r="I1214" s="216">
        <v>0</v>
      </c>
      <c r="J1214" s="216">
        <v>0</v>
      </c>
      <c r="K1214" s="216">
        <v>0</v>
      </c>
      <c r="L1214" s="216">
        <v>0</v>
      </c>
      <c r="M1214" s="216">
        <v>0</v>
      </c>
      <c r="N1214" s="216">
        <v>0</v>
      </c>
      <c r="O1214" s="216">
        <v>0</v>
      </c>
      <c r="P1214" s="216">
        <v>0</v>
      </c>
      <c r="Q1214" s="214" t="s">
        <v>9</v>
      </c>
      <c r="R1214" s="244">
        <f t="shared" si="19"/>
        <v>0</v>
      </c>
    </row>
    <row r="1215" spans="1:18" s="206" customFormat="1">
      <c r="A1215" s="241" t="s">
        <v>1404</v>
      </c>
      <c r="B1215" s="242" t="s">
        <v>1346</v>
      </c>
      <c r="C1215" s="216">
        <v>0</v>
      </c>
      <c r="D1215" s="216">
        <v>0</v>
      </c>
      <c r="E1215" s="216">
        <v>0</v>
      </c>
      <c r="F1215" s="216">
        <v>0</v>
      </c>
      <c r="G1215" s="216">
        <v>0</v>
      </c>
      <c r="H1215" s="216">
        <v>0</v>
      </c>
      <c r="I1215" s="216">
        <v>0</v>
      </c>
      <c r="J1215" s="216">
        <v>0</v>
      </c>
      <c r="K1215" s="216">
        <v>0</v>
      </c>
      <c r="L1215" s="216">
        <v>0</v>
      </c>
      <c r="M1215" s="216">
        <v>0</v>
      </c>
      <c r="N1215" s="216">
        <v>0</v>
      </c>
      <c r="O1215" s="216">
        <v>0</v>
      </c>
      <c r="P1215" s="216">
        <v>0</v>
      </c>
      <c r="Q1215" s="214" t="s">
        <v>9</v>
      </c>
      <c r="R1215" s="244">
        <f t="shared" si="19"/>
        <v>0</v>
      </c>
    </row>
    <row r="1216" spans="1:18" s="206" customFormat="1">
      <c r="A1216" s="241" t="s">
        <v>1405</v>
      </c>
      <c r="B1216" s="242" t="s">
        <v>1346</v>
      </c>
      <c r="C1216" s="216">
        <v>0</v>
      </c>
      <c r="D1216" s="216">
        <v>0</v>
      </c>
      <c r="E1216" s="216">
        <v>0</v>
      </c>
      <c r="F1216" s="216">
        <v>0</v>
      </c>
      <c r="G1216" s="216">
        <v>0</v>
      </c>
      <c r="H1216" s="216">
        <v>0</v>
      </c>
      <c r="I1216" s="216">
        <v>0</v>
      </c>
      <c r="J1216" s="216">
        <v>0</v>
      </c>
      <c r="K1216" s="216">
        <v>0</v>
      </c>
      <c r="L1216" s="216">
        <v>0</v>
      </c>
      <c r="M1216" s="216">
        <v>0</v>
      </c>
      <c r="N1216" s="216">
        <v>0</v>
      </c>
      <c r="O1216" s="216">
        <v>0</v>
      </c>
      <c r="P1216" s="216">
        <v>0</v>
      </c>
      <c r="Q1216" s="214" t="s">
        <v>9</v>
      </c>
      <c r="R1216" s="244">
        <f t="shared" si="19"/>
        <v>0</v>
      </c>
    </row>
    <row r="1217" spans="1:18" s="206" customFormat="1">
      <c r="A1217" s="241" t="s">
        <v>1406</v>
      </c>
      <c r="B1217" s="242" t="s">
        <v>1346</v>
      </c>
      <c r="C1217" s="216">
        <v>0</v>
      </c>
      <c r="D1217" s="216">
        <v>0</v>
      </c>
      <c r="E1217" s="216">
        <v>0</v>
      </c>
      <c r="F1217" s="216">
        <v>0</v>
      </c>
      <c r="G1217" s="216">
        <v>0</v>
      </c>
      <c r="H1217" s="216">
        <v>0</v>
      </c>
      <c r="I1217" s="216">
        <v>0</v>
      </c>
      <c r="J1217" s="216">
        <v>0</v>
      </c>
      <c r="K1217" s="216">
        <v>0</v>
      </c>
      <c r="L1217" s="216">
        <v>0</v>
      </c>
      <c r="M1217" s="216">
        <v>0</v>
      </c>
      <c r="N1217" s="216">
        <v>0</v>
      </c>
      <c r="O1217" s="216">
        <v>0</v>
      </c>
      <c r="P1217" s="216">
        <v>0</v>
      </c>
      <c r="Q1217" s="214" t="s">
        <v>9</v>
      </c>
      <c r="R1217" s="244">
        <f t="shared" si="19"/>
        <v>0</v>
      </c>
    </row>
    <row r="1218" spans="1:18" s="206" customFormat="1">
      <c r="A1218" s="241" t="s">
        <v>1407</v>
      </c>
      <c r="B1218" s="242" t="s">
        <v>1346</v>
      </c>
      <c r="C1218" s="216">
        <v>0</v>
      </c>
      <c r="D1218" s="216">
        <v>0</v>
      </c>
      <c r="E1218" s="216">
        <v>0</v>
      </c>
      <c r="F1218" s="216">
        <v>0</v>
      </c>
      <c r="G1218" s="216">
        <v>0</v>
      </c>
      <c r="H1218" s="216">
        <v>0</v>
      </c>
      <c r="I1218" s="216">
        <v>0</v>
      </c>
      <c r="J1218" s="216">
        <v>0</v>
      </c>
      <c r="K1218" s="216">
        <v>0</v>
      </c>
      <c r="L1218" s="216">
        <v>0</v>
      </c>
      <c r="M1218" s="216">
        <v>0</v>
      </c>
      <c r="N1218" s="216">
        <v>0</v>
      </c>
      <c r="O1218" s="216">
        <v>0</v>
      </c>
      <c r="P1218" s="216">
        <v>0</v>
      </c>
      <c r="Q1218" s="214" t="s">
        <v>9</v>
      </c>
      <c r="R1218" s="244">
        <f t="shared" si="19"/>
        <v>0</v>
      </c>
    </row>
    <row r="1219" spans="1:18" s="206" customFormat="1">
      <c r="A1219" s="241" t="s">
        <v>1408</v>
      </c>
      <c r="B1219" s="242" t="s">
        <v>1346</v>
      </c>
      <c r="C1219" s="216">
        <v>0</v>
      </c>
      <c r="D1219" s="216">
        <v>0</v>
      </c>
      <c r="E1219" s="216">
        <v>0</v>
      </c>
      <c r="F1219" s="216">
        <v>0</v>
      </c>
      <c r="G1219" s="216">
        <v>0</v>
      </c>
      <c r="H1219" s="216">
        <v>0</v>
      </c>
      <c r="I1219" s="216">
        <v>0</v>
      </c>
      <c r="J1219" s="216">
        <v>0</v>
      </c>
      <c r="K1219" s="216">
        <v>0</v>
      </c>
      <c r="L1219" s="216">
        <v>0</v>
      </c>
      <c r="M1219" s="216">
        <v>0</v>
      </c>
      <c r="N1219" s="216">
        <v>0</v>
      </c>
      <c r="O1219" s="216">
        <v>0</v>
      </c>
      <c r="P1219" s="216">
        <v>0</v>
      </c>
      <c r="Q1219" s="214" t="s">
        <v>9</v>
      </c>
      <c r="R1219" s="244">
        <f t="shared" si="19"/>
        <v>0</v>
      </c>
    </row>
    <row r="1220" spans="1:18">
      <c r="A1220" s="241" t="s">
        <v>1409</v>
      </c>
      <c r="B1220" s="242" t="s">
        <v>1346</v>
      </c>
      <c r="C1220" s="217">
        <v>609000</v>
      </c>
      <c r="D1220" s="217">
        <v>491000</v>
      </c>
      <c r="E1220" s="217">
        <v>491000</v>
      </c>
      <c r="F1220" s="217">
        <v>491000</v>
      </c>
      <c r="G1220" s="217">
        <v>491000</v>
      </c>
      <c r="H1220" s="217">
        <v>491000</v>
      </c>
      <c r="I1220" s="217">
        <v>491000</v>
      </c>
      <c r="J1220" s="217">
        <v>0</v>
      </c>
      <c r="K1220" s="217">
        <v>0</v>
      </c>
      <c r="L1220" s="217">
        <v>0</v>
      </c>
      <c r="M1220" s="217">
        <v>0</v>
      </c>
      <c r="N1220" s="217">
        <v>0</v>
      </c>
      <c r="O1220" s="217">
        <v>0</v>
      </c>
      <c r="P1220" s="217">
        <v>270682</v>
      </c>
      <c r="Q1220" s="243" t="s">
        <v>9</v>
      </c>
      <c r="R1220" s="244">
        <f t="shared" si="19"/>
        <v>0</v>
      </c>
    </row>
    <row r="1221" spans="1:18">
      <c r="A1221" s="241" t="s">
        <v>1410</v>
      </c>
      <c r="B1221" s="242" t="s">
        <v>1346</v>
      </c>
      <c r="C1221" s="217">
        <v>1412000</v>
      </c>
      <c r="D1221" s="217">
        <v>1412000</v>
      </c>
      <c r="E1221" s="217">
        <v>1412000</v>
      </c>
      <c r="F1221" s="217">
        <v>1412000</v>
      </c>
      <c r="G1221" s="217">
        <v>1412000</v>
      </c>
      <c r="H1221" s="217">
        <v>1412000</v>
      </c>
      <c r="I1221" s="217">
        <v>1412000</v>
      </c>
      <c r="J1221" s="217">
        <v>1902000</v>
      </c>
      <c r="K1221" s="217">
        <v>1902000</v>
      </c>
      <c r="L1221" s="217">
        <v>1902000</v>
      </c>
      <c r="M1221" s="217">
        <v>1902000</v>
      </c>
      <c r="N1221" s="217">
        <v>1902000</v>
      </c>
      <c r="O1221" s="217">
        <v>1902000</v>
      </c>
      <c r="P1221" s="217">
        <v>1636532</v>
      </c>
      <c r="Q1221" s="243" t="s">
        <v>9</v>
      </c>
      <c r="R1221" s="244">
        <f t="shared" si="19"/>
        <v>0</v>
      </c>
    </row>
    <row r="1222" spans="1:18" s="206" customFormat="1">
      <c r="A1222" s="241" t="s">
        <v>1411</v>
      </c>
      <c r="B1222" s="242" t="s">
        <v>1346</v>
      </c>
      <c r="C1222" s="216">
        <v>0</v>
      </c>
      <c r="D1222" s="216">
        <v>0</v>
      </c>
      <c r="E1222" s="216">
        <v>0</v>
      </c>
      <c r="F1222" s="216">
        <v>0</v>
      </c>
      <c r="G1222" s="216">
        <v>0</v>
      </c>
      <c r="H1222" s="216">
        <v>0</v>
      </c>
      <c r="I1222" s="216">
        <v>0</v>
      </c>
      <c r="J1222" s="216">
        <v>0</v>
      </c>
      <c r="K1222" s="216">
        <v>0</v>
      </c>
      <c r="L1222" s="216">
        <v>0</v>
      </c>
      <c r="M1222" s="216">
        <v>0</v>
      </c>
      <c r="N1222" s="216">
        <v>0</v>
      </c>
      <c r="O1222" s="216">
        <v>0</v>
      </c>
      <c r="P1222" s="216">
        <v>0</v>
      </c>
      <c r="Q1222" s="214" t="s">
        <v>9</v>
      </c>
      <c r="R1222" s="244">
        <f t="shared" si="19"/>
        <v>0</v>
      </c>
    </row>
    <row r="1223" spans="1:18" s="206" customFormat="1">
      <c r="A1223" s="241" t="s">
        <v>1412</v>
      </c>
      <c r="B1223" s="242" t="s">
        <v>1346</v>
      </c>
      <c r="C1223" s="216">
        <v>0</v>
      </c>
      <c r="D1223" s="216">
        <v>0</v>
      </c>
      <c r="E1223" s="216">
        <v>0</v>
      </c>
      <c r="F1223" s="216">
        <v>0</v>
      </c>
      <c r="G1223" s="216">
        <v>0</v>
      </c>
      <c r="H1223" s="216">
        <v>0</v>
      </c>
      <c r="I1223" s="216">
        <v>0</v>
      </c>
      <c r="J1223" s="216">
        <v>0</v>
      </c>
      <c r="K1223" s="216">
        <v>0</v>
      </c>
      <c r="L1223" s="216">
        <v>0</v>
      </c>
      <c r="M1223" s="216">
        <v>0</v>
      </c>
      <c r="N1223" s="216">
        <v>0</v>
      </c>
      <c r="O1223" s="216">
        <v>0</v>
      </c>
      <c r="P1223" s="216">
        <v>0</v>
      </c>
      <c r="Q1223" s="214" t="s">
        <v>9</v>
      </c>
      <c r="R1223" s="244">
        <f t="shared" si="19"/>
        <v>0</v>
      </c>
    </row>
    <row r="1224" spans="1:18" s="206" customFormat="1">
      <c r="A1224" s="241" t="s">
        <v>1413</v>
      </c>
      <c r="B1224" s="242" t="s">
        <v>1346</v>
      </c>
      <c r="C1224" s="216">
        <v>0</v>
      </c>
      <c r="D1224" s="216">
        <v>0</v>
      </c>
      <c r="E1224" s="216">
        <v>0</v>
      </c>
      <c r="F1224" s="216">
        <v>0</v>
      </c>
      <c r="G1224" s="216">
        <v>0</v>
      </c>
      <c r="H1224" s="216">
        <v>0</v>
      </c>
      <c r="I1224" s="216">
        <v>0</v>
      </c>
      <c r="J1224" s="216">
        <v>0</v>
      </c>
      <c r="K1224" s="216">
        <v>0</v>
      </c>
      <c r="L1224" s="216">
        <v>0</v>
      </c>
      <c r="M1224" s="216">
        <v>0</v>
      </c>
      <c r="N1224" s="216">
        <v>0</v>
      </c>
      <c r="O1224" s="216">
        <v>0</v>
      </c>
      <c r="P1224" s="216">
        <v>0</v>
      </c>
      <c r="Q1224" s="214" t="s">
        <v>9</v>
      </c>
      <c r="R1224" s="244">
        <f t="shared" si="19"/>
        <v>0</v>
      </c>
    </row>
    <row r="1225" spans="1:18" s="206" customFormat="1">
      <c r="A1225" s="241" t="s">
        <v>1414</v>
      </c>
      <c r="B1225" s="242" t="s">
        <v>1346</v>
      </c>
      <c r="C1225" s="216">
        <v>0</v>
      </c>
      <c r="D1225" s="216">
        <v>0</v>
      </c>
      <c r="E1225" s="216">
        <v>0</v>
      </c>
      <c r="F1225" s="216">
        <v>0</v>
      </c>
      <c r="G1225" s="216">
        <v>0</v>
      </c>
      <c r="H1225" s="216">
        <v>0</v>
      </c>
      <c r="I1225" s="216">
        <v>0</v>
      </c>
      <c r="J1225" s="216">
        <v>0</v>
      </c>
      <c r="K1225" s="216">
        <v>0</v>
      </c>
      <c r="L1225" s="216">
        <v>0</v>
      </c>
      <c r="M1225" s="216">
        <v>0</v>
      </c>
      <c r="N1225" s="216">
        <v>0</v>
      </c>
      <c r="O1225" s="216">
        <v>0</v>
      </c>
      <c r="P1225" s="216">
        <v>0</v>
      </c>
      <c r="Q1225" s="214" t="s">
        <v>9</v>
      </c>
      <c r="R1225" s="244">
        <f t="shared" si="19"/>
        <v>0</v>
      </c>
    </row>
    <row r="1226" spans="1:18" s="206" customFormat="1">
      <c r="A1226" s="241" t="s">
        <v>1415</v>
      </c>
      <c r="B1226" s="242" t="s">
        <v>1346</v>
      </c>
      <c r="C1226" s="216">
        <v>0</v>
      </c>
      <c r="D1226" s="216">
        <v>0</v>
      </c>
      <c r="E1226" s="216">
        <v>0</v>
      </c>
      <c r="F1226" s="216">
        <v>0</v>
      </c>
      <c r="G1226" s="216">
        <v>0</v>
      </c>
      <c r="H1226" s="216">
        <v>0</v>
      </c>
      <c r="I1226" s="216">
        <v>0</v>
      </c>
      <c r="J1226" s="216">
        <v>0</v>
      </c>
      <c r="K1226" s="216">
        <v>0</v>
      </c>
      <c r="L1226" s="216">
        <v>0</v>
      </c>
      <c r="M1226" s="216">
        <v>0</v>
      </c>
      <c r="N1226" s="216">
        <v>0</v>
      </c>
      <c r="O1226" s="216">
        <v>0</v>
      </c>
      <c r="P1226" s="216">
        <v>0</v>
      </c>
      <c r="Q1226" s="214" t="s">
        <v>9</v>
      </c>
      <c r="R1226" s="244">
        <f t="shared" si="19"/>
        <v>0</v>
      </c>
    </row>
    <row r="1227" spans="1:18">
      <c r="A1227" s="241" t="s">
        <v>1416</v>
      </c>
      <c r="B1227" s="242" t="s">
        <v>1346</v>
      </c>
      <c r="C1227" s="217">
        <v>85000</v>
      </c>
      <c r="D1227" s="217">
        <v>85000</v>
      </c>
      <c r="E1227" s="217">
        <v>85000</v>
      </c>
      <c r="F1227" s="217">
        <v>85000</v>
      </c>
      <c r="G1227" s="217">
        <v>85000</v>
      </c>
      <c r="H1227" s="217">
        <v>85000</v>
      </c>
      <c r="I1227" s="217">
        <v>85000</v>
      </c>
      <c r="J1227" s="217">
        <v>85000</v>
      </c>
      <c r="K1227" s="217">
        <v>85000</v>
      </c>
      <c r="L1227" s="217">
        <v>85000</v>
      </c>
      <c r="M1227" s="217">
        <v>85000</v>
      </c>
      <c r="N1227" s="217">
        <v>85000</v>
      </c>
      <c r="O1227" s="217">
        <v>85000</v>
      </c>
      <c r="P1227" s="217">
        <v>85203</v>
      </c>
      <c r="Q1227" s="243" t="s">
        <v>9</v>
      </c>
      <c r="R1227" s="244">
        <f t="shared" si="19"/>
        <v>0</v>
      </c>
    </row>
    <row r="1228" spans="1:18">
      <c r="A1228" s="241" t="s">
        <v>1417</v>
      </c>
      <c r="B1228" s="242" t="s">
        <v>1346</v>
      </c>
      <c r="C1228" s="217">
        <v>749000</v>
      </c>
      <c r="D1228" s="217">
        <v>749000</v>
      </c>
      <c r="E1228" s="217">
        <v>749000</v>
      </c>
      <c r="F1228" s="217">
        <v>749000</v>
      </c>
      <c r="G1228" s="217">
        <v>749000</v>
      </c>
      <c r="H1228" s="217">
        <v>749000</v>
      </c>
      <c r="I1228" s="217">
        <v>749000</v>
      </c>
      <c r="J1228" s="217">
        <v>749000</v>
      </c>
      <c r="K1228" s="217">
        <v>749000</v>
      </c>
      <c r="L1228" s="217">
        <v>749000</v>
      </c>
      <c r="M1228" s="217">
        <v>749000</v>
      </c>
      <c r="N1228" s="217">
        <v>749000</v>
      </c>
      <c r="O1228" s="217">
        <v>749000</v>
      </c>
      <c r="P1228" s="217">
        <v>748903</v>
      </c>
      <c r="Q1228" s="243" t="s">
        <v>9</v>
      </c>
      <c r="R1228" s="244">
        <f t="shared" si="19"/>
        <v>0</v>
      </c>
    </row>
    <row r="1229" spans="1:18" s="206" customFormat="1">
      <c r="A1229" s="241" t="s">
        <v>1418</v>
      </c>
      <c r="B1229" s="242" t="s">
        <v>1346</v>
      </c>
      <c r="C1229" s="216">
        <v>0</v>
      </c>
      <c r="D1229" s="216">
        <v>0</v>
      </c>
      <c r="E1229" s="216">
        <v>0</v>
      </c>
      <c r="F1229" s="216">
        <v>0</v>
      </c>
      <c r="G1229" s="216">
        <v>0</v>
      </c>
      <c r="H1229" s="216">
        <v>0</v>
      </c>
      <c r="I1229" s="216">
        <v>0</v>
      </c>
      <c r="J1229" s="216">
        <v>0</v>
      </c>
      <c r="K1229" s="216">
        <v>0</v>
      </c>
      <c r="L1229" s="216">
        <v>0</v>
      </c>
      <c r="M1229" s="216">
        <v>0</v>
      </c>
      <c r="N1229" s="216">
        <v>0</v>
      </c>
      <c r="O1229" s="216">
        <v>0</v>
      </c>
      <c r="P1229" s="216">
        <v>0</v>
      </c>
      <c r="Q1229" s="214" t="s">
        <v>9</v>
      </c>
      <c r="R1229" s="244">
        <f t="shared" si="19"/>
        <v>0</v>
      </c>
    </row>
    <row r="1230" spans="1:18" s="206" customFormat="1">
      <c r="A1230" s="241" t="s">
        <v>1419</v>
      </c>
      <c r="B1230" s="242" t="s">
        <v>1346</v>
      </c>
      <c r="C1230" s="216">
        <v>0</v>
      </c>
      <c r="D1230" s="216">
        <v>0</v>
      </c>
      <c r="E1230" s="216">
        <v>0</v>
      </c>
      <c r="F1230" s="216">
        <v>0</v>
      </c>
      <c r="G1230" s="216">
        <v>0</v>
      </c>
      <c r="H1230" s="216">
        <v>0</v>
      </c>
      <c r="I1230" s="216">
        <v>0</v>
      </c>
      <c r="J1230" s="216">
        <v>0</v>
      </c>
      <c r="K1230" s="216">
        <v>0</v>
      </c>
      <c r="L1230" s="216">
        <v>0</v>
      </c>
      <c r="M1230" s="216">
        <v>0</v>
      </c>
      <c r="N1230" s="216">
        <v>0</v>
      </c>
      <c r="O1230" s="216">
        <v>0</v>
      </c>
      <c r="P1230" s="216">
        <v>0</v>
      </c>
      <c r="Q1230" s="214" t="s">
        <v>9</v>
      </c>
      <c r="R1230" s="244">
        <f t="shared" si="19"/>
        <v>0</v>
      </c>
    </row>
    <row r="1231" spans="1:18">
      <c r="A1231" s="241" t="s">
        <v>1420</v>
      </c>
      <c r="B1231" s="242" t="s">
        <v>1346</v>
      </c>
      <c r="C1231" s="217">
        <v>7627000</v>
      </c>
      <c r="D1231" s="217">
        <v>7419000</v>
      </c>
      <c r="E1231" s="217">
        <v>7419000</v>
      </c>
      <c r="F1231" s="217">
        <v>7419000</v>
      </c>
      <c r="G1231" s="217">
        <v>7419000</v>
      </c>
      <c r="H1231" s="217">
        <v>7385000</v>
      </c>
      <c r="I1231" s="217">
        <v>7366000</v>
      </c>
      <c r="J1231" s="217">
        <v>0</v>
      </c>
      <c r="K1231" s="217">
        <v>0</v>
      </c>
      <c r="L1231" s="217">
        <v>0</v>
      </c>
      <c r="M1231" s="217">
        <v>0</v>
      </c>
      <c r="N1231" s="217">
        <v>0</v>
      </c>
      <c r="O1231" s="217">
        <v>0</v>
      </c>
      <c r="P1231" s="217">
        <v>4020151</v>
      </c>
      <c r="Q1231" s="243" t="s">
        <v>9</v>
      </c>
      <c r="R1231" s="244">
        <f t="shared" si="19"/>
        <v>0</v>
      </c>
    </row>
    <row r="1232" spans="1:18">
      <c r="A1232" s="241" t="s">
        <v>1421</v>
      </c>
      <c r="B1232" s="242" t="s">
        <v>1346</v>
      </c>
      <c r="C1232" s="217">
        <v>56414000</v>
      </c>
      <c r="D1232" s="217">
        <v>56543000</v>
      </c>
      <c r="E1232" s="217">
        <v>56825000</v>
      </c>
      <c r="F1232" s="217">
        <v>56896000</v>
      </c>
      <c r="G1232" s="217">
        <v>56913000</v>
      </c>
      <c r="H1232" s="217">
        <v>56937000</v>
      </c>
      <c r="I1232" s="217">
        <v>56936000</v>
      </c>
      <c r="J1232" s="217">
        <v>64012000</v>
      </c>
      <c r="K1232" s="217">
        <v>64113000</v>
      </c>
      <c r="L1232" s="217">
        <v>64355000</v>
      </c>
      <c r="M1232" s="217">
        <v>64557000</v>
      </c>
      <c r="N1232" s="217">
        <v>64748000</v>
      </c>
      <c r="O1232" s="217">
        <v>64791000</v>
      </c>
      <c r="P1232" s="217">
        <v>60286424</v>
      </c>
      <c r="Q1232" s="243" t="s">
        <v>9</v>
      </c>
      <c r="R1232" s="244">
        <f t="shared" si="19"/>
        <v>0</v>
      </c>
    </row>
    <row r="1233" spans="1:18" s="206" customFormat="1">
      <c r="A1233" s="241" t="s">
        <v>1422</v>
      </c>
      <c r="B1233" s="242" t="s">
        <v>1346</v>
      </c>
      <c r="C1233" s="216">
        <v>0</v>
      </c>
      <c r="D1233" s="216">
        <v>0</v>
      </c>
      <c r="E1233" s="216">
        <v>0</v>
      </c>
      <c r="F1233" s="216">
        <v>0</v>
      </c>
      <c r="G1233" s="216">
        <v>0</v>
      </c>
      <c r="H1233" s="216">
        <v>0</v>
      </c>
      <c r="I1233" s="216">
        <v>0</v>
      </c>
      <c r="J1233" s="216">
        <v>0</v>
      </c>
      <c r="K1233" s="216">
        <v>0</v>
      </c>
      <c r="L1233" s="216">
        <v>0</v>
      </c>
      <c r="M1233" s="216">
        <v>0</v>
      </c>
      <c r="N1233" s="216">
        <v>0</v>
      </c>
      <c r="O1233" s="216">
        <v>0</v>
      </c>
      <c r="P1233" s="216">
        <v>0</v>
      </c>
      <c r="Q1233" s="214" t="s">
        <v>9</v>
      </c>
      <c r="R1233" s="244">
        <f t="shared" si="19"/>
        <v>0</v>
      </c>
    </row>
    <row r="1234" spans="1:18" s="206" customFormat="1">
      <c r="A1234" s="241" t="s">
        <v>1423</v>
      </c>
      <c r="B1234" s="242" t="s">
        <v>1346</v>
      </c>
      <c r="C1234" s="216">
        <v>0</v>
      </c>
      <c r="D1234" s="216">
        <v>0</v>
      </c>
      <c r="E1234" s="216">
        <v>0</v>
      </c>
      <c r="F1234" s="216">
        <v>0</v>
      </c>
      <c r="G1234" s="216">
        <v>0</v>
      </c>
      <c r="H1234" s="216">
        <v>0</v>
      </c>
      <c r="I1234" s="216">
        <v>0</v>
      </c>
      <c r="J1234" s="216">
        <v>0</v>
      </c>
      <c r="K1234" s="216">
        <v>0</v>
      </c>
      <c r="L1234" s="216">
        <v>0</v>
      </c>
      <c r="M1234" s="216">
        <v>0</v>
      </c>
      <c r="N1234" s="216">
        <v>0</v>
      </c>
      <c r="O1234" s="216">
        <v>0</v>
      </c>
      <c r="P1234" s="216">
        <v>0</v>
      </c>
      <c r="Q1234" s="214" t="s">
        <v>9</v>
      </c>
      <c r="R1234" s="244">
        <f t="shared" si="19"/>
        <v>0</v>
      </c>
    </row>
    <row r="1235" spans="1:18" s="206" customFormat="1">
      <c r="A1235" s="241" t="s">
        <v>1424</v>
      </c>
      <c r="B1235" s="242" t="s">
        <v>1346</v>
      </c>
      <c r="C1235" s="216">
        <v>0</v>
      </c>
      <c r="D1235" s="216">
        <v>0</v>
      </c>
      <c r="E1235" s="216">
        <v>0</v>
      </c>
      <c r="F1235" s="216">
        <v>0</v>
      </c>
      <c r="G1235" s="216">
        <v>0</v>
      </c>
      <c r="H1235" s="216">
        <v>0</v>
      </c>
      <c r="I1235" s="216">
        <v>0</v>
      </c>
      <c r="J1235" s="216">
        <v>0</v>
      </c>
      <c r="K1235" s="216">
        <v>0</v>
      </c>
      <c r="L1235" s="216">
        <v>0</v>
      </c>
      <c r="M1235" s="216">
        <v>0</v>
      </c>
      <c r="N1235" s="216">
        <v>0</v>
      </c>
      <c r="O1235" s="216">
        <v>0</v>
      </c>
      <c r="P1235" s="216">
        <v>0</v>
      </c>
      <c r="Q1235" s="214" t="s">
        <v>9</v>
      </c>
      <c r="R1235" s="244">
        <f t="shared" si="19"/>
        <v>0</v>
      </c>
    </row>
    <row r="1236" spans="1:18" s="206" customFormat="1">
      <c r="A1236" s="241" t="s">
        <v>1425</v>
      </c>
      <c r="B1236" s="242" t="s">
        <v>1346</v>
      </c>
      <c r="C1236" s="216">
        <v>0</v>
      </c>
      <c r="D1236" s="216">
        <v>0</v>
      </c>
      <c r="E1236" s="216">
        <v>0</v>
      </c>
      <c r="F1236" s="216">
        <v>0</v>
      </c>
      <c r="G1236" s="216">
        <v>0</v>
      </c>
      <c r="H1236" s="216">
        <v>0</v>
      </c>
      <c r="I1236" s="216">
        <v>0</v>
      </c>
      <c r="J1236" s="216">
        <v>0</v>
      </c>
      <c r="K1236" s="216">
        <v>0</v>
      </c>
      <c r="L1236" s="216">
        <v>0</v>
      </c>
      <c r="M1236" s="216">
        <v>0</v>
      </c>
      <c r="N1236" s="216">
        <v>0</v>
      </c>
      <c r="O1236" s="216">
        <v>0</v>
      </c>
      <c r="P1236" s="216">
        <v>0</v>
      </c>
      <c r="Q1236" s="214" t="s">
        <v>9</v>
      </c>
      <c r="R1236" s="244">
        <f t="shared" si="19"/>
        <v>0</v>
      </c>
    </row>
    <row r="1237" spans="1:18" s="206" customFormat="1">
      <c r="A1237" s="241" t="s">
        <v>1426</v>
      </c>
      <c r="B1237" s="242" t="s">
        <v>1346</v>
      </c>
      <c r="C1237" s="216">
        <v>0</v>
      </c>
      <c r="D1237" s="216">
        <v>0</v>
      </c>
      <c r="E1237" s="216">
        <v>0</v>
      </c>
      <c r="F1237" s="216">
        <v>0</v>
      </c>
      <c r="G1237" s="216">
        <v>0</v>
      </c>
      <c r="H1237" s="216">
        <v>0</v>
      </c>
      <c r="I1237" s="216">
        <v>0</v>
      </c>
      <c r="J1237" s="216">
        <v>0</v>
      </c>
      <c r="K1237" s="216">
        <v>0</v>
      </c>
      <c r="L1237" s="216">
        <v>0</v>
      </c>
      <c r="M1237" s="216">
        <v>0</v>
      </c>
      <c r="N1237" s="216">
        <v>0</v>
      </c>
      <c r="O1237" s="216">
        <v>0</v>
      </c>
      <c r="P1237" s="216">
        <v>0</v>
      </c>
      <c r="Q1237" s="214" t="s">
        <v>9</v>
      </c>
      <c r="R1237" s="244">
        <f t="shared" si="19"/>
        <v>0</v>
      </c>
    </row>
    <row r="1238" spans="1:18" s="206" customFormat="1">
      <c r="A1238" s="241" t="s">
        <v>1427</v>
      </c>
      <c r="B1238" s="242" t="s">
        <v>1346</v>
      </c>
      <c r="C1238" s="216">
        <v>0</v>
      </c>
      <c r="D1238" s="216">
        <v>0</v>
      </c>
      <c r="E1238" s="216">
        <v>0</v>
      </c>
      <c r="F1238" s="216">
        <v>0</v>
      </c>
      <c r="G1238" s="216">
        <v>0</v>
      </c>
      <c r="H1238" s="216">
        <v>0</v>
      </c>
      <c r="I1238" s="216">
        <v>0</v>
      </c>
      <c r="J1238" s="216">
        <v>0</v>
      </c>
      <c r="K1238" s="216">
        <v>0</v>
      </c>
      <c r="L1238" s="216">
        <v>0</v>
      </c>
      <c r="M1238" s="216">
        <v>0</v>
      </c>
      <c r="N1238" s="216">
        <v>0</v>
      </c>
      <c r="O1238" s="216">
        <v>0</v>
      </c>
      <c r="P1238" s="216">
        <v>0</v>
      </c>
      <c r="Q1238" s="214" t="s">
        <v>9</v>
      </c>
      <c r="R1238" s="244">
        <f t="shared" si="19"/>
        <v>0</v>
      </c>
    </row>
    <row r="1239" spans="1:18" s="206" customFormat="1">
      <c r="A1239" s="241" t="s">
        <v>1428</v>
      </c>
      <c r="B1239" s="242" t="s">
        <v>1346</v>
      </c>
      <c r="C1239" s="216">
        <v>0</v>
      </c>
      <c r="D1239" s="216">
        <v>0</v>
      </c>
      <c r="E1239" s="216">
        <v>0</v>
      </c>
      <c r="F1239" s="216">
        <v>0</v>
      </c>
      <c r="G1239" s="216">
        <v>0</v>
      </c>
      <c r="H1239" s="216">
        <v>0</v>
      </c>
      <c r="I1239" s="216">
        <v>0</v>
      </c>
      <c r="J1239" s="216">
        <v>0</v>
      </c>
      <c r="K1239" s="216">
        <v>0</v>
      </c>
      <c r="L1239" s="216">
        <v>0</v>
      </c>
      <c r="M1239" s="216">
        <v>0</v>
      </c>
      <c r="N1239" s="216">
        <v>0</v>
      </c>
      <c r="O1239" s="216">
        <v>0</v>
      </c>
      <c r="P1239" s="216">
        <v>0</v>
      </c>
      <c r="Q1239" s="214" t="s">
        <v>9</v>
      </c>
      <c r="R1239" s="244">
        <f t="shared" si="19"/>
        <v>0</v>
      </c>
    </row>
    <row r="1240" spans="1:18" s="206" customFormat="1">
      <c r="A1240" s="241" t="s">
        <v>1429</v>
      </c>
      <c r="B1240" s="242" t="s">
        <v>1346</v>
      </c>
      <c r="C1240" s="216">
        <v>0</v>
      </c>
      <c r="D1240" s="216">
        <v>0</v>
      </c>
      <c r="E1240" s="216">
        <v>0</v>
      </c>
      <c r="F1240" s="216">
        <v>0</v>
      </c>
      <c r="G1240" s="216">
        <v>0</v>
      </c>
      <c r="H1240" s="216">
        <v>0</v>
      </c>
      <c r="I1240" s="216">
        <v>0</v>
      </c>
      <c r="J1240" s="216">
        <v>0</v>
      </c>
      <c r="K1240" s="216">
        <v>0</v>
      </c>
      <c r="L1240" s="216">
        <v>0</v>
      </c>
      <c r="M1240" s="216">
        <v>0</v>
      </c>
      <c r="N1240" s="216">
        <v>0</v>
      </c>
      <c r="O1240" s="216">
        <v>0</v>
      </c>
      <c r="P1240" s="216">
        <v>0</v>
      </c>
      <c r="Q1240" s="214" t="s">
        <v>9</v>
      </c>
      <c r="R1240" s="244">
        <f t="shared" si="19"/>
        <v>0</v>
      </c>
    </row>
    <row r="1241" spans="1:18" s="206" customFormat="1">
      <c r="A1241" s="241" t="s">
        <v>1430</v>
      </c>
      <c r="B1241" s="242" t="s">
        <v>1346</v>
      </c>
      <c r="C1241" s="216">
        <v>0</v>
      </c>
      <c r="D1241" s="216">
        <v>0</v>
      </c>
      <c r="E1241" s="216">
        <v>0</v>
      </c>
      <c r="F1241" s="216">
        <v>0</v>
      </c>
      <c r="G1241" s="216">
        <v>0</v>
      </c>
      <c r="H1241" s="216">
        <v>0</v>
      </c>
      <c r="I1241" s="216">
        <v>0</v>
      </c>
      <c r="J1241" s="216">
        <v>0</v>
      </c>
      <c r="K1241" s="216">
        <v>0</v>
      </c>
      <c r="L1241" s="216">
        <v>0</v>
      </c>
      <c r="M1241" s="216">
        <v>0</v>
      </c>
      <c r="N1241" s="216">
        <v>0</v>
      </c>
      <c r="O1241" s="216">
        <v>0</v>
      </c>
      <c r="P1241" s="216">
        <v>0</v>
      </c>
      <c r="Q1241" s="214" t="s">
        <v>9</v>
      </c>
      <c r="R1241" s="244">
        <f t="shared" si="19"/>
        <v>0</v>
      </c>
    </row>
    <row r="1242" spans="1:18" s="206" customFormat="1">
      <c r="A1242" s="241" t="s">
        <v>1431</v>
      </c>
      <c r="B1242" s="242" t="s">
        <v>1346</v>
      </c>
      <c r="C1242" s="216">
        <v>0</v>
      </c>
      <c r="D1242" s="216">
        <v>0</v>
      </c>
      <c r="E1242" s="216">
        <v>0</v>
      </c>
      <c r="F1242" s="216">
        <v>0</v>
      </c>
      <c r="G1242" s="216">
        <v>0</v>
      </c>
      <c r="H1242" s="216">
        <v>0</v>
      </c>
      <c r="I1242" s="216">
        <v>0</v>
      </c>
      <c r="J1242" s="216">
        <v>0</v>
      </c>
      <c r="K1242" s="216">
        <v>0</v>
      </c>
      <c r="L1242" s="216">
        <v>0</v>
      </c>
      <c r="M1242" s="216">
        <v>0</v>
      </c>
      <c r="N1242" s="216">
        <v>0</v>
      </c>
      <c r="O1242" s="216">
        <v>0</v>
      </c>
      <c r="P1242" s="216">
        <v>0</v>
      </c>
      <c r="Q1242" s="214" t="s">
        <v>9</v>
      </c>
      <c r="R1242" s="244">
        <f t="shared" si="19"/>
        <v>0</v>
      </c>
    </row>
    <row r="1243" spans="1:18" s="206" customFormat="1">
      <c r="A1243" s="241" t="s">
        <v>1432</v>
      </c>
      <c r="B1243" s="242" t="s">
        <v>1346</v>
      </c>
      <c r="C1243" s="216">
        <v>0</v>
      </c>
      <c r="D1243" s="216">
        <v>0</v>
      </c>
      <c r="E1243" s="216">
        <v>0</v>
      </c>
      <c r="F1243" s="216">
        <v>0</v>
      </c>
      <c r="G1243" s="216">
        <v>0</v>
      </c>
      <c r="H1243" s="216">
        <v>0</v>
      </c>
      <c r="I1243" s="216">
        <v>0</v>
      </c>
      <c r="J1243" s="216">
        <v>0</v>
      </c>
      <c r="K1243" s="216">
        <v>0</v>
      </c>
      <c r="L1243" s="216">
        <v>0</v>
      </c>
      <c r="M1243" s="216">
        <v>0</v>
      </c>
      <c r="N1243" s="216">
        <v>0</v>
      </c>
      <c r="O1243" s="216">
        <v>0</v>
      </c>
      <c r="P1243" s="216">
        <v>0</v>
      </c>
      <c r="Q1243" s="214" t="s">
        <v>9</v>
      </c>
      <c r="R1243" s="244">
        <f t="shared" si="19"/>
        <v>0</v>
      </c>
    </row>
    <row r="1244" spans="1:18" s="206" customFormat="1">
      <c r="A1244" s="241" t="s">
        <v>1433</v>
      </c>
      <c r="B1244" s="242" t="s">
        <v>1346</v>
      </c>
      <c r="C1244" s="216">
        <v>0</v>
      </c>
      <c r="D1244" s="216">
        <v>0</v>
      </c>
      <c r="E1244" s="216">
        <v>0</v>
      </c>
      <c r="F1244" s="216">
        <v>0</v>
      </c>
      <c r="G1244" s="216">
        <v>0</v>
      </c>
      <c r="H1244" s="216">
        <v>0</v>
      </c>
      <c r="I1244" s="216">
        <v>0</v>
      </c>
      <c r="J1244" s="216">
        <v>0</v>
      </c>
      <c r="K1244" s="216">
        <v>0</v>
      </c>
      <c r="L1244" s="216">
        <v>0</v>
      </c>
      <c r="M1244" s="216">
        <v>0</v>
      </c>
      <c r="N1244" s="216">
        <v>0</v>
      </c>
      <c r="O1244" s="216">
        <v>0</v>
      </c>
      <c r="P1244" s="216">
        <v>0</v>
      </c>
      <c r="Q1244" s="214" t="s">
        <v>9</v>
      </c>
      <c r="R1244" s="244">
        <f t="shared" si="19"/>
        <v>0</v>
      </c>
    </row>
    <row r="1245" spans="1:18" s="206" customFormat="1">
      <c r="A1245" s="241" t="s">
        <v>1434</v>
      </c>
      <c r="B1245" s="242" t="s">
        <v>1346</v>
      </c>
      <c r="C1245" s="216">
        <v>0</v>
      </c>
      <c r="D1245" s="216">
        <v>0</v>
      </c>
      <c r="E1245" s="216">
        <v>0</v>
      </c>
      <c r="F1245" s="216">
        <v>0</v>
      </c>
      <c r="G1245" s="216">
        <v>0</v>
      </c>
      <c r="H1245" s="216">
        <v>0</v>
      </c>
      <c r="I1245" s="216">
        <v>0</v>
      </c>
      <c r="J1245" s="216">
        <v>0</v>
      </c>
      <c r="K1245" s="216">
        <v>0</v>
      </c>
      <c r="L1245" s="216">
        <v>0</v>
      </c>
      <c r="M1245" s="216">
        <v>0</v>
      </c>
      <c r="N1245" s="216">
        <v>0</v>
      </c>
      <c r="O1245" s="216">
        <v>0</v>
      </c>
      <c r="P1245" s="216">
        <v>0</v>
      </c>
      <c r="Q1245" s="214" t="s">
        <v>9</v>
      </c>
      <c r="R1245" s="244">
        <f t="shared" si="19"/>
        <v>0</v>
      </c>
    </row>
    <row r="1246" spans="1:18" s="206" customFormat="1">
      <c r="A1246" s="241" t="s">
        <v>1435</v>
      </c>
      <c r="B1246" s="242" t="s">
        <v>1346</v>
      </c>
      <c r="C1246" s="216">
        <v>0</v>
      </c>
      <c r="D1246" s="216">
        <v>0</v>
      </c>
      <c r="E1246" s="216">
        <v>0</v>
      </c>
      <c r="F1246" s="216">
        <v>0</v>
      </c>
      <c r="G1246" s="216">
        <v>0</v>
      </c>
      <c r="H1246" s="216">
        <v>0</v>
      </c>
      <c r="I1246" s="216">
        <v>0</v>
      </c>
      <c r="J1246" s="216">
        <v>0</v>
      </c>
      <c r="K1246" s="216">
        <v>0</v>
      </c>
      <c r="L1246" s="216">
        <v>0</v>
      </c>
      <c r="M1246" s="216">
        <v>0</v>
      </c>
      <c r="N1246" s="216">
        <v>0</v>
      </c>
      <c r="O1246" s="216">
        <v>0</v>
      </c>
      <c r="P1246" s="216">
        <v>0</v>
      </c>
      <c r="Q1246" s="214" t="s">
        <v>9</v>
      </c>
      <c r="R1246" s="244">
        <f t="shared" si="19"/>
        <v>0</v>
      </c>
    </row>
    <row r="1247" spans="1:18" s="206" customFormat="1">
      <c r="A1247" s="241" t="s">
        <v>1436</v>
      </c>
      <c r="B1247" s="242" t="s">
        <v>1346</v>
      </c>
      <c r="C1247" s="216">
        <v>0</v>
      </c>
      <c r="D1247" s="216">
        <v>0</v>
      </c>
      <c r="E1247" s="216">
        <v>0</v>
      </c>
      <c r="F1247" s="216">
        <v>0</v>
      </c>
      <c r="G1247" s="216">
        <v>0</v>
      </c>
      <c r="H1247" s="216">
        <v>0</v>
      </c>
      <c r="I1247" s="216">
        <v>0</v>
      </c>
      <c r="J1247" s="216">
        <v>0</v>
      </c>
      <c r="K1247" s="216">
        <v>0</v>
      </c>
      <c r="L1247" s="216">
        <v>0</v>
      </c>
      <c r="M1247" s="216">
        <v>0</v>
      </c>
      <c r="N1247" s="216">
        <v>0</v>
      </c>
      <c r="O1247" s="216">
        <v>0</v>
      </c>
      <c r="P1247" s="216">
        <v>0</v>
      </c>
      <c r="Q1247" s="214" t="s">
        <v>9</v>
      </c>
      <c r="R1247" s="244">
        <f t="shared" si="19"/>
        <v>0</v>
      </c>
    </row>
    <row r="1248" spans="1:18" s="206" customFormat="1">
      <c r="A1248" s="241" t="s">
        <v>1437</v>
      </c>
      <c r="B1248" s="242" t="s">
        <v>1346</v>
      </c>
      <c r="C1248" s="216">
        <v>0</v>
      </c>
      <c r="D1248" s="216">
        <v>0</v>
      </c>
      <c r="E1248" s="216">
        <v>0</v>
      </c>
      <c r="F1248" s="216">
        <v>0</v>
      </c>
      <c r="G1248" s="216">
        <v>0</v>
      </c>
      <c r="H1248" s="216">
        <v>0</v>
      </c>
      <c r="I1248" s="216">
        <v>0</v>
      </c>
      <c r="J1248" s="216">
        <v>0</v>
      </c>
      <c r="K1248" s="216">
        <v>0</v>
      </c>
      <c r="L1248" s="216">
        <v>0</v>
      </c>
      <c r="M1248" s="216">
        <v>0</v>
      </c>
      <c r="N1248" s="216">
        <v>0</v>
      </c>
      <c r="O1248" s="216">
        <v>0</v>
      </c>
      <c r="P1248" s="216">
        <v>0</v>
      </c>
      <c r="Q1248" s="214" t="s">
        <v>9</v>
      </c>
      <c r="R1248" s="244">
        <f t="shared" si="19"/>
        <v>0</v>
      </c>
    </row>
    <row r="1249" spans="1:18" s="206" customFormat="1">
      <c r="A1249" s="241" t="s">
        <v>1438</v>
      </c>
      <c r="B1249" s="242" t="s">
        <v>1346</v>
      </c>
      <c r="C1249" s="216">
        <v>0</v>
      </c>
      <c r="D1249" s="216">
        <v>0</v>
      </c>
      <c r="E1249" s="216">
        <v>0</v>
      </c>
      <c r="F1249" s="216">
        <v>0</v>
      </c>
      <c r="G1249" s="216">
        <v>0</v>
      </c>
      <c r="H1249" s="216">
        <v>0</v>
      </c>
      <c r="I1249" s="216">
        <v>0</v>
      </c>
      <c r="J1249" s="216">
        <v>0</v>
      </c>
      <c r="K1249" s="216">
        <v>0</v>
      </c>
      <c r="L1249" s="216">
        <v>0</v>
      </c>
      <c r="M1249" s="216">
        <v>0</v>
      </c>
      <c r="N1249" s="216">
        <v>0</v>
      </c>
      <c r="O1249" s="216">
        <v>0</v>
      </c>
      <c r="P1249" s="216">
        <v>0</v>
      </c>
      <c r="Q1249" s="214" t="s">
        <v>9</v>
      </c>
      <c r="R1249" s="244">
        <f t="shared" si="19"/>
        <v>0</v>
      </c>
    </row>
    <row r="1250" spans="1:18" s="206" customFormat="1">
      <c r="A1250" s="241" t="s">
        <v>1439</v>
      </c>
      <c r="B1250" s="242" t="s">
        <v>1346</v>
      </c>
      <c r="C1250" s="216">
        <v>0</v>
      </c>
      <c r="D1250" s="216">
        <v>0</v>
      </c>
      <c r="E1250" s="216">
        <v>0</v>
      </c>
      <c r="F1250" s="216">
        <v>0</v>
      </c>
      <c r="G1250" s="216">
        <v>0</v>
      </c>
      <c r="H1250" s="216">
        <v>0</v>
      </c>
      <c r="I1250" s="216">
        <v>0</v>
      </c>
      <c r="J1250" s="216">
        <v>0</v>
      </c>
      <c r="K1250" s="216">
        <v>0</v>
      </c>
      <c r="L1250" s="216">
        <v>0</v>
      </c>
      <c r="M1250" s="216">
        <v>0</v>
      </c>
      <c r="N1250" s="216">
        <v>0</v>
      </c>
      <c r="O1250" s="216">
        <v>0</v>
      </c>
      <c r="P1250" s="216">
        <v>0</v>
      </c>
      <c r="Q1250" s="214" t="s">
        <v>9</v>
      </c>
      <c r="R1250" s="244">
        <f t="shared" si="19"/>
        <v>0</v>
      </c>
    </row>
    <row r="1251" spans="1:18" s="206" customFormat="1">
      <c r="A1251" s="241" t="s">
        <v>1440</v>
      </c>
      <c r="B1251" s="242" t="s">
        <v>1346</v>
      </c>
      <c r="C1251" s="216">
        <v>0</v>
      </c>
      <c r="D1251" s="216">
        <v>0</v>
      </c>
      <c r="E1251" s="216">
        <v>0</v>
      </c>
      <c r="F1251" s="216">
        <v>0</v>
      </c>
      <c r="G1251" s="216">
        <v>0</v>
      </c>
      <c r="H1251" s="216">
        <v>0</v>
      </c>
      <c r="I1251" s="216">
        <v>0</v>
      </c>
      <c r="J1251" s="216">
        <v>0</v>
      </c>
      <c r="K1251" s="216">
        <v>0</v>
      </c>
      <c r="L1251" s="216">
        <v>0</v>
      </c>
      <c r="M1251" s="216">
        <v>0</v>
      </c>
      <c r="N1251" s="216">
        <v>0</v>
      </c>
      <c r="O1251" s="216">
        <v>0</v>
      </c>
      <c r="P1251" s="216">
        <v>0</v>
      </c>
      <c r="Q1251" s="214" t="s">
        <v>9</v>
      </c>
      <c r="R1251" s="244">
        <f t="shared" si="19"/>
        <v>0</v>
      </c>
    </row>
    <row r="1252" spans="1:18" s="206" customFormat="1">
      <c r="A1252" s="241" t="s">
        <v>1441</v>
      </c>
      <c r="B1252" s="242" t="s">
        <v>1346</v>
      </c>
      <c r="C1252" s="216">
        <v>0</v>
      </c>
      <c r="D1252" s="216">
        <v>0</v>
      </c>
      <c r="E1252" s="216">
        <v>0</v>
      </c>
      <c r="F1252" s="216">
        <v>0</v>
      </c>
      <c r="G1252" s="216">
        <v>0</v>
      </c>
      <c r="H1252" s="216">
        <v>0</v>
      </c>
      <c r="I1252" s="216">
        <v>0</v>
      </c>
      <c r="J1252" s="216">
        <v>0</v>
      </c>
      <c r="K1252" s="216">
        <v>0</v>
      </c>
      <c r="L1252" s="216">
        <v>0</v>
      </c>
      <c r="M1252" s="216">
        <v>0</v>
      </c>
      <c r="N1252" s="216">
        <v>0</v>
      </c>
      <c r="O1252" s="216">
        <v>0</v>
      </c>
      <c r="P1252" s="216">
        <v>0</v>
      </c>
      <c r="Q1252" s="214" t="s">
        <v>9</v>
      </c>
      <c r="R1252" s="244">
        <f t="shared" si="19"/>
        <v>0</v>
      </c>
    </row>
    <row r="1253" spans="1:18">
      <c r="A1253" s="241" t="s">
        <v>1442</v>
      </c>
      <c r="B1253" s="242" t="s">
        <v>1346</v>
      </c>
      <c r="C1253" s="217">
        <v>5662000</v>
      </c>
      <c r="D1253" s="217">
        <v>5662000</v>
      </c>
      <c r="E1253" s="217">
        <v>5662000</v>
      </c>
      <c r="F1253" s="217">
        <v>4242000</v>
      </c>
      <c r="G1253" s="217">
        <v>4242000</v>
      </c>
      <c r="H1253" s="217">
        <v>4242000</v>
      </c>
      <c r="I1253" s="217">
        <v>4242000</v>
      </c>
      <c r="J1253" s="217">
        <v>4266000</v>
      </c>
      <c r="K1253" s="217">
        <v>4266000</v>
      </c>
      <c r="L1253" s="217">
        <v>4266000</v>
      </c>
      <c r="M1253" s="217">
        <v>4250000</v>
      </c>
      <c r="N1253" s="217">
        <v>4322000</v>
      </c>
      <c r="O1253" s="217">
        <v>4360000</v>
      </c>
      <c r="P1253" s="217">
        <v>4556270</v>
      </c>
      <c r="Q1253" s="243" t="s">
        <v>9</v>
      </c>
      <c r="R1253" s="244">
        <f t="shared" si="19"/>
        <v>0</v>
      </c>
    </row>
    <row r="1254" spans="1:18">
      <c r="A1254" s="241" t="s">
        <v>1443</v>
      </c>
      <c r="B1254" s="242" t="s">
        <v>1346</v>
      </c>
      <c r="C1254" s="217">
        <v>112000</v>
      </c>
      <c r="D1254" s="217">
        <v>117000</v>
      </c>
      <c r="E1254" s="217">
        <v>117000</v>
      </c>
      <c r="F1254" s="217">
        <v>89000</v>
      </c>
      <c r="G1254" s="217">
        <v>89000</v>
      </c>
      <c r="H1254" s="217">
        <v>89000</v>
      </c>
      <c r="I1254" s="217">
        <v>94000</v>
      </c>
      <c r="J1254" s="217">
        <v>94000</v>
      </c>
      <c r="K1254" s="217">
        <v>94000</v>
      </c>
      <c r="L1254" s="217">
        <v>94000</v>
      </c>
      <c r="M1254" s="217">
        <v>94000</v>
      </c>
      <c r="N1254" s="217">
        <v>94000</v>
      </c>
      <c r="O1254" s="217">
        <v>95000</v>
      </c>
      <c r="P1254" s="217">
        <v>97296</v>
      </c>
      <c r="Q1254" s="243" t="s">
        <v>9</v>
      </c>
      <c r="R1254" s="244">
        <f t="shared" si="19"/>
        <v>0</v>
      </c>
    </row>
    <row r="1255" spans="1:18">
      <c r="A1255" s="241" t="s">
        <v>1444</v>
      </c>
      <c r="B1255" s="242" t="s">
        <v>1346</v>
      </c>
      <c r="C1255" s="217">
        <v>111000</v>
      </c>
      <c r="D1255" s="217">
        <v>116000</v>
      </c>
      <c r="E1255" s="217">
        <v>116000</v>
      </c>
      <c r="F1255" s="217">
        <v>82000</v>
      </c>
      <c r="G1255" s="217">
        <v>82000</v>
      </c>
      <c r="H1255" s="217">
        <v>82000</v>
      </c>
      <c r="I1255" s="217">
        <v>87000</v>
      </c>
      <c r="J1255" s="217">
        <v>87000</v>
      </c>
      <c r="K1255" s="217">
        <v>87000</v>
      </c>
      <c r="L1255" s="217">
        <v>87000</v>
      </c>
      <c r="M1255" s="217">
        <v>87000</v>
      </c>
      <c r="N1255" s="217">
        <v>87000</v>
      </c>
      <c r="O1255" s="217">
        <v>89000</v>
      </c>
      <c r="P1255" s="217">
        <v>91915</v>
      </c>
      <c r="Q1255" s="243" t="s">
        <v>9</v>
      </c>
      <c r="R1255" s="244">
        <f t="shared" si="19"/>
        <v>0</v>
      </c>
    </row>
    <row r="1256" spans="1:18">
      <c r="A1256" s="241" t="s">
        <v>1445</v>
      </c>
      <c r="B1256" s="242" t="s">
        <v>1346</v>
      </c>
      <c r="C1256" s="217">
        <v>169000</v>
      </c>
      <c r="D1256" s="217">
        <v>177000</v>
      </c>
      <c r="E1256" s="217">
        <v>177000</v>
      </c>
      <c r="F1256" s="217">
        <v>132000</v>
      </c>
      <c r="G1256" s="217">
        <v>132000</v>
      </c>
      <c r="H1256" s="217">
        <v>132000</v>
      </c>
      <c r="I1256" s="217">
        <v>139000</v>
      </c>
      <c r="J1256" s="217">
        <v>139000</v>
      </c>
      <c r="K1256" s="217">
        <v>139000</v>
      </c>
      <c r="L1256" s="217">
        <v>139000</v>
      </c>
      <c r="M1256" s="217">
        <v>139000</v>
      </c>
      <c r="N1256" s="217">
        <v>141000</v>
      </c>
      <c r="O1256" s="217">
        <v>141000</v>
      </c>
      <c r="P1256" s="217">
        <v>145163</v>
      </c>
      <c r="Q1256" s="243" t="s">
        <v>9</v>
      </c>
      <c r="R1256" s="244">
        <f t="shared" si="19"/>
        <v>0</v>
      </c>
    </row>
    <row r="1257" spans="1:18">
      <c r="A1257" s="241" t="s">
        <v>1446</v>
      </c>
      <c r="B1257" s="242" t="s">
        <v>1346</v>
      </c>
      <c r="C1257" s="217">
        <v>169000</v>
      </c>
      <c r="D1257" s="217">
        <v>177000</v>
      </c>
      <c r="E1257" s="217">
        <v>177000</v>
      </c>
      <c r="F1257" s="217">
        <v>132000</v>
      </c>
      <c r="G1257" s="217">
        <v>132000</v>
      </c>
      <c r="H1257" s="217">
        <v>132000</v>
      </c>
      <c r="I1257" s="217">
        <v>139000</v>
      </c>
      <c r="J1257" s="217">
        <v>139000</v>
      </c>
      <c r="K1257" s="217">
        <v>139000</v>
      </c>
      <c r="L1257" s="217">
        <v>139000</v>
      </c>
      <c r="M1257" s="217">
        <v>139000</v>
      </c>
      <c r="N1257" s="217">
        <v>141000</v>
      </c>
      <c r="O1257" s="217">
        <v>141000</v>
      </c>
      <c r="P1257" s="217">
        <v>145164</v>
      </c>
      <c r="Q1257" s="243" t="s">
        <v>9</v>
      </c>
      <c r="R1257" s="244">
        <f t="shared" si="19"/>
        <v>0</v>
      </c>
    </row>
    <row r="1258" spans="1:18" s="206" customFormat="1">
      <c r="A1258" s="241" t="s">
        <v>1447</v>
      </c>
      <c r="B1258" s="242" t="s">
        <v>1346</v>
      </c>
      <c r="C1258" s="216">
        <v>0</v>
      </c>
      <c r="D1258" s="216">
        <v>0</v>
      </c>
      <c r="E1258" s="216">
        <v>0</v>
      </c>
      <c r="F1258" s="216">
        <v>0</v>
      </c>
      <c r="G1258" s="216">
        <v>0</v>
      </c>
      <c r="H1258" s="216">
        <v>0</v>
      </c>
      <c r="I1258" s="216">
        <v>0</v>
      </c>
      <c r="J1258" s="216">
        <v>0</v>
      </c>
      <c r="K1258" s="216">
        <v>0</v>
      </c>
      <c r="L1258" s="216">
        <v>0</v>
      </c>
      <c r="M1258" s="216">
        <v>0</v>
      </c>
      <c r="N1258" s="216">
        <v>0</v>
      </c>
      <c r="O1258" s="216">
        <v>0</v>
      </c>
      <c r="P1258" s="216">
        <v>0</v>
      </c>
      <c r="Q1258" s="214" t="s">
        <v>9</v>
      </c>
      <c r="R1258" s="244">
        <f t="shared" si="19"/>
        <v>0</v>
      </c>
    </row>
    <row r="1259" spans="1:18" s="206" customFormat="1">
      <c r="A1259" s="241" t="s">
        <v>1448</v>
      </c>
      <c r="B1259" s="242" t="s">
        <v>1346</v>
      </c>
      <c r="C1259" s="216">
        <v>0</v>
      </c>
      <c r="D1259" s="216">
        <v>0</v>
      </c>
      <c r="E1259" s="216">
        <v>0</v>
      </c>
      <c r="F1259" s="216">
        <v>0</v>
      </c>
      <c r="G1259" s="216">
        <v>0</v>
      </c>
      <c r="H1259" s="216">
        <v>0</v>
      </c>
      <c r="I1259" s="216">
        <v>0</v>
      </c>
      <c r="J1259" s="216">
        <v>0</v>
      </c>
      <c r="K1259" s="216">
        <v>0</v>
      </c>
      <c r="L1259" s="216">
        <v>0</v>
      </c>
      <c r="M1259" s="216">
        <v>0</v>
      </c>
      <c r="N1259" s="216">
        <v>0</v>
      </c>
      <c r="O1259" s="216">
        <v>0</v>
      </c>
      <c r="P1259" s="216">
        <v>0</v>
      </c>
      <c r="Q1259" s="214" t="s">
        <v>9</v>
      </c>
      <c r="R1259" s="244">
        <f t="shared" si="19"/>
        <v>0</v>
      </c>
    </row>
    <row r="1260" spans="1:18">
      <c r="A1260" s="241" t="s">
        <v>1449</v>
      </c>
      <c r="B1260" s="242" t="s">
        <v>1346</v>
      </c>
      <c r="C1260" s="217">
        <v>4913000</v>
      </c>
      <c r="D1260" s="217">
        <v>4913000</v>
      </c>
      <c r="E1260" s="217">
        <v>4913000</v>
      </c>
      <c r="F1260" s="217">
        <v>4913000</v>
      </c>
      <c r="G1260" s="217">
        <v>4913000</v>
      </c>
      <c r="H1260" s="217">
        <v>4913000</v>
      </c>
      <c r="I1260" s="217">
        <v>4913000</v>
      </c>
      <c r="J1260" s="217">
        <v>0</v>
      </c>
      <c r="K1260" s="217">
        <v>0</v>
      </c>
      <c r="L1260" s="217">
        <v>0</v>
      </c>
      <c r="M1260" s="217">
        <v>0</v>
      </c>
      <c r="N1260" s="217">
        <v>0</v>
      </c>
      <c r="O1260" s="217">
        <v>0</v>
      </c>
      <c r="P1260" s="217">
        <v>2660940</v>
      </c>
      <c r="Q1260" s="243" t="s">
        <v>9</v>
      </c>
      <c r="R1260" s="244">
        <f t="shared" si="19"/>
        <v>0</v>
      </c>
    </row>
    <row r="1261" spans="1:18" s="206" customFormat="1">
      <c r="A1261" s="241" t="s">
        <v>1450</v>
      </c>
      <c r="B1261" s="242" t="s">
        <v>1346</v>
      </c>
      <c r="C1261" s="216">
        <v>0</v>
      </c>
      <c r="D1261" s="216">
        <v>0</v>
      </c>
      <c r="E1261" s="216">
        <v>0</v>
      </c>
      <c r="F1261" s="216">
        <v>0</v>
      </c>
      <c r="G1261" s="216">
        <v>0</v>
      </c>
      <c r="H1261" s="216">
        <v>0</v>
      </c>
      <c r="I1261" s="216">
        <v>0</v>
      </c>
      <c r="J1261" s="216">
        <v>0</v>
      </c>
      <c r="K1261" s="216">
        <v>0</v>
      </c>
      <c r="L1261" s="216">
        <v>0</v>
      </c>
      <c r="M1261" s="216">
        <v>0</v>
      </c>
      <c r="N1261" s="216">
        <v>0</v>
      </c>
      <c r="O1261" s="216">
        <v>0</v>
      </c>
      <c r="P1261" s="216">
        <v>0</v>
      </c>
      <c r="Q1261" s="214" t="s">
        <v>9</v>
      </c>
      <c r="R1261" s="244">
        <f t="shared" si="19"/>
        <v>0</v>
      </c>
    </row>
    <row r="1262" spans="1:18">
      <c r="A1262" s="241" t="s">
        <v>1451</v>
      </c>
      <c r="B1262" s="242" t="s">
        <v>1346</v>
      </c>
      <c r="C1262" s="217">
        <v>3096000</v>
      </c>
      <c r="D1262" s="217">
        <v>3096000</v>
      </c>
      <c r="E1262" s="217">
        <v>3097000</v>
      </c>
      <c r="F1262" s="217">
        <v>3097000</v>
      </c>
      <c r="G1262" s="217">
        <v>3097000</v>
      </c>
      <c r="H1262" s="217">
        <v>3097000</v>
      </c>
      <c r="I1262" s="217">
        <v>3097000</v>
      </c>
      <c r="J1262" s="217">
        <v>8009000</v>
      </c>
      <c r="K1262" s="217">
        <v>8009000</v>
      </c>
      <c r="L1262" s="217">
        <v>7820000</v>
      </c>
      <c r="M1262" s="217">
        <v>7820000</v>
      </c>
      <c r="N1262" s="217">
        <v>7820000</v>
      </c>
      <c r="O1262" s="217">
        <v>7820000</v>
      </c>
      <c r="P1262" s="217">
        <v>5292878</v>
      </c>
      <c r="Q1262" s="243" t="s">
        <v>9</v>
      </c>
      <c r="R1262" s="244">
        <f t="shared" si="19"/>
        <v>0</v>
      </c>
    </row>
    <row r="1263" spans="1:18" s="206" customFormat="1">
      <c r="A1263" s="241" t="s">
        <v>1452</v>
      </c>
      <c r="B1263" s="242" t="s">
        <v>1346</v>
      </c>
      <c r="C1263" s="216">
        <v>0</v>
      </c>
      <c r="D1263" s="216">
        <v>0</v>
      </c>
      <c r="E1263" s="216">
        <v>0</v>
      </c>
      <c r="F1263" s="216">
        <v>0</v>
      </c>
      <c r="G1263" s="216">
        <v>0</v>
      </c>
      <c r="H1263" s="216">
        <v>0</v>
      </c>
      <c r="I1263" s="216">
        <v>0</v>
      </c>
      <c r="J1263" s="216">
        <v>0</v>
      </c>
      <c r="K1263" s="216">
        <v>0</v>
      </c>
      <c r="L1263" s="216">
        <v>0</v>
      </c>
      <c r="M1263" s="216">
        <v>0</v>
      </c>
      <c r="N1263" s="216">
        <v>0</v>
      </c>
      <c r="O1263" s="216">
        <v>0</v>
      </c>
      <c r="P1263" s="216">
        <v>0</v>
      </c>
      <c r="Q1263" s="214" t="s">
        <v>9</v>
      </c>
      <c r="R1263" s="244">
        <f t="shared" si="19"/>
        <v>0</v>
      </c>
    </row>
    <row r="1264" spans="1:18" s="206" customFormat="1">
      <c r="A1264" s="241" t="s">
        <v>1453</v>
      </c>
      <c r="B1264" s="242" t="s">
        <v>1346</v>
      </c>
      <c r="C1264" s="216">
        <v>0</v>
      </c>
      <c r="D1264" s="216">
        <v>0</v>
      </c>
      <c r="E1264" s="216">
        <v>0</v>
      </c>
      <c r="F1264" s="216">
        <v>0</v>
      </c>
      <c r="G1264" s="216">
        <v>0</v>
      </c>
      <c r="H1264" s="216">
        <v>0</v>
      </c>
      <c r="I1264" s="216">
        <v>0</v>
      </c>
      <c r="J1264" s="216">
        <v>0</v>
      </c>
      <c r="K1264" s="216">
        <v>0</v>
      </c>
      <c r="L1264" s="216">
        <v>0</v>
      </c>
      <c r="M1264" s="216">
        <v>0</v>
      </c>
      <c r="N1264" s="216">
        <v>0</v>
      </c>
      <c r="O1264" s="216">
        <v>0</v>
      </c>
      <c r="P1264" s="216">
        <v>0</v>
      </c>
      <c r="Q1264" s="214" t="s">
        <v>9</v>
      </c>
      <c r="R1264" s="244">
        <f t="shared" si="19"/>
        <v>0</v>
      </c>
    </row>
    <row r="1265" spans="1:18" s="206" customFormat="1">
      <c r="A1265" s="241" t="s">
        <v>1454</v>
      </c>
      <c r="B1265" s="242" t="s">
        <v>1346</v>
      </c>
      <c r="C1265" s="216">
        <v>0</v>
      </c>
      <c r="D1265" s="216">
        <v>0</v>
      </c>
      <c r="E1265" s="216">
        <v>0</v>
      </c>
      <c r="F1265" s="216">
        <v>0</v>
      </c>
      <c r="G1265" s="216">
        <v>0</v>
      </c>
      <c r="H1265" s="216">
        <v>0</v>
      </c>
      <c r="I1265" s="216">
        <v>0</v>
      </c>
      <c r="J1265" s="216">
        <v>0</v>
      </c>
      <c r="K1265" s="216">
        <v>0</v>
      </c>
      <c r="L1265" s="216">
        <v>0</v>
      </c>
      <c r="M1265" s="216">
        <v>0</v>
      </c>
      <c r="N1265" s="216">
        <v>0</v>
      </c>
      <c r="O1265" s="216">
        <v>0</v>
      </c>
      <c r="P1265" s="216">
        <v>0</v>
      </c>
      <c r="Q1265" s="214" t="s">
        <v>9</v>
      </c>
      <c r="R1265" s="244">
        <f t="shared" si="19"/>
        <v>0</v>
      </c>
    </row>
    <row r="1266" spans="1:18">
      <c r="A1266" s="241" t="s">
        <v>1455</v>
      </c>
      <c r="B1266" s="242" t="s">
        <v>1346</v>
      </c>
      <c r="C1266" s="217">
        <v>763000</v>
      </c>
      <c r="D1266" s="217">
        <v>763000</v>
      </c>
      <c r="E1266" s="217">
        <v>763000</v>
      </c>
      <c r="F1266" s="217">
        <v>763000</v>
      </c>
      <c r="G1266" s="217">
        <v>763000</v>
      </c>
      <c r="H1266" s="217">
        <v>763000</v>
      </c>
      <c r="I1266" s="217">
        <v>763000</v>
      </c>
      <c r="J1266" s="217">
        <v>0</v>
      </c>
      <c r="K1266" s="217">
        <v>0</v>
      </c>
      <c r="L1266" s="217">
        <v>0</v>
      </c>
      <c r="M1266" s="217">
        <v>0</v>
      </c>
      <c r="N1266" s="217">
        <v>0</v>
      </c>
      <c r="O1266" s="217">
        <v>0</v>
      </c>
      <c r="P1266" s="217">
        <v>413328</v>
      </c>
      <c r="Q1266" s="243" t="s">
        <v>9</v>
      </c>
      <c r="R1266" s="244">
        <f t="shared" si="19"/>
        <v>0</v>
      </c>
    </row>
    <row r="1267" spans="1:18">
      <c r="A1267" s="241" t="s">
        <v>1456</v>
      </c>
      <c r="B1267" s="242" t="s">
        <v>1346</v>
      </c>
      <c r="C1267" s="217">
        <v>9796000</v>
      </c>
      <c r="D1267" s="217">
        <v>9362000</v>
      </c>
      <c r="E1267" s="217">
        <v>9362000</v>
      </c>
      <c r="F1267" s="217">
        <v>9367000</v>
      </c>
      <c r="G1267" s="217">
        <v>9367000</v>
      </c>
      <c r="H1267" s="217">
        <v>9367000</v>
      </c>
      <c r="I1267" s="217">
        <v>9367000</v>
      </c>
      <c r="J1267" s="217">
        <v>10130000</v>
      </c>
      <c r="K1267" s="217">
        <v>10130000</v>
      </c>
      <c r="L1267" s="217">
        <v>10127000</v>
      </c>
      <c r="M1267" s="217">
        <v>10127000</v>
      </c>
      <c r="N1267" s="217">
        <v>10143000</v>
      </c>
      <c r="O1267" s="217">
        <v>12162000</v>
      </c>
      <c r="P1267" s="217">
        <v>9819186</v>
      </c>
      <c r="Q1267" s="243" t="s">
        <v>9</v>
      </c>
      <c r="R1267" s="244">
        <f t="shared" si="19"/>
        <v>0</v>
      </c>
    </row>
    <row r="1268" spans="1:18" s="206" customFormat="1">
      <c r="A1268" s="241" t="s">
        <v>1457</v>
      </c>
      <c r="B1268" s="242" t="s">
        <v>1346</v>
      </c>
      <c r="C1268" s="216">
        <v>0</v>
      </c>
      <c r="D1268" s="216">
        <v>0</v>
      </c>
      <c r="E1268" s="216">
        <v>0</v>
      </c>
      <c r="F1268" s="216">
        <v>0</v>
      </c>
      <c r="G1268" s="216">
        <v>0</v>
      </c>
      <c r="H1268" s="216">
        <v>0</v>
      </c>
      <c r="I1268" s="216">
        <v>0</v>
      </c>
      <c r="J1268" s="216">
        <v>0</v>
      </c>
      <c r="K1268" s="216">
        <v>0</v>
      </c>
      <c r="L1268" s="216">
        <v>0</v>
      </c>
      <c r="M1268" s="216">
        <v>0</v>
      </c>
      <c r="N1268" s="216">
        <v>0</v>
      </c>
      <c r="O1268" s="216">
        <v>0</v>
      </c>
      <c r="P1268" s="216">
        <v>0</v>
      </c>
      <c r="Q1268" s="214" t="s">
        <v>9</v>
      </c>
      <c r="R1268" s="244">
        <f t="shared" si="19"/>
        <v>0</v>
      </c>
    </row>
    <row r="1269" spans="1:18" s="206" customFormat="1">
      <c r="A1269" s="241" t="s">
        <v>1458</v>
      </c>
      <c r="B1269" s="242" t="s">
        <v>1346</v>
      </c>
      <c r="C1269" s="216">
        <v>0</v>
      </c>
      <c r="D1269" s="216">
        <v>0</v>
      </c>
      <c r="E1269" s="216">
        <v>0</v>
      </c>
      <c r="F1269" s="216">
        <v>0</v>
      </c>
      <c r="G1269" s="216">
        <v>0</v>
      </c>
      <c r="H1269" s="216">
        <v>0</v>
      </c>
      <c r="I1269" s="216">
        <v>0</v>
      </c>
      <c r="J1269" s="216">
        <v>0</v>
      </c>
      <c r="K1269" s="216">
        <v>0</v>
      </c>
      <c r="L1269" s="216">
        <v>0</v>
      </c>
      <c r="M1269" s="216">
        <v>0</v>
      </c>
      <c r="N1269" s="216">
        <v>0</v>
      </c>
      <c r="O1269" s="216">
        <v>0</v>
      </c>
      <c r="P1269" s="216">
        <v>0</v>
      </c>
      <c r="Q1269" s="214" t="s">
        <v>9</v>
      </c>
      <c r="R1269" s="244">
        <f t="shared" si="19"/>
        <v>0</v>
      </c>
    </row>
    <row r="1270" spans="1:18" s="206" customFormat="1">
      <c r="A1270" s="241" t="s">
        <v>1459</v>
      </c>
      <c r="B1270" s="242" t="s">
        <v>1346</v>
      </c>
      <c r="C1270" s="216">
        <v>0</v>
      </c>
      <c r="D1270" s="216">
        <v>0</v>
      </c>
      <c r="E1270" s="216">
        <v>0</v>
      </c>
      <c r="F1270" s="216">
        <v>0</v>
      </c>
      <c r="G1270" s="216">
        <v>0</v>
      </c>
      <c r="H1270" s="216">
        <v>0</v>
      </c>
      <c r="I1270" s="216">
        <v>0</v>
      </c>
      <c r="J1270" s="216">
        <v>0</v>
      </c>
      <c r="K1270" s="216">
        <v>0</v>
      </c>
      <c r="L1270" s="216">
        <v>0</v>
      </c>
      <c r="M1270" s="216">
        <v>0</v>
      </c>
      <c r="N1270" s="216">
        <v>0</v>
      </c>
      <c r="O1270" s="216">
        <v>0</v>
      </c>
      <c r="P1270" s="216">
        <v>0</v>
      </c>
      <c r="Q1270" s="214" t="s">
        <v>9</v>
      </c>
      <c r="R1270" s="244">
        <f t="shared" ref="R1270:R1333" si="20">(ROUND((C1270+O1270+SUM(D1270:N1270)*2)/24,-3)-(ROUND(P1270,-3)))</f>
        <v>0</v>
      </c>
    </row>
    <row r="1271" spans="1:18" s="206" customFormat="1">
      <c r="A1271" s="241" t="s">
        <v>1460</v>
      </c>
      <c r="B1271" s="242" t="s">
        <v>1346</v>
      </c>
      <c r="C1271" s="216">
        <v>0</v>
      </c>
      <c r="D1271" s="216">
        <v>0</v>
      </c>
      <c r="E1271" s="216">
        <v>0</v>
      </c>
      <c r="F1271" s="216">
        <v>0</v>
      </c>
      <c r="G1271" s="216">
        <v>0</v>
      </c>
      <c r="H1271" s="216">
        <v>0</v>
      </c>
      <c r="I1271" s="216">
        <v>0</v>
      </c>
      <c r="J1271" s="216">
        <v>0</v>
      </c>
      <c r="K1271" s="216">
        <v>0</v>
      </c>
      <c r="L1271" s="216">
        <v>0</v>
      </c>
      <c r="M1271" s="216">
        <v>0</v>
      </c>
      <c r="N1271" s="216">
        <v>0</v>
      </c>
      <c r="O1271" s="216">
        <v>0</v>
      </c>
      <c r="P1271" s="216">
        <v>0</v>
      </c>
      <c r="Q1271" s="214" t="s">
        <v>9</v>
      </c>
      <c r="R1271" s="244">
        <f t="shared" si="20"/>
        <v>0</v>
      </c>
    </row>
    <row r="1272" spans="1:18">
      <c r="A1272" s="241" t="s">
        <v>1461</v>
      </c>
      <c r="B1272" s="242" t="s">
        <v>1346</v>
      </c>
      <c r="C1272" s="217">
        <v>49000</v>
      </c>
      <c r="D1272" s="217">
        <v>49000</v>
      </c>
      <c r="E1272" s="217">
        <v>49000</v>
      </c>
      <c r="F1272" s="217">
        <v>49000</v>
      </c>
      <c r="G1272" s="217">
        <v>49000</v>
      </c>
      <c r="H1272" s="217">
        <v>49000</v>
      </c>
      <c r="I1272" s="217">
        <v>49000</v>
      </c>
      <c r="J1272" s="217">
        <v>49000</v>
      </c>
      <c r="K1272" s="217">
        <v>49000</v>
      </c>
      <c r="L1272" s="217">
        <v>49000</v>
      </c>
      <c r="M1272" s="217">
        <v>49000</v>
      </c>
      <c r="N1272" s="217">
        <v>49000</v>
      </c>
      <c r="O1272" s="217">
        <v>49000</v>
      </c>
      <c r="P1272" s="217">
        <v>49486</v>
      </c>
      <c r="Q1272" s="243" t="s">
        <v>9</v>
      </c>
      <c r="R1272" s="244">
        <f t="shared" si="20"/>
        <v>0</v>
      </c>
    </row>
    <row r="1273" spans="1:18" s="206" customFormat="1">
      <c r="A1273" s="241" t="s">
        <v>1462</v>
      </c>
      <c r="B1273" s="242" t="s">
        <v>1346</v>
      </c>
      <c r="C1273" s="216">
        <v>0</v>
      </c>
      <c r="D1273" s="216">
        <v>0</v>
      </c>
      <c r="E1273" s="216">
        <v>0</v>
      </c>
      <c r="F1273" s="216">
        <v>0</v>
      </c>
      <c r="G1273" s="216">
        <v>0</v>
      </c>
      <c r="H1273" s="216">
        <v>0</v>
      </c>
      <c r="I1273" s="216">
        <v>0</v>
      </c>
      <c r="J1273" s="216">
        <v>0</v>
      </c>
      <c r="K1273" s="216">
        <v>0</v>
      </c>
      <c r="L1273" s="216">
        <v>0</v>
      </c>
      <c r="M1273" s="216">
        <v>0</v>
      </c>
      <c r="N1273" s="216">
        <v>0</v>
      </c>
      <c r="O1273" s="216">
        <v>0</v>
      </c>
      <c r="P1273" s="216">
        <v>0</v>
      </c>
      <c r="Q1273" s="214" t="s">
        <v>9</v>
      </c>
      <c r="R1273" s="244">
        <f t="shared" si="20"/>
        <v>0</v>
      </c>
    </row>
    <row r="1274" spans="1:18">
      <c r="A1274" s="241" t="s">
        <v>1463</v>
      </c>
      <c r="B1274" s="242" t="s">
        <v>1346</v>
      </c>
      <c r="C1274" s="217">
        <v>137000</v>
      </c>
      <c r="D1274" s="217">
        <v>137000</v>
      </c>
      <c r="E1274" s="217">
        <v>138000</v>
      </c>
      <c r="F1274" s="217">
        <v>139000</v>
      </c>
      <c r="G1274" s="217">
        <v>139000</v>
      </c>
      <c r="H1274" s="217">
        <v>139000</v>
      </c>
      <c r="I1274" s="217">
        <v>139000</v>
      </c>
      <c r="J1274" s="217">
        <v>139000</v>
      </c>
      <c r="K1274" s="217">
        <v>140000</v>
      </c>
      <c r="L1274" s="217">
        <v>140000</v>
      </c>
      <c r="M1274" s="217">
        <v>140000</v>
      </c>
      <c r="N1274" s="217">
        <v>140000</v>
      </c>
      <c r="O1274" s="217">
        <v>140000</v>
      </c>
      <c r="P1274" s="217">
        <v>139027</v>
      </c>
      <c r="Q1274" s="243" t="s">
        <v>9</v>
      </c>
      <c r="R1274" s="244">
        <f t="shared" si="20"/>
        <v>0</v>
      </c>
    </row>
    <row r="1275" spans="1:18" s="206" customFormat="1">
      <c r="A1275" s="241" t="s">
        <v>1464</v>
      </c>
      <c r="B1275" s="242" t="s">
        <v>1346</v>
      </c>
      <c r="C1275" s="216">
        <v>0</v>
      </c>
      <c r="D1275" s="216">
        <v>0</v>
      </c>
      <c r="E1275" s="216">
        <v>0</v>
      </c>
      <c r="F1275" s="216">
        <v>0</v>
      </c>
      <c r="G1275" s="216">
        <v>0</v>
      </c>
      <c r="H1275" s="216">
        <v>0</v>
      </c>
      <c r="I1275" s="216">
        <v>0</v>
      </c>
      <c r="J1275" s="216">
        <v>0</v>
      </c>
      <c r="K1275" s="216">
        <v>0</v>
      </c>
      <c r="L1275" s="216">
        <v>0</v>
      </c>
      <c r="M1275" s="216">
        <v>0</v>
      </c>
      <c r="N1275" s="216">
        <v>0</v>
      </c>
      <c r="O1275" s="216">
        <v>0</v>
      </c>
      <c r="P1275" s="216">
        <v>0</v>
      </c>
      <c r="Q1275" s="214" t="s">
        <v>9</v>
      </c>
      <c r="R1275" s="244">
        <f t="shared" si="20"/>
        <v>0</v>
      </c>
    </row>
    <row r="1276" spans="1:18">
      <c r="A1276" s="241" t="s">
        <v>1465</v>
      </c>
      <c r="B1276" s="242" t="s">
        <v>1346</v>
      </c>
      <c r="C1276" s="217">
        <v>143000</v>
      </c>
      <c r="D1276" s="217">
        <v>144000</v>
      </c>
      <c r="E1276" s="217">
        <v>145000</v>
      </c>
      <c r="F1276" s="217">
        <v>146000</v>
      </c>
      <c r="G1276" s="217">
        <v>146000</v>
      </c>
      <c r="H1276" s="217">
        <v>146000</v>
      </c>
      <c r="I1276" s="217">
        <v>146000</v>
      </c>
      <c r="J1276" s="217">
        <v>146000</v>
      </c>
      <c r="K1276" s="217">
        <v>147000</v>
      </c>
      <c r="L1276" s="217">
        <v>147000</v>
      </c>
      <c r="M1276" s="217">
        <v>147000</v>
      </c>
      <c r="N1276" s="217">
        <v>147000</v>
      </c>
      <c r="O1276" s="217">
        <v>147000</v>
      </c>
      <c r="P1276" s="217">
        <v>145805</v>
      </c>
      <c r="Q1276" s="243" t="s">
        <v>9</v>
      </c>
      <c r="R1276" s="244">
        <f t="shared" si="20"/>
        <v>0</v>
      </c>
    </row>
    <row r="1277" spans="1:18" s="206" customFormat="1">
      <c r="A1277" s="241" t="s">
        <v>1466</v>
      </c>
      <c r="B1277" s="242" t="s">
        <v>1346</v>
      </c>
      <c r="C1277" s="216">
        <v>0</v>
      </c>
      <c r="D1277" s="216">
        <v>0</v>
      </c>
      <c r="E1277" s="216">
        <v>0</v>
      </c>
      <c r="F1277" s="216">
        <v>0</v>
      </c>
      <c r="G1277" s="216">
        <v>0</v>
      </c>
      <c r="H1277" s="216">
        <v>0</v>
      </c>
      <c r="I1277" s="216">
        <v>0</v>
      </c>
      <c r="J1277" s="216">
        <v>0</v>
      </c>
      <c r="K1277" s="216">
        <v>0</v>
      </c>
      <c r="L1277" s="216">
        <v>0</v>
      </c>
      <c r="M1277" s="216">
        <v>0</v>
      </c>
      <c r="N1277" s="216">
        <v>0</v>
      </c>
      <c r="O1277" s="216">
        <v>0</v>
      </c>
      <c r="P1277" s="216">
        <v>0</v>
      </c>
      <c r="Q1277" s="214" t="s">
        <v>9</v>
      </c>
      <c r="R1277" s="244">
        <f t="shared" si="20"/>
        <v>0</v>
      </c>
    </row>
    <row r="1278" spans="1:18">
      <c r="A1278" s="241" t="s">
        <v>1467</v>
      </c>
      <c r="B1278" s="242" t="s">
        <v>1346</v>
      </c>
      <c r="C1278" s="217">
        <v>185000</v>
      </c>
      <c r="D1278" s="217">
        <v>186000</v>
      </c>
      <c r="E1278" s="217">
        <v>187000</v>
      </c>
      <c r="F1278" s="217">
        <v>188000</v>
      </c>
      <c r="G1278" s="217">
        <v>188000</v>
      </c>
      <c r="H1278" s="217">
        <v>188000</v>
      </c>
      <c r="I1278" s="217">
        <v>188000</v>
      </c>
      <c r="J1278" s="217">
        <v>188000</v>
      </c>
      <c r="K1278" s="217">
        <v>188000</v>
      </c>
      <c r="L1278" s="217">
        <v>191000</v>
      </c>
      <c r="M1278" s="217">
        <v>191000</v>
      </c>
      <c r="N1278" s="217">
        <v>191000</v>
      </c>
      <c r="O1278" s="217">
        <v>191000</v>
      </c>
      <c r="P1278" s="217">
        <v>188367</v>
      </c>
      <c r="Q1278" s="243" t="s">
        <v>9</v>
      </c>
      <c r="R1278" s="244">
        <f t="shared" si="20"/>
        <v>1000</v>
      </c>
    </row>
    <row r="1279" spans="1:18" s="206" customFormat="1">
      <c r="A1279" s="241" t="s">
        <v>1468</v>
      </c>
      <c r="B1279" s="242" t="s">
        <v>1346</v>
      </c>
      <c r="C1279" s="216">
        <v>0</v>
      </c>
      <c r="D1279" s="216">
        <v>0</v>
      </c>
      <c r="E1279" s="216">
        <v>0</v>
      </c>
      <c r="F1279" s="216">
        <v>0</v>
      </c>
      <c r="G1279" s="216">
        <v>0</v>
      </c>
      <c r="H1279" s="216">
        <v>0</v>
      </c>
      <c r="I1279" s="216">
        <v>0</v>
      </c>
      <c r="J1279" s="216">
        <v>0</v>
      </c>
      <c r="K1279" s="216">
        <v>0</v>
      </c>
      <c r="L1279" s="216">
        <v>0</v>
      </c>
      <c r="M1279" s="216">
        <v>0</v>
      </c>
      <c r="N1279" s="216">
        <v>0</v>
      </c>
      <c r="O1279" s="216">
        <v>0</v>
      </c>
      <c r="P1279" s="216">
        <v>0</v>
      </c>
      <c r="Q1279" s="214" t="s">
        <v>9</v>
      </c>
      <c r="R1279" s="244">
        <f t="shared" si="20"/>
        <v>0</v>
      </c>
    </row>
    <row r="1280" spans="1:18">
      <c r="A1280" s="241" t="s">
        <v>1469</v>
      </c>
      <c r="B1280" s="242" t="s">
        <v>1346</v>
      </c>
      <c r="C1280" s="217">
        <v>198000</v>
      </c>
      <c r="D1280" s="217">
        <v>200000</v>
      </c>
      <c r="E1280" s="217">
        <v>201000</v>
      </c>
      <c r="F1280" s="217">
        <v>201000</v>
      </c>
      <c r="G1280" s="217">
        <v>201000</v>
      </c>
      <c r="H1280" s="217">
        <v>201000</v>
      </c>
      <c r="I1280" s="217">
        <v>201000</v>
      </c>
      <c r="J1280" s="217">
        <v>201000</v>
      </c>
      <c r="K1280" s="217">
        <v>201000</v>
      </c>
      <c r="L1280" s="217">
        <v>204000</v>
      </c>
      <c r="M1280" s="217">
        <v>204000</v>
      </c>
      <c r="N1280" s="217">
        <v>204000</v>
      </c>
      <c r="O1280" s="217">
        <v>204000</v>
      </c>
      <c r="P1280" s="217">
        <v>201984</v>
      </c>
      <c r="Q1280" s="243" t="s">
        <v>9</v>
      </c>
      <c r="R1280" s="244">
        <f t="shared" si="20"/>
        <v>0</v>
      </c>
    </row>
    <row r="1281" spans="1:18" s="206" customFormat="1">
      <c r="A1281" s="241" t="s">
        <v>1470</v>
      </c>
      <c r="B1281" s="242" t="s">
        <v>1346</v>
      </c>
      <c r="C1281" s="216">
        <v>0</v>
      </c>
      <c r="D1281" s="216">
        <v>0</v>
      </c>
      <c r="E1281" s="216">
        <v>0</v>
      </c>
      <c r="F1281" s="216">
        <v>0</v>
      </c>
      <c r="G1281" s="216">
        <v>0</v>
      </c>
      <c r="H1281" s="216">
        <v>0</v>
      </c>
      <c r="I1281" s="216">
        <v>0</v>
      </c>
      <c r="J1281" s="216">
        <v>0</v>
      </c>
      <c r="K1281" s="216">
        <v>0</v>
      </c>
      <c r="L1281" s="216">
        <v>0</v>
      </c>
      <c r="M1281" s="216">
        <v>0</v>
      </c>
      <c r="N1281" s="216">
        <v>0</v>
      </c>
      <c r="O1281" s="216">
        <v>0</v>
      </c>
      <c r="P1281" s="216">
        <v>0</v>
      </c>
      <c r="Q1281" s="214" t="s">
        <v>9</v>
      </c>
      <c r="R1281" s="244">
        <f t="shared" si="20"/>
        <v>0</v>
      </c>
    </row>
    <row r="1282" spans="1:18">
      <c r="A1282" s="241" t="s">
        <v>1471</v>
      </c>
      <c r="B1282" s="242" t="s">
        <v>1346</v>
      </c>
      <c r="C1282" s="217">
        <v>313000</v>
      </c>
      <c r="D1282" s="217">
        <v>313000</v>
      </c>
      <c r="E1282" s="217">
        <v>313000</v>
      </c>
      <c r="F1282" s="217">
        <v>313000</v>
      </c>
      <c r="G1282" s="217">
        <v>313000</v>
      </c>
      <c r="H1282" s="217">
        <v>313000</v>
      </c>
      <c r="I1282" s="217">
        <v>313000</v>
      </c>
      <c r="J1282" s="217">
        <v>313000</v>
      </c>
      <c r="K1282" s="217">
        <v>313000</v>
      </c>
      <c r="L1282" s="217">
        <v>313000</v>
      </c>
      <c r="M1282" s="217">
        <v>313000</v>
      </c>
      <c r="N1282" s="217">
        <v>313000</v>
      </c>
      <c r="O1282" s="217">
        <v>313000</v>
      </c>
      <c r="P1282" s="217">
        <v>312542</v>
      </c>
      <c r="Q1282" s="243" t="s">
        <v>9</v>
      </c>
      <c r="R1282" s="244">
        <f t="shared" si="20"/>
        <v>0</v>
      </c>
    </row>
    <row r="1283" spans="1:18">
      <c r="A1283" s="241" t="s">
        <v>1472</v>
      </c>
      <c r="B1283" s="242" t="s">
        <v>1346</v>
      </c>
      <c r="C1283" s="217">
        <v>24000</v>
      </c>
      <c r="D1283" s="217">
        <v>24000</v>
      </c>
      <c r="E1283" s="217">
        <v>24000</v>
      </c>
      <c r="F1283" s="217">
        <v>24000</v>
      </c>
      <c r="G1283" s="217">
        <v>24000</v>
      </c>
      <c r="H1283" s="217">
        <v>24000</v>
      </c>
      <c r="I1283" s="217">
        <v>24000</v>
      </c>
      <c r="J1283" s="217">
        <v>24000</v>
      </c>
      <c r="K1283" s="217">
        <v>24000</v>
      </c>
      <c r="L1283" s="217">
        <v>24000</v>
      </c>
      <c r="M1283" s="217">
        <v>24000</v>
      </c>
      <c r="N1283" s="217">
        <v>24000</v>
      </c>
      <c r="O1283" s="217">
        <v>24000</v>
      </c>
      <c r="P1283" s="217">
        <v>23785</v>
      </c>
      <c r="Q1283" s="243" t="s">
        <v>9</v>
      </c>
      <c r="R1283" s="244">
        <f t="shared" si="20"/>
        <v>0</v>
      </c>
    </row>
    <row r="1284" spans="1:18" s="206" customFormat="1">
      <c r="A1284" s="241" t="s">
        <v>1473</v>
      </c>
      <c r="B1284" s="242" t="s">
        <v>1346</v>
      </c>
      <c r="C1284" s="216">
        <v>0</v>
      </c>
      <c r="D1284" s="216">
        <v>0</v>
      </c>
      <c r="E1284" s="216">
        <v>0</v>
      </c>
      <c r="F1284" s="216">
        <v>0</v>
      </c>
      <c r="G1284" s="216">
        <v>0</v>
      </c>
      <c r="H1284" s="216">
        <v>0</v>
      </c>
      <c r="I1284" s="216">
        <v>0</v>
      </c>
      <c r="J1284" s="216">
        <v>0</v>
      </c>
      <c r="K1284" s="216">
        <v>0</v>
      </c>
      <c r="L1284" s="216">
        <v>0</v>
      </c>
      <c r="M1284" s="216">
        <v>0</v>
      </c>
      <c r="N1284" s="216">
        <v>0</v>
      </c>
      <c r="O1284" s="216">
        <v>0</v>
      </c>
      <c r="P1284" s="216">
        <v>0</v>
      </c>
      <c r="Q1284" s="214" t="s">
        <v>9</v>
      </c>
      <c r="R1284" s="244">
        <f t="shared" si="20"/>
        <v>0</v>
      </c>
    </row>
    <row r="1285" spans="1:18" s="206" customFormat="1">
      <c r="A1285" s="241" t="s">
        <v>1474</v>
      </c>
      <c r="B1285" s="242" t="s">
        <v>1346</v>
      </c>
      <c r="C1285" s="216">
        <v>0</v>
      </c>
      <c r="D1285" s="216">
        <v>0</v>
      </c>
      <c r="E1285" s="216">
        <v>0</v>
      </c>
      <c r="F1285" s="216">
        <v>0</v>
      </c>
      <c r="G1285" s="216">
        <v>0</v>
      </c>
      <c r="H1285" s="216">
        <v>0</v>
      </c>
      <c r="I1285" s="216">
        <v>0</v>
      </c>
      <c r="J1285" s="216">
        <v>0</v>
      </c>
      <c r="K1285" s="216">
        <v>0</v>
      </c>
      <c r="L1285" s="216">
        <v>0</v>
      </c>
      <c r="M1285" s="216">
        <v>0</v>
      </c>
      <c r="N1285" s="216">
        <v>0</v>
      </c>
      <c r="O1285" s="216">
        <v>0</v>
      </c>
      <c r="P1285" s="216">
        <v>0</v>
      </c>
      <c r="Q1285" s="214" t="s">
        <v>9</v>
      </c>
      <c r="R1285" s="244">
        <f t="shared" si="20"/>
        <v>0</v>
      </c>
    </row>
    <row r="1286" spans="1:18" s="206" customFormat="1">
      <c r="A1286" s="241" t="s">
        <v>1475</v>
      </c>
      <c r="B1286" s="242" t="s">
        <v>1346</v>
      </c>
      <c r="C1286" s="216">
        <v>0</v>
      </c>
      <c r="D1286" s="216">
        <v>0</v>
      </c>
      <c r="E1286" s="216">
        <v>0</v>
      </c>
      <c r="F1286" s="216">
        <v>0</v>
      </c>
      <c r="G1286" s="216">
        <v>0</v>
      </c>
      <c r="H1286" s="216">
        <v>0</v>
      </c>
      <c r="I1286" s="216">
        <v>0</v>
      </c>
      <c r="J1286" s="216">
        <v>0</v>
      </c>
      <c r="K1286" s="216">
        <v>0</v>
      </c>
      <c r="L1286" s="216">
        <v>0</v>
      </c>
      <c r="M1286" s="216">
        <v>0</v>
      </c>
      <c r="N1286" s="216">
        <v>0</v>
      </c>
      <c r="O1286" s="216">
        <v>0</v>
      </c>
      <c r="P1286" s="216">
        <v>0</v>
      </c>
      <c r="Q1286" s="214" t="s">
        <v>9</v>
      </c>
      <c r="R1286" s="244">
        <f t="shared" si="20"/>
        <v>0</v>
      </c>
    </row>
    <row r="1287" spans="1:18" s="206" customFormat="1">
      <c r="A1287" s="241" t="s">
        <v>1476</v>
      </c>
      <c r="B1287" s="242" t="s">
        <v>1346</v>
      </c>
      <c r="C1287" s="216">
        <v>0</v>
      </c>
      <c r="D1287" s="216">
        <v>0</v>
      </c>
      <c r="E1287" s="216">
        <v>0</v>
      </c>
      <c r="F1287" s="216">
        <v>0</v>
      </c>
      <c r="G1287" s="216">
        <v>0</v>
      </c>
      <c r="H1287" s="216">
        <v>0</v>
      </c>
      <c r="I1287" s="216">
        <v>0</v>
      </c>
      <c r="J1287" s="216">
        <v>0</v>
      </c>
      <c r="K1287" s="216">
        <v>0</v>
      </c>
      <c r="L1287" s="216">
        <v>0</v>
      </c>
      <c r="M1287" s="216">
        <v>0</v>
      </c>
      <c r="N1287" s="216">
        <v>0</v>
      </c>
      <c r="O1287" s="216">
        <v>0</v>
      </c>
      <c r="P1287" s="216">
        <v>0</v>
      </c>
      <c r="Q1287" s="214" t="s">
        <v>9</v>
      </c>
      <c r="R1287" s="244">
        <f t="shared" si="20"/>
        <v>0</v>
      </c>
    </row>
    <row r="1288" spans="1:18">
      <c r="A1288" s="241" t="s">
        <v>1477</v>
      </c>
      <c r="B1288" s="242" t="s">
        <v>1346</v>
      </c>
      <c r="C1288" s="217">
        <v>171000</v>
      </c>
      <c r="D1288" s="217">
        <v>171000</v>
      </c>
      <c r="E1288" s="217">
        <v>171000</v>
      </c>
      <c r="F1288" s="217">
        <v>171000</v>
      </c>
      <c r="G1288" s="217">
        <v>171000</v>
      </c>
      <c r="H1288" s="217">
        <v>171000</v>
      </c>
      <c r="I1288" s="217">
        <v>171000</v>
      </c>
      <c r="J1288" s="217">
        <v>171000</v>
      </c>
      <c r="K1288" s="217">
        <v>171000</v>
      </c>
      <c r="L1288" s="217">
        <v>171000</v>
      </c>
      <c r="M1288" s="217">
        <v>171000</v>
      </c>
      <c r="N1288" s="217">
        <v>171000</v>
      </c>
      <c r="O1288" s="217">
        <v>171000</v>
      </c>
      <c r="P1288" s="217">
        <v>170596</v>
      </c>
      <c r="Q1288" s="243" t="s">
        <v>9</v>
      </c>
      <c r="R1288" s="244">
        <f t="shared" si="20"/>
        <v>0</v>
      </c>
    </row>
    <row r="1289" spans="1:18" s="206" customFormat="1">
      <c r="A1289" s="241" t="s">
        <v>1478</v>
      </c>
      <c r="B1289" s="242" t="s">
        <v>1346</v>
      </c>
      <c r="C1289" s="216">
        <v>0</v>
      </c>
      <c r="D1289" s="216">
        <v>0</v>
      </c>
      <c r="E1289" s="216">
        <v>0</v>
      </c>
      <c r="F1289" s="216">
        <v>0</v>
      </c>
      <c r="G1289" s="216">
        <v>0</v>
      </c>
      <c r="H1289" s="216">
        <v>0</v>
      </c>
      <c r="I1289" s="216">
        <v>0</v>
      </c>
      <c r="J1289" s="216">
        <v>0</v>
      </c>
      <c r="K1289" s="216">
        <v>0</v>
      </c>
      <c r="L1289" s="216">
        <v>0</v>
      </c>
      <c r="M1289" s="216">
        <v>0</v>
      </c>
      <c r="N1289" s="216">
        <v>0</v>
      </c>
      <c r="O1289" s="216">
        <v>0</v>
      </c>
      <c r="P1289" s="216">
        <v>0</v>
      </c>
      <c r="Q1289" s="214" t="s">
        <v>9</v>
      </c>
      <c r="R1289" s="244">
        <f t="shared" si="20"/>
        <v>0</v>
      </c>
    </row>
    <row r="1290" spans="1:18">
      <c r="A1290" s="241" t="s">
        <v>1479</v>
      </c>
      <c r="B1290" s="242" t="s">
        <v>1346</v>
      </c>
      <c r="C1290" s="217">
        <v>26000</v>
      </c>
      <c r="D1290" s="217">
        <v>0</v>
      </c>
      <c r="E1290" s="217">
        <v>0</v>
      </c>
      <c r="F1290" s="217">
        <v>0</v>
      </c>
      <c r="G1290" s="217">
        <v>0</v>
      </c>
      <c r="H1290" s="217">
        <v>0</v>
      </c>
      <c r="I1290" s="217">
        <v>0</v>
      </c>
      <c r="J1290" s="217">
        <v>0</v>
      </c>
      <c r="K1290" s="217">
        <v>0</v>
      </c>
      <c r="L1290" s="217">
        <v>0</v>
      </c>
      <c r="M1290" s="217">
        <v>0</v>
      </c>
      <c r="N1290" s="217">
        <v>0</v>
      </c>
      <c r="O1290" s="217">
        <v>0</v>
      </c>
      <c r="P1290" s="217">
        <v>1100</v>
      </c>
      <c r="Q1290" s="243" t="s">
        <v>9</v>
      </c>
      <c r="R1290" s="244">
        <f t="shared" si="20"/>
        <v>0</v>
      </c>
    </row>
    <row r="1291" spans="1:18" s="206" customFormat="1">
      <c r="A1291" s="241" t="s">
        <v>1480</v>
      </c>
      <c r="B1291" s="242" t="s">
        <v>1346</v>
      </c>
      <c r="C1291" s="216">
        <v>0</v>
      </c>
      <c r="D1291" s="216">
        <v>0</v>
      </c>
      <c r="E1291" s="216">
        <v>0</v>
      </c>
      <c r="F1291" s="216">
        <v>0</v>
      </c>
      <c r="G1291" s="216">
        <v>0</v>
      </c>
      <c r="H1291" s="216">
        <v>0</v>
      </c>
      <c r="I1291" s="216">
        <v>0</v>
      </c>
      <c r="J1291" s="216">
        <v>0</v>
      </c>
      <c r="K1291" s="216">
        <v>0</v>
      </c>
      <c r="L1291" s="216">
        <v>0</v>
      </c>
      <c r="M1291" s="216">
        <v>0</v>
      </c>
      <c r="N1291" s="216">
        <v>0</v>
      </c>
      <c r="O1291" s="216">
        <v>0</v>
      </c>
      <c r="P1291" s="216">
        <v>0</v>
      </c>
      <c r="Q1291" s="214" t="s">
        <v>9</v>
      </c>
      <c r="R1291" s="244">
        <f t="shared" si="20"/>
        <v>0</v>
      </c>
    </row>
    <row r="1292" spans="1:18">
      <c r="A1292" s="241" t="s">
        <v>1481</v>
      </c>
      <c r="B1292" s="242" t="s">
        <v>1346</v>
      </c>
      <c r="C1292" s="217">
        <v>23000</v>
      </c>
      <c r="D1292" s="217">
        <v>23000</v>
      </c>
      <c r="E1292" s="217">
        <v>23000</v>
      </c>
      <c r="F1292" s="217">
        <v>23000</v>
      </c>
      <c r="G1292" s="217">
        <v>23000</v>
      </c>
      <c r="H1292" s="217">
        <v>23000</v>
      </c>
      <c r="I1292" s="217">
        <v>23000</v>
      </c>
      <c r="J1292" s="217">
        <v>23000</v>
      </c>
      <c r="K1292" s="217">
        <v>23000</v>
      </c>
      <c r="L1292" s="217">
        <v>23000</v>
      </c>
      <c r="M1292" s="217">
        <v>23000</v>
      </c>
      <c r="N1292" s="217">
        <v>23000</v>
      </c>
      <c r="O1292" s="217">
        <v>23000</v>
      </c>
      <c r="P1292" s="217">
        <v>22994</v>
      </c>
      <c r="Q1292" s="243" t="s">
        <v>9</v>
      </c>
      <c r="R1292" s="244">
        <f t="shared" si="20"/>
        <v>0</v>
      </c>
    </row>
    <row r="1293" spans="1:18" s="206" customFormat="1">
      <c r="A1293" s="241" t="s">
        <v>1482</v>
      </c>
      <c r="B1293" s="242" t="s">
        <v>1346</v>
      </c>
      <c r="C1293" s="216">
        <v>0</v>
      </c>
      <c r="D1293" s="216">
        <v>0</v>
      </c>
      <c r="E1293" s="216">
        <v>0</v>
      </c>
      <c r="F1293" s="216">
        <v>0</v>
      </c>
      <c r="G1293" s="216">
        <v>0</v>
      </c>
      <c r="H1293" s="216">
        <v>0</v>
      </c>
      <c r="I1293" s="216">
        <v>0</v>
      </c>
      <c r="J1293" s="216">
        <v>0</v>
      </c>
      <c r="K1293" s="216">
        <v>0</v>
      </c>
      <c r="L1293" s="216">
        <v>0</v>
      </c>
      <c r="M1293" s="216">
        <v>0</v>
      </c>
      <c r="N1293" s="216">
        <v>0</v>
      </c>
      <c r="O1293" s="216">
        <v>0</v>
      </c>
      <c r="P1293" s="216">
        <v>0</v>
      </c>
      <c r="Q1293" s="214" t="s">
        <v>9</v>
      </c>
      <c r="R1293" s="244">
        <f t="shared" si="20"/>
        <v>0</v>
      </c>
    </row>
    <row r="1294" spans="1:18">
      <c r="A1294" s="241" t="s">
        <v>1483</v>
      </c>
      <c r="B1294" s="242" t="s">
        <v>1346</v>
      </c>
      <c r="C1294" s="217">
        <v>0</v>
      </c>
      <c r="D1294" s="217">
        <v>0</v>
      </c>
      <c r="E1294" s="217">
        <v>0</v>
      </c>
      <c r="F1294" s="217">
        <v>0</v>
      </c>
      <c r="G1294" s="217">
        <v>0</v>
      </c>
      <c r="H1294" s="217">
        <v>0</v>
      </c>
      <c r="I1294" s="217">
        <v>0</v>
      </c>
      <c r="J1294" s="217">
        <v>0</v>
      </c>
      <c r="K1294" s="217">
        <v>0</v>
      </c>
      <c r="L1294" s="217">
        <v>0</v>
      </c>
      <c r="M1294" s="217">
        <v>0</v>
      </c>
      <c r="N1294" s="217">
        <v>0</v>
      </c>
      <c r="O1294" s="217">
        <v>0</v>
      </c>
      <c r="P1294" s="217">
        <v>72</v>
      </c>
      <c r="Q1294" s="243" t="s">
        <v>9</v>
      </c>
      <c r="R1294" s="244">
        <f t="shared" si="20"/>
        <v>0</v>
      </c>
    </row>
    <row r="1295" spans="1:18">
      <c r="A1295" s="241" t="s">
        <v>1484</v>
      </c>
      <c r="B1295" s="242" t="s">
        <v>1346</v>
      </c>
      <c r="C1295" s="217">
        <v>9043000</v>
      </c>
      <c r="D1295" s="217">
        <v>9043000</v>
      </c>
      <c r="E1295" s="217">
        <v>9043000</v>
      </c>
      <c r="F1295" s="217">
        <v>10463000</v>
      </c>
      <c r="G1295" s="217">
        <v>10463000</v>
      </c>
      <c r="H1295" s="217">
        <v>10463000</v>
      </c>
      <c r="I1295" s="217">
        <v>10463000</v>
      </c>
      <c r="J1295" s="217">
        <v>10499000</v>
      </c>
      <c r="K1295" s="217">
        <v>10499000</v>
      </c>
      <c r="L1295" s="217">
        <v>10499000</v>
      </c>
      <c r="M1295" s="217">
        <v>10515000</v>
      </c>
      <c r="N1295" s="217">
        <v>10623000</v>
      </c>
      <c r="O1295" s="217">
        <v>10679000</v>
      </c>
      <c r="P1295" s="217">
        <v>10202825</v>
      </c>
      <c r="Q1295" s="243" t="s">
        <v>9</v>
      </c>
      <c r="R1295" s="244">
        <f t="shared" si="20"/>
        <v>0</v>
      </c>
    </row>
    <row r="1296" spans="1:18" s="206" customFormat="1">
      <c r="A1296" s="241" t="s">
        <v>1485</v>
      </c>
      <c r="B1296" s="242" t="s">
        <v>1346</v>
      </c>
      <c r="C1296" s="216">
        <v>0</v>
      </c>
      <c r="D1296" s="216">
        <v>0</v>
      </c>
      <c r="E1296" s="216">
        <v>0</v>
      </c>
      <c r="F1296" s="216">
        <v>0</v>
      </c>
      <c r="G1296" s="216">
        <v>0</v>
      </c>
      <c r="H1296" s="216">
        <v>0</v>
      </c>
      <c r="I1296" s="216">
        <v>0</v>
      </c>
      <c r="J1296" s="216">
        <v>0</v>
      </c>
      <c r="K1296" s="216">
        <v>0</v>
      </c>
      <c r="L1296" s="216">
        <v>0</v>
      </c>
      <c r="M1296" s="216">
        <v>0</v>
      </c>
      <c r="N1296" s="216">
        <v>0</v>
      </c>
      <c r="O1296" s="216">
        <v>0</v>
      </c>
      <c r="P1296" s="216">
        <v>0</v>
      </c>
      <c r="Q1296" s="214" t="s">
        <v>9</v>
      </c>
      <c r="R1296" s="244">
        <f t="shared" si="20"/>
        <v>0</v>
      </c>
    </row>
    <row r="1297" spans="1:18" s="206" customFormat="1">
      <c r="A1297" s="241" t="s">
        <v>1486</v>
      </c>
      <c r="B1297" s="242" t="s">
        <v>1346</v>
      </c>
      <c r="C1297" s="216">
        <v>0</v>
      </c>
      <c r="D1297" s="216">
        <v>0</v>
      </c>
      <c r="E1297" s="216">
        <v>0</v>
      </c>
      <c r="F1297" s="216">
        <v>0</v>
      </c>
      <c r="G1297" s="216">
        <v>0</v>
      </c>
      <c r="H1297" s="216">
        <v>0</v>
      </c>
      <c r="I1297" s="216">
        <v>0</v>
      </c>
      <c r="J1297" s="216">
        <v>0</v>
      </c>
      <c r="K1297" s="216">
        <v>0</v>
      </c>
      <c r="L1297" s="216">
        <v>0</v>
      </c>
      <c r="M1297" s="216">
        <v>0</v>
      </c>
      <c r="N1297" s="216">
        <v>0</v>
      </c>
      <c r="O1297" s="216">
        <v>0</v>
      </c>
      <c r="P1297" s="216">
        <v>0</v>
      </c>
      <c r="Q1297" s="214" t="s">
        <v>9</v>
      </c>
      <c r="R1297" s="244">
        <f t="shared" si="20"/>
        <v>0</v>
      </c>
    </row>
    <row r="1298" spans="1:18" s="206" customFormat="1">
      <c r="A1298" s="241" t="s">
        <v>1487</v>
      </c>
      <c r="B1298" s="242" t="s">
        <v>1346</v>
      </c>
      <c r="C1298" s="216">
        <v>0</v>
      </c>
      <c r="D1298" s="216">
        <v>0</v>
      </c>
      <c r="E1298" s="216">
        <v>0</v>
      </c>
      <c r="F1298" s="216">
        <v>0</v>
      </c>
      <c r="G1298" s="216">
        <v>0</v>
      </c>
      <c r="H1298" s="216">
        <v>0</v>
      </c>
      <c r="I1298" s="216">
        <v>0</v>
      </c>
      <c r="J1298" s="216">
        <v>0</v>
      </c>
      <c r="K1298" s="216">
        <v>0</v>
      </c>
      <c r="L1298" s="216">
        <v>0</v>
      </c>
      <c r="M1298" s="216">
        <v>0</v>
      </c>
      <c r="N1298" s="216">
        <v>0</v>
      </c>
      <c r="O1298" s="216">
        <v>0</v>
      </c>
      <c r="P1298" s="216">
        <v>0</v>
      </c>
      <c r="Q1298" s="214" t="s">
        <v>9</v>
      </c>
      <c r="R1298" s="244">
        <f t="shared" si="20"/>
        <v>0</v>
      </c>
    </row>
    <row r="1299" spans="1:18" s="206" customFormat="1">
      <c r="A1299" s="241" t="s">
        <v>1488</v>
      </c>
      <c r="B1299" s="242" t="s">
        <v>1346</v>
      </c>
      <c r="C1299" s="216">
        <v>0</v>
      </c>
      <c r="D1299" s="216">
        <v>0</v>
      </c>
      <c r="E1299" s="216">
        <v>0</v>
      </c>
      <c r="F1299" s="216">
        <v>0</v>
      </c>
      <c r="G1299" s="216">
        <v>0</v>
      </c>
      <c r="H1299" s="216">
        <v>0</v>
      </c>
      <c r="I1299" s="216">
        <v>0</v>
      </c>
      <c r="J1299" s="216">
        <v>0</v>
      </c>
      <c r="K1299" s="216">
        <v>0</v>
      </c>
      <c r="L1299" s="216">
        <v>0</v>
      </c>
      <c r="M1299" s="216">
        <v>0</v>
      </c>
      <c r="N1299" s="216">
        <v>0</v>
      </c>
      <c r="O1299" s="216">
        <v>0</v>
      </c>
      <c r="P1299" s="216">
        <v>0</v>
      </c>
      <c r="Q1299" s="214" t="s">
        <v>9</v>
      </c>
      <c r="R1299" s="244">
        <f t="shared" si="20"/>
        <v>0</v>
      </c>
    </row>
    <row r="1300" spans="1:18">
      <c r="A1300" s="241" t="s">
        <v>1489</v>
      </c>
      <c r="B1300" s="242" t="s">
        <v>1346</v>
      </c>
      <c r="C1300" s="217">
        <v>63000</v>
      </c>
      <c r="D1300" s="217">
        <v>63000</v>
      </c>
      <c r="E1300" s="217">
        <v>63000</v>
      </c>
      <c r="F1300" s="217">
        <v>92000</v>
      </c>
      <c r="G1300" s="217">
        <v>92000</v>
      </c>
      <c r="H1300" s="217">
        <v>92000</v>
      </c>
      <c r="I1300" s="217">
        <v>92000</v>
      </c>
      <c r="J1300" s="217">
        <v>92000</v>
      </c>
      <c r="K1300" s="217">
        <v>92000</v>
      </c>
      <c r="L1300" s="217">
        <v>94000</v>
      </c>
      <c r="M1300" s="217">
        <v>96000</v>
      </c>
      <c r="N1300" s="217">
        <v>96000</v>
      </c>
      <c r="O1300" s="217">
        <v>96000</v>
      </c>
      <c r="P1300" s="217">
        <v>86866</v>
      </c>
      <c r="Q1300" s="243" t="s">
        <v>9</v>
      </c>
      <c r="R1300" s="244">
        <f t="shared" si="20"/>
        <v>0</v>
      </c>
    </row>
    <row r="1301" spans="1:18">
      <c r="A1301" s="241" t="s">
        <v>1490</v>
      </c>
      <c r="B1301" s="242" t="s">
        <v>1346</v>
      </c>
      <c r="C1301" s="217">
        <v>63000</v>
      </c>
      <c r="D1301" s="217">
        <v>63000</v>
      </c>
      <c r="E1301" s="217">
        <v>63000</v>
      </c>
      <c r="F1301" s="217">
        <v>97000</v>
      </c>
      <c r="G1301" s="217">
        <v>97000</v>
      </c>
      <c r="H1301" s="217">
        <v>97000</v>
      </c>
      <c r="I1301" s="217">
        <v>97000</v>
      </c>
      <c r="J1301" s="217">
        <v>97000</v>
      </c>
      <c r="K1301" s="217">
        <v>97000</v>
      </c>
      <c r="L1301" s="217">
        <v>99000</v>
      </c>
      <c r="M1301" s="217">
        <v>102000</v>
      </c>
      <c r="N1301" s="217">
        <v>102000</v>
      </c>
      <c r="O1301" s="217">
        <v>102000</v>
      </c>
      <c r="P1301" s="217">
        <v>91188</v>
      </c>
      <c r="Q1301" s="243" t="s">
        <v>9</v>
      </c>
      <c r="R1301" s="244">
        <f t="shared" si="20"/>
        <v>0</v>
      </c>
    </row>
    <row r="1302" spans="1:18">
      <c r="A1302" s="241" t="s">
        <v>1491</v>
      </c>
      <c r="B1302" s="242" t="s">
        <v>1346</v>
      </c>
      <c r="C1302" s="217">
        <v>99000</v>
      </c>
      <c r="D1302" s="217">
        <v>99000</v>
      </c>
      <c r="E1302" s="217">
        <v>99000</v>
      </c>
      <c r="F1302" s="217">
        <v>145000</v>
      </c>
      <c r="G1302" s="217">
        <v>145000</v>
      </c>
      <c r="H1302" s="217">
        <v>145000</v>
      </c>
      <c r="I1302" s="217">
        <v>145000</v>
      </c>
      <c r="J1302" s="217">
        <v>145000</v>
      </c>
      <c r="K1302" s="217">
        <v>145000</v>
      </c>
      <c r="L1302" s="217">
        <v>148000</v>
      </c>
      <c r="M1302" s="217">
        <v>152000</v>
      </c>
      <c r="N1302" s="217">
        <v>152000</v>
      </c>
      <c r="O1302" s="217">
        <v>152000</v>
      </c>
      <c r="P1302" s="217">
        <v>137123</v>
      </c>
      <c r="Q1302" s="243" t="s">
        <v>9</v>
      </c>
      <c r="R1302" s="244">
        <f t="shared" si="20"/>
        <v>0</v>
      </c>
    </row>
    <row r="1303" spans="1:18">
      <c r="A1303" s="241" t="s">
        <v>1492</v>
      </c>
      <c r="B1303" s="242" t="s">
        <v>1346</v>
      </c>
      <c r="C1303" s="217">
        <v>99000</v>
      </c>
      <c r="D1303" s="217">
        <v>99000</v>
      </c>
      <c r="E1303" s="217">
        <v>99000</v>
      </c>
      <c r="F1303" s="217">
        <v>145000</v>
      </c>
      <c r="G1303" s="217">
        <v>145000</v>
      </c>
      <c r="H1303" s="217">
        <v>145000</v>
      </c>
      <c r="I1303" s="217">
        <v>145000</v>
      </c>
      <c r="J1303" s="217">
        <v>145000</v>
      </c>
      <c r="K1303" s="217">
        <v>145000</v>
      </c>
      <c r="L1303" s="217">
        <v>148000</v>
      </c>
      <c r="M1303" s="217">
        <v>152000</v>
      </c>
      <c r="N1303" s="217">
        <v>152000</v>
      </c>
      <c r="O1303" s="217">
        <v>152000</v>
      </c>
      <c r="P1303" s="217">
        <v>137123</v>
      </c>
      <c r="Q1303" s="243" t="s">
        <v>9</v>
      </c>
      <c r="R1303" s="244">
        <f t="shared" si="20"/>
        <v>0</v>
      </c>
    </row>
    <row r="1304" spans="1:18" s="206" customFormat="1">
      <c r="A1304" s="241" t="s">
        <v>1493</v>
      </c>
      <c r="B1304" s="242" t="s">
        <v>1346</v>
      </c>
      <c r="C1304" s="216">
        <v>0</v>
      </c>
      <c r="D1304" s="216">
        <v>0</v>
      </c>
      <c r="E1304" s="216">
        <v>0</v>
      </c>
      <c r="F1304" s="216">
        <v>0</v>
      </c>
      <c r="G1304" s="216">
        <v>0</v>
      </c>
      <c r="H1304" s="216">
        <v>0</v>
      </c>
      <c r="I1304" s="216">
        <v>0</v>
      </c>
      <c r="J1304" s="216">
        <v>0</v>
      </c>
      <c r="K1304" s="216">
        <v>0</v>
      </c>
      <c r="L1304" s="216">
        <v>0</v>
      </c>
      <c r="M1304" s="216">
        <v>0</v>
      </c>
      <c r="N1304" s="216">
        <v>0</v>
      </c>
      <c r="O1304" s="216">
        <v>0</v>
      </c>
      <c r="P1304" s="216">
        <v>0</v>
      </c>
      <c r="Q1304" s="214" t="s">
        <v>9</v>
      </c>
      <c r="R1304" s="244">
        <f t="shared" si="20"/>
        <v>0</v>
      </c>
    </row>
    <row r="1305" spans="1:18" s="206" customFormat="1">
      <c r="A1305" s="241" t="s">
        <v>1494</v>
      </c>
      <c r="B1305" s="242" t="s">
        <v>1346</v>
      </c>
      <c r="C1305" s="216">
        <v>0</v>
      </c>
      <c r="D1305" s="216">
        <v>0</v>
      </c>
      <c r="E1305" s="216">
        <v>0</v>
      </c>
      <c r="F1305" s="216">
        <v>0</v>
      </c>
      <c r="G1305" s="216">
        <v>0</v>
      </c>
      <c r="H1305" s="216">
        <v>0</v>
      </c>
      <c r="I1305" s="216">
        <v>0</v>
      </c>
      <c r="J1305" s="216">
        <v>0</v>
      </c>
      <c r="K1305" s="216">
        <v>0</v>
      </c>
      <c r="L1305" s="216">
        <v>0</v>
      </c>
      <c r="M1305" s="216">
        <v>0</v>
      </c>
      <c r="N1305" s="216">
        <v>0</v>
      </c>
      <c r="O1305" s="216">
        <v>0</v>
      </c>
      <c r="P1305" s="216">
        <v>0</v>
      </c>
      <c r="Q1305" s="214" t="s">
        <v>9</v>
      </c>
      <c r="R1305" s="244">
        <f t="shared" si="20"/>
        <v>0</v>
      </c>
    </row>
    <row r="1306" spans="1:18" s="206" customFormat="1">
      <c r="A1306" s="241" t="s">
        <v>1495</v>
      </c>
      <c r="B1306" s="242" t="s">
        <v>1346</v>
      </c>
      <c r="C1306" s="216">
        <v>0</v>
      </c>
      <c r="D1306" s="216">
        <v>0</v>
      </c>
      <c r="E1306" s="216">
        <v>0</v>
      </c>
      <c r="F1306" s="216">
        <v>0</v>
      </c>
      <c r="G1306" s="216">
        <v>0</v>
      </c>
      <c r="H1306" s="216">
        <v>0</v>
      </c>
      <c r="I1306" s="216">
        <v>0</v>
      </c>
      <c r="J1306" s="216">
        <v>0</v>
      </c>
      <c r="K1306" s="216">
        <v>0</v>
      </c>
      <c r="L1306" s="216">
        <v>0</v>
      </c>
      <c r="M1306" s="216">
        <v>0</v>
      </c>
      <c r="N1306" s="216">
        <v>0</v>
      </c>
      <c r="O1306" s="216">
        <v>0</v>
      </c>
      <c r="P1306" s="216">
        <v>0</v>
      </c>
      <c r="Q1306" s="214" t="s">
        <v>9</v>
      </c>
      <c r="R1306" s="244">
        <f t="shared" si="20"/>
        <v>0</v>
      </c>
    </row>
    <row r="1307" spans="1:18" s="206" customFormat="1">
      <c r="A1307" s="241" t="s">
        <v>1496</v>
      </c>
      <c r="B1307" s="242" t="s">
        <v>1346</v>
      </c>
      <c r="C1307" s="216">
        <v>0</v>
      </c>
      <c r="D1307" s="216">
        <v>0</v>
      </c>
      <c r="E1307" s="216">
        <v>0</v>
      </c>
      <c r="F1307" s="216">
        <v>0</v>
      </c>
      <c r="G1307" s="216">
        <v>0</v>
      </c>
      <c r="H1307" s="216">
        <v>0</v>
      </c>
      <c r="I1307" s="216">
        <v>0</v>
      </c>
      <c r="J1307" s="216">
        <v>0</v>
      </c>
      <c r="K1307" s="216">
        <v>0</v>
      </c>
      <c r="L1307" s="216">
        <v>0</v>
      </c>
      <c r="M1307" s="216">
        <v>0</v>
      </c>
      <c r="N1307" s="216">
        <v>0</v>
      </c>
      <c r="O1307" s="216">
        <v>0</v>
      </c>
      <c r="P1307" s="216">
        <v>0</v>
      </c>
      <c r="Q1307" s="214" t="s">
        <v>9</v>
      </c>
      <c r="R1307" s="244">
        <f t="shared" si="20"/>
        <v>0</v>
      </c>
    </row>
    <row r="1308" spans="1:18">
      <c r="A1308" s="241" t="s">
        <v>1497</v>
      </c>
      <c r="B1308" s="242" t="s">
        <v>1346</v>
      </c>
      <c r="C1308" s="217">
        <v>555000</v>
      </c>
      <c r="D1308" s="217">
        <v>555000</v>
      </c>
      <c r="E1308" s="217">
        <v>555000</v>
      </c>
      <c r="F1308" s="217">
        <v>555000</v>
      </c>
      <c r="G1308" s="217">
        <v>555000</v>
      </c>
      <c r="H1308" s="217">
        <v>555000</v>
      </c>
      <c r="I1308" s="217">
        <v>555000</v>
      </c>
      <c r="J1308" s="217">
        <v>555000</v>
      </c>
      <c r="K1308" s="217">
        <v>555000</v>
      </c>
      <c r="L1308" s="217">
        <v>555000</v>
      </c>
      <c r="M1308" s="217">
        <v>555000</v>
      </c>
      <c r="N1308" s="217">
        <v>555000</v>
      </c>
      <c r="O1308" s="217">
        <v>555000</v>
      </c>
      <c r="P1308" s="217">
        <v>555347</v>
      </c>
      <c r="Q1308" s="243" t="s">
        <v>9</v>
      </c>
      <c r="R1308" s="244">
        <f t="shared" si="20"/>
        <v>0</v>
      </c>
    </row>
    <row r="1309" spans="1:18" s="206" customFormat="1">
      <c r="A1309" s="241" t="s">
        <v>1498</v>
      </c>
      <c r="B1309" s="242" t="s">
        <v>1346</v>
      </c>
      <c r="C1309" s="216">
        <v>0</v>
      </c>
      <c r="D1309" s="216">
        <v>0</v>
      </c>
      <c r="E1309" s="216">
        <v>0</v>
      </c>
      <c r="F1309" s="216">
        <v>0</v>
      </c>
      <c r="G1309" s="216">
        <v>0</v>
      </c>
      <c r="H1309" s="216">
        <v>0</v>
      </c>
      <c r="I1309" s="216">
        <v>0</v>
      </c>
      <c r="J1309" s="216">
        <v>0</v>
      </c>
      <c r="K1309" s="216">
        <v>0</v>
      </c>
      <c r="L1309" s="216">
        <v>0</v>
      </c>
      <c r="M1309" s="216">
        <v>0</v>
      </c>
      <c r="N1309" s="216">
        <v>0</v>
      </c>
      <c r="O1309" s="216">
        <v>0</v>
      </c>
      <c r="P1309" s="216">
        <v>0</v>
      </c>
      <c r="Q1309" s="214" t="s">
        <v>9</v>
      </c>
      <c r="R1309" s="244">
        <f t="shared" si="20"/>
        <v>0</v>
      </c>
    </row>
    <row r="1310" spans="1:18" s="206" customFormat="1">
      <c r="A1310" s="241" t="s">
        <v>1499</v>
      </c>
      <c r="B1310" s="242" t="s">
        <v>1346</v>
      </c>
      <c r="C1310" s="216">
        <v>0</v>
      </c>
      <c r="D1310" s="216">
        <v>0</v>
      </c>
      <c r="E1310" s="216">
        <v>0</v>
      </c>
      <c r="F1310" s="216">
        <v>0</v>
      </c>
      <c r="G1310" s="216">
        <v>0</v>
      </c>
      <c r="H1310" s="216">
        <v>0</v>
      </c>
      <c r="I1310" s="216">
        <v>0</v>
      </c>
      <c r="J1310" s="216">
        <v>0</v>
      </c>
      <c r="K1310" s="216">
        <v>0</v>
      </c>
      <c r="L1310" s="216">
        <v>0</v>
      </c>
      <c r="M1310" s="216">
        <v>0</v>
      </c>
      <c r="N1310" s="216">
        <v>0</v>
      </c>
      <c r="O1310" s="216">
        <v>0</v>
      </c>
      <c r="P1310" s="216">
        <v>0</v>
      </c>
      <c r="Q1310" s="214" t="s">
        <v>9</v>
      </c>
      <c r="R1310" s="244">
        <f t="shared" si="20"/>
        <v>0</v>
      </c>
    </row>
    <row r="1311" spans="1:18">
      <c r="A1311" s="241" t="s">
        <v>1500</v>
      </c>
      <c r="B1311" s="242" t="s">
        <v>1346</v>
      </c>
      <c r="C1311" s="217">
        <v>53000</v>
      </c>
      <c r="D1311" s="217">
        <v>53000</v>
      </c>
      <c r="E1311" s="217">
        <v>53000</v>
      </c>
      <c r="F1311" s="217">
        <v>53000</v>
      </c>
      <c r="G1311" s="217">
        <v>53000</v>
      </c>
      <c r="H1311" s="217">
        <v>53000</v>
      </c>
      <c r="I1311" s="217">
        <v>53000</v>
      </c>
      <c r="J1311" s="217">
        <v>53000</v>
      </c>
      <c r="K1311" s="217">
        <v>53000</v>
      </c>
      <c r="L1311" s="217">
        <v>53000</v>
      </c>
      <c r="M1311" s="217">
        <v>53000</v>
      </c>
      <c r="N1311" s="217">
        <v>53000</v>
      </c>
      <c r="O1311" s="217">
        <v>53000</v>
      </c>
      <c r="P1311" s="217">
        <v>53224</v>
      </c>
      <c r="Q1311" s="243" t="s">
        <v>9</v>
      </c>
      <c r="R1311" s="244">
        <f t="shared" si="20"/>
        <v>0</v>
      </c>
    </row>
    <row r="1312" spans="1:18">
      <c r="A1312" s="241" t="s">
        <v>1501</v>
      </c>
      <c r="B1312" s="242" t="s">
        <v>1346</v>
      </c>
      <c r="C1312" s="217">
        <v>5000</v>
      </c>
      <c r="D1312" s="217">
        <v>5000</v>
      </c>
      <c r="E1312" s="217">
        <v>5000</v>
      </c>
      <c r="F1312" s="217">
        <v>5000</v>
      </c>
      <c r="G1312" s="217">
        <v>5000</v>
      </c>
      <c r="H1312" s="217">
        <v>5000</v>
      </c>
      <c r="I1312" s="217">
        <v>5000</v>
      </c>
      <c r="J1312" s="217">
        <v>5000</v>
      </c>
      <c r="K1312" s="217">
        <v>5000</v>
      </c>
      <c r="L1312" s="217">
        <v>5000</v>
      </c>
      <c r="M1312" s="217">
        <v>5000</v>
      </c>
      <c r="N1312" s="217">
        <v>5000</v>
      </c>
      <c r="O1312" s="217">
        <v>5000</v>
      </c>
      <c r="P1312" s="217">
        <v>4881</v>
      </c>
      <c r="Q1312" s="243" t="s">
        <v>9</v>
      </c>
      <c r="R1312" s="244">
        <f t="shared" si="20"/>
        <v>0</v>
      </c>
    </row>
    <row r="1313" spans="1:18" s="206" customFormat="1">
      <c r="A1313" s="241" t="s">
        <v>1502</v>
      </c>
      <c r="B1313" s="242" t="s">
        <v>1346</v>
      </c>
      <c r="C1313" s="216">
        <v>0</v>
      </c>
      <c r="D1313" s="216">
        <v>0</v>
      </c>
      <c r="E1313" s="216">
        <v>0</v>
      </c>
      <c r="F1313" s="216">
        <v>0</v>
      </c>
      <c r="G1313" s="216">
        <v>0</v>
      </c>
      <c r="H1313" s="216">
        <v>0</v>
      </c>
      <c r="I1313" s="216">
        <v>0</v>
      </c>
      <c r="J1313" s="216">
        <v>0</v>
      </c>
      <c r="K1313" s="216">
        <v>0</v>
      </c>
      <c r="L1313" s="216">
        <v>0</v>
      </c>
      <c r="M1313" s="216">
        <v>0</v>
      </c>
      <c r="N1313" s="216">
        <v>0</v>
      </c>
      <c r="O1313" s="216">
        <v>0</v>
      </c>
      <c r="P1313" s="216">
        <v>0</v>
      </c>
      <c r="Q1313" s="214" t="s">
        <v>9</v>
      </c>
      <c r="R1313" s="244">
        <f t="shared" si="20"/>
        <v>0</v>
      </c>
    </row>
    <row r="1314" spans="1:18">
      <c r="A1314" s="241" t="s">
        <v>1503</v>
      </c>
      <c r="B1314" s="242" t="s">
        <v>1346</v>
      </c>
      <c r="C1314" s="217">
        <v>72000</v>
      </c>
      <c r="D1314" s="217">
        <v>72000</v>
      </c>
      <c r="E1314" s="217">
        <v>72000</v>
      </c>
      <c r="F1314" s="217">
        <v>72000</v>
      </c>
      <c r="G1314" s="217">
        <v>72000</v>
      </c>
      <c r="H1314" s="217">
        <v>72000</v>
      </c>
      <c r="I1314" s="217">
        <v>72000</v>
      </c>
      <c r="J1314" s="217">
        <v>72000</v>
      </c>
      <c r="K1314" s="217">
        <v>72000</v>
      </c>
      <c r="L1314" s="217">
        <v>72000</v>
      </c>
      <c r="M1314" s="217">
        <v>72000</v>
      </c>
      <c r="N1314" s="217">
        <v>72000</v>
      </c>
      <c r="O1314" s="217">
        <v>72000</v>
      </c>
      <c r="P1314" s="217">
        <v>71744</v>
      </c>
      <c r="Q1314" s="243" t="s">
        <v>9</v>
      </c>
      <c r="R1314" s="244">
        <f t="shared" si="20"/>
        <v>0</v>
      </c>
    </row>
    <row r="1315" spans="1:18" s="206" customFormat="1">
      <c r="A1315" s="241" t="s">
        <v>1504</v>
      </c>
      <c r="B1315" s="242" t="s">
        <v>1346</v>
      </c>
      <c r="C1315" s="216">
        <v>0</v>
      </c>
      <c r="D1315" s="216">
        <v>0</v>
      </c>
      <c r="E1315" s="216">
        <v>0</v>
      </c>
      <c r="F1315" s="216">
        <v>0</v>
      </c>
      <c r="G1315" s="216">
        <v>0</v>
      </c>
      <c r="H1315" s="216">
        <v>0</v>
      </c>
      <c r="I1315" s="216">
        <v>0</v>
      </c>
      <c r="J1315" s="216">
        <v>0</v>
      </c>
      <c r="K1315" s="216">
        <v>0</v>
      </c>
      <c r="L1315" s="216">
        <v>0</v>
      </c>
      <c r="M1315" s="216">
        <v>0</v>
      </c>
      <c r="N1315" s="216">
        <v>0</v>
      </c>
      <c r="O1315" s="216">
        <v>0</v>
      </c>
      <c r="P1315" s="216">
        <v>0</v>
      </c>
      <c r="Q1315" s="214" t="s">
        <v>9</v>
      </c>
      <c r="R1315" s="244">
        <f t="shared" si="20"/>
        <v>0</v>
      </c>
    </row>
    <row r="1316" spans="1:18" s="206" customFormat="1">
      <c r="A1316" s="241" t="s">
        <v>1505</v>
      </c>
      <c r="B1316" s="242" t="s">
        <v>1346</v>
      </c>
      <c r="C1316" s="216">
        <v>0</v>
      </c>
      <c r="D1316" s="216">
        <v>0</v>
      </c>
      <c r="E1316" s="216">
        <v>0</v>
      </c>
      <c r="F1316" s="216">
        <v>0</v>
      </c>
      <c r="G1316" s="216">
        <v>0</v>
      </c>
      <c r="H1316" s="216">
        <v>0</v>
      </c>
      <c r="I1316" s="216">
        <v>0</v>
      </c>
      <c r="J1316" s="216">
        <v>0</v>
      </c>
      <c r="K1316" s="216">
        <v>0</v>
      </c>
      <c r="L1316" s="216">
        <v>0</v>
      </c>
      <c r="M1316" s="216">
        <v>0</v>
      </c>
      <c r="N1316" s="216">
        <v>0</v>
      </c>
      <c r="O1316" s="216">
        <v>0</v>
      </c>
      <c r="P1316" s="216">
        <v>0</v>
      </c>
      <c r="Q1316" s="214" t="s">
        <v>9</v>
      </c>
      <c r="R1316" s="244">
        <f t="shared" si="20"/>
        <v>0</v>
      </c>
    </row>
    <row r="1317" spans="1:18" s="206" customFormat="1">
      <c r="A1317" s="241" t="s">
        <v>1506</v>
      </c>
      <c r="B1317" s="242" t="s">
        <v>1346</v>
      </c>
      <c r="C1317" s="216">
        <v>0</v>
      </c>
      <c r="D1317" s="216">
        <v>0</v>
      </c>
      <c r="E1317" s="216">
        <v>0</v>
      </c>
      <c r="F1317" s="216">
        <v>0</v>
      </c>
      <c r="G1317" s="216">
        <v>0</v>
      </c>
      <c r="H1317" s="216">
        <v>0</v>
      </c>
      <c r="I1317" s="216">
        <v>0</v>
      </c>
      <c r="J1317" s="216">
        <v>0</v>
      </c>
      <c r="K1317" s="216">
        <v>0</v>
      </c>
      <c r="L1317" s="216">
        <v>0</v>
      </c>
      <c r="M1317" s="216">
        <v>0</v>
      </c>
      <c r="N1317" s="216">
        <v>0</v>
      </c>
      <c r="O1317" s="216">
        <v>0</v>
      </c>
      <c r="P1317" s="216">
        <v>0</v>
      </c>
      <c r="Q1317" s="214" t="s">
        <v>9</v>
      </c>
      <c r="R1317" s="244">
        <f t="shared" si="20"/>
        <v>0</v>
      </c>
    </row>
    <row r="1318" spans="1:18">
      <c r="A1318" s="241" t="s">
        <v>1507</v>
      </c>
      <c r="B1318" s="242" t="s">
        <v>1346</v>
      </c>
      <c r="C1318" s="217">
        <v>47000</v>
      </c>
      <c r="D1318" s="217">
        <v>47000</v>
      </c>
      <c r="E1318" s="217">
        <v>47000</v>
      </c>
      <c r="F1318" s="217">
        <v>47000</v>
      </c>
      <c r="G1318" s="217">
        <v>47000</v>
      </c>
      <c r="H1318" s="217">
        <v>47000</v>
      </c>
      <c r="I1318" s="217">
        <v>47000</v>
      </c>
      <c r="J1318" s="217">
        <v>47000</v>
      </c>
      <c r="K1318" s="217">
        <v>47000</v>
      </c>
      <c r="L1318" s="217">
        <v>47000</v>
      </c>
      <c r="M1318" s="217">
        <v>47000</v>
      </c>
      <c r="N1318" s="217">
        <v>47000</v>
      </c>
      <c r="O1318" s="217">
        <v>0</v>
      </c>
      <c r="P1318" s="217">
        <v>44819</v>
      </c>
      <c r="Q1318" s="243" t="s">
        <v>9</v>
      </c>
      <c r="R1318" s="244">
        <f t="shared" si="20"/>
        <v>0</v>
      </c>
    </row>
    <row r="1319" spans="1:18">
      <c r="A1319" s="241" t="s">
        <v>1508</v>
      </c>
      <c r="B1319" s="242" t="s">
        <v>1346</v>
      </c>
      <c r="C1319" s="217">
        <v>62000</v>
      </c>
      <c r="D1319" s="217">
        <v>62000</v>
      </c>
      <c r="E1319" s="217">
        <v>62000</v>
      </c>
      <c r="F1319" s="217">
        <v>62000</v>
      </c>
      <c r="G1319" s="217">
        <v>62000</v>
      </c>
      <c r="H1319" s="217">
        <v>62000</v>
      </c>
      <c r="I1319" s="217">
        <v>62000</v>
      </c>
      <c r="J1319" s="217">
        <v>62000</v>
      </c>
      <c r="K1319" s="217">
        <v>62000</v>
      </c>
      <c r="L1319" s="217">
        <v>62000</v>
      </c>
      <c r="M1319" s="217">
        <v>62000</v>
      </c>
      <c r="N1319" s="217">
        <v>62000</v>
      </c>
      <c r="O1319" s="217">
        <v>0</v>
      </c>
      <c r="P1319" s="217">
        <v>59412</v>
      </c>
      <c r="Q1319" s="243" t="s">
        <v>9</v>
      </c>
      <c r="R1319" s="244">
        <f t="shared" si="20"/>
        <v>0</v>
      </c>
    </row>
    <row r="1320" spans="1:18" s="206" customFormat="1">
      <c r="A1320" s="241" t="s">
        <v>1509</v>
      </c>
      <c r="B1320" s="242" t="s">
        <v>1346</v>
      </c>
      <c r="C1320" s="216">
        <v>0</v>
      </c>
      <c r="D1320" s="216">
        <v>0</v>
      </c>
      <c r="E1320" s="216">
        <v>0</v>
      </c>
      <c r="F1320" s="216">
        <v>0</v>
      </c>
      <c r="G1320" s="216">
        <v>0</v>
      </c>
      <c r="H1320" s="216">
        <v>0</v>
      </c>
      <c r="I1320" s="216">
        <v>0</v>
      </c>
      <c r="J1320" s="216">
        <v>0</v>
      </c>
      <c r="K1320" s="216">
        <v>0</v>
      </c>
      <c r="L1320" s="216">
        <v>0</v>
      </c>
      <c r="M1320" s="216">
        <v>0</v>
      </c>
      <c r="N1320" s="216">
        <v>0</v>
      </c>
      <c r="O1320" s="216">
        <v>0</v>
      </c>
      <c r="P1320" s="216">
        <v>0</v>
      </c>
      <c r="Q1320" s="214" t="s">
        <v>9</v>
      </c>
      <c r="R1320" s="244">
        <f t="shared" si="20"/>
        <v>0</v>
      </c>
    </row>
    <row r="1321" spans="1:18" s="206" customFormat="1">
      <c r="A1321" s="241" t="s">
        <v>1510</v>
      </c>
      <c r="B1321" s="242" t="s">
        <v>1346</v>
      </c>
      <c r="C1321" s="216">
        <v>0</v>
      </c>
      <c r="D1321" s="216">
        <v>0</v>
      </c>
      <c r="E1321" s="216">
        <v>0</v>
      </c>
      <c r="F1321" s="216">
        <v>0</v>
      </c>
      <c r="G1321" s="216">
        <v>0</v>
      </c>
      <c r="H1321" s="216">
        <v>0</v>
      </c>
      <c r="I1321" s="216">
        <v>0</v>
      </c>
      <c r="J1321" s="216">
        <v>0</v>
      </c>
      <c r="K1321" s="216">
        <v>0</v>
      </c>
      <c r="L1321" s="216">
        <v>0</v>
      </c>
      <c r="M1321" s="216">
        <v>0</v>
      </c>
      <c r="N1321" s="216">
        <v>0</v>
      </c>
      <c r="O1321" s="216">
        <v>0</v>
      </c>
      <c r="P1321" s="216">
        <v>0</v>
      </c>
      <c r="Q1321" s="214" t="s">
        <v>9</v>
      </c>
      <c r="R1321" s="244">
        <f t="shared" si="20"/>
        <v>0</v>
      </c>
    </row>
    <row r="1322" spans="1:18">
      <c r="A1322" s="241" t="s">
        <v>1511</v>
      </c>
      <c r="B1322" s="242" t="s">
        <v>1346</v>
      </c>
      <c r="C1322" s="217">
        <v>16852000</v>
      </c>
      <c r="D1322" s="217">
        <v>16725000</v>
      </c>
      <c r="E1322" s="217">
        <v>17091000</v>
      </c>
      <c r="F1322" s="217">
        <v>17177000</v>
      </c>
      <c r="G1322" s="217">
        <v>17201000</v>
      </c>
      <c r="H1322" s="217">
        <v>13035000</v>
      </c>
      <c r="I1322" s="217">
        <v>13229000</v>
      </c>
      <c r="J1322" s="217">
        <v>13494000</v>
      </c>
      <c r="K1322" s="217">
        <v>14278000</v>
      </c>
      <c r="L1322" s="217">
        <v>14957000</v>
      </c>
      <c r="M1322" s="217">
        <v>16183000</v>
      </c>
      <c r="N1322" s="217">
        <v>16648000</v>
      </c>
      <c r="O1322" s="217">
        <v>15661000</v>
      </c>
      <c r="P1322" s="217">
        <v>15522796</v>
      </c>
      <c r="Q1322" s="243" t="s">
        <v>9</v>
      </c>
      <c r="R1322" s="244">
        <f t="shared" si="20"/>
        <v>0</v>
      </c>
    </row>
    <row r="1323" spans="1:18" s="206" customFormat="1">
      <c r="A1323" s="241" t="s">
        <v>1512</v>
      </c>
      <c r="B1323" s="242" t="s">
        <v>1346</v>
      </c>
      <c r="C1323" s="216">
        <v>0</v>
      </c>
      <c r="D1323" s="216">
        <v>0</v>
      </c>
      <c r="E1323" s="216">
        <v>0</v>
      </c>
      <c r="F1323" s="216">
        <v>0</v>
      </c>
      <c r="G1323" s="216">
        <v>0</v>
      </c>
      <c r="H1323" s="216">
        <v>0</v>
      </c>
      <c r="I1323" s="216">
        <v>0</v>
      </c>
      <c r="J1323" s="216">
        <v>0</v>
      </c>
      <c r="K1323" s="216">
        <v>0</v>
      </c>
      <c r="L1323" s="216">
        <v>0</v>
      </c>
      <c r="M1323" s="216">
        <v>0</v>
      </c>
      <c r="N1323" s="216">
        <v>0</v>
      </c>
      <c r="O1323" s="216">
        <v>0</v>
      </c>
      <c r="P1323" s="216">
        <v>0</v>
      </c>
      <c r="Q1323" s="214" t="s">
        <v>9</v>
      </c>
      <c r="R1323" s="244">
        <f t="shared" si="20"/>
        <v>0</v>
      </c>
    </row>
    <row r="1324" spans="1:18" s="206" customFormat="1">
      <c r="A1324" s="241" t="s">
        <v>1513</v>
      </c>
      <c r="B1324" s="242" t="s">
        <v>1346</v>
      </c>
      <c r="C1324" s="216">
        <v>0</v>
      </c>
      <c r="D1324" s="216">
        <v>0</v>
      </c>
      <c r="E1324" s="216">
        <v>0</v>
      </c>
      <c r="F1324" s="216">
        <v>0</v>
      </c>
      <c r="G1324" s="216">
        <v>0</v>
      </c>
      <c r="H1324" s="216">
        <v>0</v>
      </c>
      <c r="I1324" s="216">
        <v>0</v>
      </c>
      <c r="J1324" s="216">
        <v>0</v>
      </c>
      <c r="K1324" s="216">
        <v>0</v>
      </c>
      <c r="L1324" s="216">
        <v>0</v>
      </c>
      <c r="M1324" s="216">
        <v>0</v>
      </c>
      <c r="N1324" s="216">
        <v>0</v>
      </c>
      <c r="O1324" s="216">
        <v>0</v>
      </c>
      <c r="P1324" s="216">
        <v>0</v>
      </c>
      <c r="Q1324" s="214" t="s">
        <v>9</v>
      </c>
      <c r="R1324" s="244">
        <f t="shared" si="20"/>
        <v>0</v>
      </c>
    </row>
    <row r="1325" spans="1:18" s="206" customFormat="1">
      <c r="A1325" s="241" t="s">
        <v>1514</v>
      </c>
      <c r="B1325" s="242" t="s">
        <v>1346</v>
      </c>
      <c r="C1325" s="216">
        <v>0</v>
      </c>
      <c r="D1325" s="216">
        <v>0</v>
      </c>
      <c r="E1325" s="216">
        <v>0</v>
      </c>
      <c r="F1325" s="216">
        <v>0</v>
      </c>
      <c r="G1325" s="216">
        <v>0</v>
      </c>
      <c r="H1325" s="216">
        <v>0</v>
      </c>
      <c r="I1325" s="216">
        <v>0</v>
      </c>
      <c r="J1325" s="216">
        <v>0</v>
      </c>
      <c r="K1325" s="216">
        <v>0</v>
      </c>
      <c r="L1325" s="216">
        <v>0</v>
      </c>
      <c r="M1325" s="216">
        <v>0</v>
      </c>
      <c r="N1325" s="216">
        <v>0</v>
      </c>
      <c r="O1325" s="216">
        <v>0</v>
      </c>
      <c r="P1325" s="216">
        <v>0</v>
      </c>
      <c r="Q1325" s="214" t="s">
        <v>9</v>
      </c>
      <c r="R1325" s="244">
        <f t="shared" si="20"/>
        <v>0</v>
      </c>
    </row>
    <row r="1326" spans="1:18">
      <c r="A1326" s="241" t="s">
        <v>1515</v>
      </c>
      <c r="B1326" s="242" t="s">
        <v>1346</v>
      </c>
      <c r="C1326" s="217">
        <v>571000</v>
      </c>
      <c r="D1326" s="217">
        <v>571000</v>
      </c>
      <c r="E1326" s="217">
        <v>571000</v>
      </c>
      <c r="F1326" s="217">
        <v>571000</v>
      </c>
      <c r="G1326" s="217">
        <v>571000</v>
      </c>
      <c r="H1326" s="217">
        <v>571000</v>
      </c>
      <c r="I1326" s="217">
        <v>4000</v>
      </c>
      <c r="J1326" s="217">
        <v>4000</v>
      </c>
      <c r="K1326" s="217">
        <v>0</v>
      </c>
      <c r="L1326" s="217">
        <v>0</v>
      </c>
      <c r="M1326" s="217">
        <v>0</v>
      </c>
      <c r="N1326" s="217">
        <v>0</v>
      </c>
      <c r="O1326" s="217">
        <v>0</v>
      </c>
      <c r="P1326" s="217">
        <v>262569</v>
      </c>
      <c r="Q1326" s="243" t="s">
        <v>9</v>
      </c>
      <c r="R1326" s="244">
        <f t="shared" si="20"/>
        <v>-1000</v>
      </c>
    </row>
    <row r="1327" spans="1:18" s="206" customFormat="1">
      <c r="A1327" s="241" t="s">
        <v>1516</v>
      </c>
      <c r="B1327" s="242" t="s">
        <v>1346</v>
      </c>
      <c r="C1327" s="216">
        <v>0</v>
      </c>
      <c r="D1327" s="216">
        <v>0</v>
      </c>
      <c r="E1327" s="216">
        <v>0</v>
      </c>
      <c r="F1327" s="216">
        <v>0</v>
      </c>
      <c r="G1327" s="216">
        <v>0</v>
      </c>
      <c r="H1327" s="216">
        <v>0</v>
      </c>
      <c r="I1327" s="216">
        <v>0</v>
      </c>
      <c r="J1327" s="216">
        <v>0</v>
      </c>
      <c r="K1327" s="216">
        <v>0</v>
      </c>
      <c r="L1327" s="216">
        <v>0</v>
      </c>
      <c r="M1327" s="216">
        <v>0</v>
      </c>
      <c r="N1327" s="216">
        <v>0</v>
      </c>
      <c r="O1327" s="216">
        <v>0</v>
      </c>
      <c r="P1327" s="216">
        <v>0</v>
      </c>
      <c r="Q1327" s="214" t="s">
        <v>9</v>
      </c>
      <c r="R1327" s="244">
        <f t="shared" si="20"/>
        <v>0</v>
      </c>
    </row>
    <row r="1328" spans="1:18" s="206" customFormat="1">
      <c r="A1328" s="241" t="s">
        <v>1517</v>
      </c>
      <c r="B1328" s="242" t="s">
        <v>1346</v>
      </c>
      <c r="C1328" s="216">
        <v>0</v>
      </c>
      <c r="D1328" s="216">
        <v>0</v>
      </c>
      <c r="E1328" s="216">
        <v>0</v>
      </c>
      <c r="F1328" s="216">
        <v>0</v>
      </c>
      <c r="G1328" s="216">
        <v>0</v>
      </c>
      <c r="H1328" s="216">
        <v>0</v>
      </c>
      <c r="I1328" s="216">
        <v>0</v>
      </c>
      <c r="J1328" s="216">
        <v>0</v>
      </c>
      <c r="K1328" s="216">
        <v>0</v>
      </c>
      <c r="L1328" s="216">
        <v>0</v>
      </c>
      <c r="M1328" s="216">
        <v>0</v>
      </c>
      <c r="N1328" s="216">
        <v>0</v>
      </c>
      <c r="O1328" s="216">
        <v>0</v>
      </c>
      <c r="P1328" s="216">
        <v>0</v>
      </c>
      <c r="Q1328" s="214" t="s">
        <v>9</v>
      </c>
      <c r="R1328" s="244">
        <f t="shared" si="20"/>
        <v>0</v>
      </c>
    </row>
    <row r="1329" spans="1:18" s="206" customFormat="1">
      <c r="A1329" s="241" t="s">
        <v>1518</v>
      </c>
      <c r="B1329" s="242" t="s">
        <v>1346</v>
      </c>
      <c r="C1329" s="216">
        <v>0</v>
      </c>
      <c r="D1329" s="216">
        <v>0</v>
      </c>
      <c r="E1329" s="216">
        <v>0</v>
      </c>
      <c r="F1329" s="216">
        <v>0</v>
      </c>
      <c r="G1329" s="216">
        <v>0</v>
      </c>
      <c r="H1329" s="216">
        <v>0</v>
      </c>
      <c r="I1329" s="216">
        <v>0</v>
      </c>
      <c r="J1329" s="216">
        <v>0</v>
      </c>
      <c r="K1329" s="216">
        <v>0</v>
      </c>
      <c r="L1329" s="216">
        <v>0</v>
      </c>
      <c r="M1329" s="216">
        <v>0</v>
      </c>
      <c r="N1329" s="216">
        <v>0</v>
      </c>
      <c r="O1329" s="216">
        <v>0</v>
      </c>
      <c r="P1329" s="216">
        <v>0</v>
      </c>
      <c r="Q1329" s="214" t="s">
        <v>9</v>
      </c>
      <c r="R1329" s="244">
        <f t="shared" si="20"/>
        <v>0</v>
      </c>
    </row>
    <row r="1330" spans="1:18">
      <c r="A1330" s="241" t="s">
        <v>1519</v>
      </c>
      <c r="B1330" s="242" t="s">
        <v>1346</v>
      </c>
      <c r="C1330" s="217">
        <v>64000</v>
      </c>
      <c r="D1330" s="217">
        <v>64000</v>
      </c>
      <c r="E1330" s="217">
        <v>64000</v>
      </c>
      <c r="F1330" s="217">
        <v>64000</v>
      </c>
      <c r="G1330" s="217">
        <v>64000</v>
      </c>
      <c r="H1330" s="217">
        <v>64000</v>
      </c>
      <c r="I1330" s="217">
        <v>0</v>
      </c>
      <c r="J1330" s="217">
        <v>0</v>
      </c>
      <c r="K1330" s="217">
        <v>0</v>
      </c>
      <c r="L1330" s="217">
        <v>0</v>
      </c>
      <c r="M1330" s="217">
        <v>0</v>
      </c>
      <c r="N1330" s="217">
        <v>0</v>
      </c>
      <c r="O1330" s="217">
        <v>0</v>
      </c>
      <c r="P1330" s="217">
        <v>29366</v>
      </c>
      <c r="Q1330" s="243" t="s">
        <v>9</v>
      </c>
      <c r="R1330" s="244">
        <f t="shared" si="20"/>
        <v>0</v>
      </c>
    </row>
    <row r="1331" spans="1:18" s="206" customFormat="1">
      <c r="A1331" s="241" t="s">
        <v>1520</v>
      </c>
      <c r="B1331" s="242" t="s">
        <v>1346</v>
      </c>
      <c r="C1331" s="216">
        <v>0</v>
      </c>
      <c r="D1331" s="216">
        <v>0</v>
      </c>
      <c r="E1331" s="216">
        <v>0</v>
      </c>
      <c r="F1331" s="216">
        <v>0</v>
      </c>
      <c r="G1331" s="216">
        <v>0</v>
      </c>
      <c r="H1331" s="216">
        <v>0</v>
      </c>
      <c r="I1331" s="216">
        <v>0</v>
      </c>
      <c r="J1331" s="216">
        <v>0</v>
      </c>
      <c r="K1331" s="216">
        <v>0</v>
      </c>
      <c r="L1331" s="216">
        <v>0</v>
      </c>
      <c r="M1331" s="216">
        <v>0</v>
      </c>
      <c r="N1331" s="216">
        <v>0</v>
      </c>
      <c r="O1331" s="216">
        <v>0</v>
      </c>
      <c r="P1331" s="216">
        <v>0</v>
      </c>
      <c r="Q1331" s="214" t="s">
        <v>9</v>
      </c>
      <c r="R1331" s="244">
        <f t="shared" si="20"/>
        <v>0</v>
      </c>
    </row>
    <row r="1332" spans="1:18">
      <c r="A1332" s="241" t="s">
        <v>1521</v>
      </c>
      <c r="B1332" s="242" t="s">
        <v>1346</v>
      </c>
      <c r="C1332" s="217">
        <v>27000</v>
      </c>
      <c r="D1332" s="217">
        <v>27000</v>
      </c>
      <c r="E1332" s="217">
        <v>27000</v>
      </c>
      <c r="F1332" s="217">
        <v>27000</v>
      </c>
      <c r="G1332" s="217">
        <v>27000</v>
      </c>
      <c r="H1332" s="217">
        <v>27000</v>
      </c>
      <c r="I1332" s="217">
        <v>27000</v>
      </c>
      <c r="J1332" s="217">
        <v>0</v>
      </c>
      <c r="K1332" s="217">
        <v>0</v>
      </c>
      <c r="L1332" s="217">
        <v>0</v>
      </c>
      <c r="M1332" s="217">
        <v>0</v>
      </c>
      <c r="N1332" s="217">
        <v>0</v>
      </c>
      <c r="O1332" s="217">
        <v>0</v>
      </c>
      <c r="P1332" s="217">
        <v>14867</v>
      </c>
      <c r="Q1332" s="243" t="s">
        <v>9</v>
      </c>
      <c r="R1332" s="244">
        <f t="shared" si="20"/>
        <v>0</v>
      </c>
    </row>
    <row r="1333" spans="1:18" s="206" customFormat="1">
      <c r="A1333" s="241" t="s">
        <v>1522</v>
      </c>
      <c r="B1333" s="242" t="s">
        <v>1346</v>
      </c>
      <c r="C1333" s="216">
        <v>0</v>
      </c>
      <c r="D1333" s="216">
        <v>0</v>
      </c>
      <c r="E1333" s="216">
        <v>0</v>
      </c>
      <c r="F1333" s="216">
        <v>0</v>
      </c>
      <c r="G1333" s="216">
        <v>0</v>
      </c>
      <c r="H1333" s="216">
        <v>0</v>
      </c>
      <c r="I1333" s="216">
        <v>0</v>
      </c>
      <c r="J1333" s="216">
        <v>0</v>
      </c>
      <c r="K1333" s="216">
        <v>0</v>
      </c>
      <c r="L1333" s="216">
        <v>0</v>
      </c>
      <c r="M1333" s="216">
        <v>0</v>
      </c>
      <c r="N1333" s="216">
        <v>0</v>
      </c>
      <c r="O1333" s="216">
        <v>0</v>
      </c>
      <c r="P1333" s="216">
        <v>0</v>
      </c>
      <c r="Q1333" s="214" t="s">
        <v>9</v>
      </c>
      <c r="R1333" s="244">
        <f t="shared" si="20"/>
        <v>0</v>
      </c>
    </row>
    <row r="1334" spans="1:18">
      <c r="A1334" s="241" t="s">
        <v>1523</v>
      </c>
      <c r="B1334" s="242" t="s">
        <v>1346</v>
      </c>
      <c r="C1334" s="217">
        <v>-17000</v>
      </c>
      <c r="D1334" s="217">
        <v>-17000</v>
      </c>
      <c r="E1334" s="217">
        <v>-17000</v>
      </c>
      <c r="F1334" s="217">
        <v>35000</v>
      </c>
      <c r="G1334" s="217">
        <v>35000</v>
      </c>
      <c r="H1334" s="217">
        <v>35000</v>
      </c>
      <c r="I1334" s="217">
        <v>35000</v>
      </c>
      <c r="J1334" s="217">
        <v>35000</v>
      </c>
      <c r="K1334" s="217">
        <v>35000</v>
      </c>
      <c r="L1334" s="217">
        <v>35000</v>
      </c>
      <c r="M1334" s="217">
        <v>35000</v>
      </c>
      <c r="N1334" s="217">
        <v>35000</v>
      </c>
      <c r="O1334" s="217">
        <v>35000</v>
      </c>
      <c r="P1334" s="217">
        <v>24046</v>
      </c>
      <c r="Q1334" s="243" t="s">
        <v>9</v>
      </c>
      <c r="R1334" s="244">
        <f t="shared" ref="R1334:R1397" si="21">(ROUND((C1334+O1334+SUM(D1334:N1334)*2)/24,-3)-(ROUND(P1334,-3)))</f>
        <v>0</v>
      </c>
    </row>
    <row r="1335" spans="1:18" s="206" customFormat="1">
      <c r="A1335" s="241" t="s">
        <v>1524</v>
      </c>
      <c r="B1335" s="242" t="s">
        <v>1346</v>
      </c>
      <c r="C1335" s="216">
        <v>0</v>
      </c>
      <c r="D1335" s="216">
        <v>0</v>
      </c>
      <c r="E1335" s="216">
        <v>0</v>
      </c>
      <c r="F1335" s="216">
        <v>0</v>
      </c>
      <c r="G1335" s="216">
        <v>0</v>
      </c>
      <c r="H1335" s="216">
        <v>0</v>
      </c>
      <c r="I1335" s="216">
        <v>0</v>
      </c>
      <c r="J1335" s="216">
        <v>0</v>
      </c>
      <c r="K1335" s="216">
        <v>0</v>
      </c>
      <c r="L1335" s="216">
        <v>0</v>
      </c>
      <c r="M1335" s="216">
        <v>0</v>
      </c>
      <c r="N1335" s="216">
        <v>0</v>
      </c>
      <c r="O1335" s="216">
        <v>0</v>
      </c>
      <c r="P1335" s="216">
        <v>0</v>
      </c>
      <c r="Q1335" s="214" t="s">
        <v>9</v>
      </c>
      <c r="R1335" s="244">
        <f t="shared" si="21"/>
        <v>0</v>
      </c>
    </row>
    <row r="1336" spans="1:18">
      <c r="A1336" s="241" t="s">
        <v>1525</v>
      </c>
      <c r="B1336" s="242" t="s">
        <v>1346</v>
      </c>
      <c r="C1336" s="217">
        <v>720000</v>
      </c>
      <c r="D1336" s="217">
        <v>720000</v>
      </c>
      <c r="E1336" s="217">
        <v>720000</v>
      </c>
      <c r="F1336" s="217">
        <v>720000</v>
      </c>
      <c r="G1336" s="217">
        <v>720000</v>
      </c>
      <c r="H1336" s="217">
        <v>720000</v>
      </c>
      <c r="I1336" s="217">
        <v>235000</v>
      </c>
      <c r="J1336" s="217">
        <v>235000</v>
      </c>
      <c r="K1336" s="217">
        <v>235000</v>
      </c>
      <c r="L1336" s="217">
        <v>235000</v>
      </c>
      <c r="M1336" s="217">
        <v>235000</v>
      </c>
      <c r="N1336" s="217">
        <v>235000</v>
      </c>
      <c r="O1336" s="217">
        <v>191000</v>
      </c>
      <c r="P1336" s="217">
        <v>455290</v>
      </c>
      <c r="Q1336" s="243" t="s">
        <v>9</v>
      </c>
      <c r="R1336" s="244">
        <f t="shared" si="21"/>
        <v>0</v>
      </c>
    </row>
    <row r="1337" spans="1:18" s="206" customFormat="1">
      <c r="A1337" s="241" t="s">
        <v>1526</v>
      </c>
      <c r="B1337" s="242" t="s">
        <v>1346</v>
      </c>
      <c r="C1337" s="216">
        <v>0</v>
      </c>
      <c r="D1337" s="216">
        <v>0</v>
      </c>
      <c r="E1337" s="216">
        <v>0</v>
      </c>
      <c r="F1337" s="216">
        <v>0</v>
      </c>
      <c r="G1337" s="216">
        <v>0</v>
      </c>
      <c r="H1337" s="216">
        <v>0</v>
      </c>
      <c r="I1337" s="216">
        <v>0</v>
      </c>
      <c r="J1337" s="216">
        <v>0</v>
      </c>
      <c r="K1337" s="216">
        <v>0</v>
      </c>
      <c r="L1337" s="216">
        <v>0</v>
      </c>
      <c r="M1337" s="216">
        <v>0</v>
      </c>
      <c r="N1337" s="216">
        <v>0</v>
      </c>
      <c r="O1337" s="216">
        <v>0</v>
      </c>
      <c r="P1337" s="216">
        <v>0</v>
      </c>
      <c r="Q1337" s="214" t="s">
        <v>9</v>
      </c>
      <c r="R1337" s="244">
        <f t="shared" si="21"/>
        <v>0</v>
      </c>
    </row>
    <row r="1338" spans="1:18">
      <c r="A1338" s="241" t="s">
        <v>1527</v>
      </c>
      <c r="B1338" s="242" t="s">
        <v>1346</v>
      </c>
      <c r="C1338" s="217">
        <v>1653000</v>
      </c>
      <c r="D1338" s="217">
        <v>1653000</v>
      </c>
      <c r="E1338" s="217">
        <v>1653000</v>
      </c>
      <c r="F1338" s="217">
        <v>1653000</v>
      </c>
      <c r="G1338" s="217">
        <v>1653000</v>
      </c>
      <c r="H1338" s="217">
        <v>1653000</v>
      </c>
      <c r="I1338" s="217">
        <v>1653000</v>
      </c>
      <c r="J1338" s="217">
        <v>0</v>
      </c>
      <c r="K1338" s="217">
        <v>0</v>
      </c>
      <c r="L1338" s="217">
        <v>0</v>
      </c>
      <c r="M1338" s="217">
        <v>0</v>
      </c>
      <c r="N1338" s="217">
        <v>0</v>
      </c>
      <c r="O1338" s="217">
        <v>0</v>
      </c>
      <c r="P1338" s="217">
        <v>895128</v>
      </c>
      <c r="Q1338" s="243" t="s">
        <v>9</v>
      </c>
      <c r="R1338" s="244">
        <f t="shared" si="21"/>
        <v>0</v>
      </c>
    </row>
    <row r="1339" spans="1:18" s="206" customFormat="1">
      <c r="A1339" s="241" t="s">
        <v>1528</v>
      </c>
      <c r="B1339" s="242" t="s">
        <v>1346</v>
      </c>
      <c r="C1339" s="216">
        <v>0</v>
      </c>
      <c r="D1339" s="216">
        <v>0</v>
      </c>
      <c r="E1339" s="216">
        <v>0</v>
      </c>
      <c r="F1339" s="216">
        <v>0</v>
      </c>
      <c r="G1339" s="216">
        <v>0</v>
      </c>
      <c r="H1339" s="216">
        <v>0</v>
      </c>
      <c r="I1339" s="216">
        <v>0</v>
      </c>
      <c r="J1339" s="216">
        <v>0</v>
      </c>
      <c r="K1339" s="216">
        <v>0</v>
      </c>
      <c r="L1339" s="216">
        <v>0</v>
      </c>
      <c r="M1339" s="216">
        <v>0</v>
      </c>
      <c r="N1339" s="216">
        <v>0</v>
      </c>
      <c r="O1339" s="216">
        <v>0</v>
      </c>
      <c r="P1339" s="216">
        <v>0</v>
      </c>
      <c r="Q1339" s="214" t="s">
        <v>9</v>
      </c>
      <c r="R1339" s="244">
        <f t="shared" si="21"/>
        <v>0</v>
      </c>
    </row>
    <row r="1340" spans="1:18">
      <c r="A1340" s="241" t="s">
        <v>1529</v>
      </c>
      <c r="B1340" s="242" t="s">
        <v>1346</v>
      </c>
      <c r="C1340" s="217">
        <v>84000</v>
      </c>
      <c r="D1340" s="217">
        <v>84000</v>
      </c>
      <c r="E1340" s="217">
        <v>84000</v>
      </c>
      <c r="F1340" s="217">
        <v>84000</v>
      </c>
      <c r="G1340" s="217">
        <v>84000</v>
      </c>
      <c r="H1340" s="217">
        <v>84000</v>
      </c>
      <c r="I1340" s="217">
        <v>84000</v>
      </c>
      <c r="J1340" s="217">
        <v>84000</v>
      </c>
      <c r="K1340" s="217">
        <v>84000</v>
      </c>
      <c r="L1340" s="217">
        <v>84000</v>
      </c>
      <c r="M1340" s="217">
        <v>84000</v>
      </c>
      <c r="N1340" s="217">
        <v>84000</v>
      </c>
      <c r="O1340" s="217">
        <v>84000</v>
      </c>
      <c r="P1340" s="217">
        <v>83654</v>
      </c>
      <c r="Q1340" s="243" t="s">
        <v>9</v>
      </c>
      <c r="R1340" s="244">
        <f t="shared" si="21"/>
        <v>0</v>
      </c>
    </row>
    <row r="1341" spans="1:18" s="206" customFormat="1">
      <c r="A1341" s="241" t="s">
        <v>1530</v>
      </c>
      <c r="B1341" s="242" t="s">
        <v>1346</v>
      </c>
      <c r="C1341" s="216">
        <v>0</v>
      </c>
      <c r="D1341" s="216">
        <v>0</v>
      </c>
      <c r="E1341" s="216">
        <v>0</v>
      </c>
      <c r="F1341" s="216">
        <v>0</v>
      </c>
      <c r="G1341" s="216">
        <v>0</v>
      </c>
      <c r="H1341" s="216">
        <v>0</v>
      </c>
      <c r="I1341" s="216">
        <v>0</v>
      </c>
      <c r="J1341" s="216">
        <v>0</v>
      </c>
      <c r="K1341" s="216">
        <v>0</v>
      </c>
      <c r="L1341" s="216">
        <v>0</v>
      </c>
      <c r="M1341" s="216">
        <v>0</v>
      </c>
      <c r="N1341" s="216">
        <v>0</v>
      </c>
      <c r="O1341" s="216">
        <v>0</v>
      </c>
      <c r="P1341" s="216">
        <v>0</v>
      </c>
      <c r="Q1341" s="214" t="s">
        <v>9</v>
      </c>
      <c r="R1341" s="244">
        <f t="shared" si="21"/>
        <v>0</v>
      </c>
    </row>
    <row r="1342" spans="1:18" s="206" customFormat="1">
      <c r="A1342" s="241" t="s">
        <v>1531</v>
      </c>
      <c r="B1342" s="242" t="s">
        <v>1346</v>
      </c>
      <c r="C1342" s="216">
        <v>0</v>
      </c>
      <c r="D1342" s="216">
        <v>0</v>
      </c>
      <c r="E1342" s="216">
        <v>0</v>
      </c>
      <c r="F1342" s="216">
        <v>0</v>
      </c>
      <c r="G1342" s="216">
        <v>0</v>
      </c>
      <c r="H1342" s="216">
        <v>0</v>
      </c>
      <c r="I1342" s="216">
        <v>0</v>
      </c>
      <c r="J1342" s="216">
        <v>0</v>
      </c>
      <c r="K1342" s="216">
        <v>0</v>
      </c>
      <c r="L1342" s="216">
        <v>0</v>
      </c>
      <c r="M1342" s="216">
        <v>0</v>
      </c>
      <c r="N1342" s="216">
        <v>0</v>
      </c>
      <c r="O1342" s="216">
        <v>0</v>
      </c>
      <c r="P1342" s="216">
        <v>0</v>
      </c>
      <c r="Q1342" s="214" t="s">
        <v>9</v>
      </c>
      <c r="R1342" s="244">
        <f t="shared" si="21"/>
        <v>0</v>
      </c>
    </row>
    <row r="1343" spans="1:18">
      <c r="A1343" s="241" t="s">
        <v>1532</v>
      </c>
      <c r="B1343" s="242" t="s">
        <v>1346</v>
      </c>
      <c r="C1343" s="217">
        <v>1855000</v>
      </c>
      <c r="D1343" s="217">
        <v>1855000</v>
      </c>
      <c r="E1343" s="217">
        <v>1855000</v>
      </c>
      <c r="F1343" s="217">
        <v>1855000</v>
      </c>
      <c r="G1343" s="217">
        <v>1855000</v>
      </c>
      <c r="H1343" s="217">
        <v>1855000</v>
      </c>
      <c r="I1343" s="217">
        <v>1855000</v>
      </c>
      <c r="J1343" s="217">
        <v>1855000</v>
      </c>
      <c r="K1343" s="217">
        <v>1855000</v>
      </c>
      <c r="L1343" s="217">
        <v>1855000</v>
      </c>
      <c r="M1343" s="217">
        <v>1855000</v>
      </c>
      <c r="N1343" s="217">
        <v>1855000</v>
      </c>
      <c r="O1343" s="217">
        <v>0</v>
      </c>
      <c r="P1343" s="217">
        <v>1777830</v>
      </c>
      <c r="Q1343" s="243" t="s">
        <v>9</v>
      </c>
      <c r="R1343" s="244">
        <f t="shared" si="21"/>
        <v>0</v>
      </c>
    </row>
    <row r="1344" spans="1:18" s="206" customFormat="1">
      <c r="A1344" s="241" t="s">
        <v>1533</v>
      </c>
      <c r="B1344" s="242" t="s">
        <v>1346</v>
      </c>
      <c r="C1344" s="216">
        <v>0</v>
      </c>
      <c r="D1344" s="216">
        <v>0</v>
      </c>
      <c r="E1344" s="216">
        <v>0</v>
      </c>
      <c r="F1344" s="216">
        <v>0</v>
      </c>
      <c r="G1344" s="216">
        <v>0</v>
      </c>
      <c r="H1344" s="216">
        <v>0</v>
      </c>
      <c r="I1344" s="216">
        <v>0</v>
      </c>
      <c r="J1344" s="216">
        <v>0</v>
      </c>
      <c r="K1344" s="216">
        <v>0</v>
      </c>
      <c r="L1344" s="216">
        <v>0</v>
      </c>
      <c r="M1344" s="216">
        <v>0</v>
      </c>
      <c r="N1344" s="216">
        <v>0</v>
      </c>
      <c r="O1344" s="216">
        <v>0</v>
      </c>
      <c r="P1344" s="216">
        <v>0</v>
      </c>
      <c r="Q1344" s="214" t="s">
        <v>9</v>
      </c>
      <c r="R1344" s="244">
        <f t="shared" si="21"/>
        <v>0</v>
      </c>
    </row>
    <row r="1345" spans="1:18" s="206" customFormat="1">
      <c r="A1345" s="241" t="s">
        <v>1534</v>
      </c>
      <c r="B1345" s="242" t="s">
        <v>1346</v>
      </c>
      <c r="C1345" s="216">
        <v>0</v>
      </c>
      <c r="D1345" s="216">
        <v>0</v>
      </c>
      <c r="E1345" s="216">
        <v>0</v>
      </c>
      <c r="F1345" s="216">
        <v>0</v>
      </c>
      <c r="G1345" s="216">
        <v>0</v>
      </c>
      <c r="H1345" s="216">
        <v>0</v>
      </c>
      <c r="I1345" s="216">
        <v>0</v>
      </c>
      <c r="J1345" s="216">
        <v>0</v>
      </c>
      <c r="K1345" s="216">
        <v>0</v>
      </c>
      <c r="L1345" s="216">
        <v>0</v>
      </c>
      <c r="M1345" s="216">
        <v>0</v>
      </c>
      <c r="N1345" s="216">
        <v>0</v>
      </c>
      <c r="O1345" s="216">
        <v>0</v>
      </c>
      <c r="P1345" s="216">
        <v>0</v>
      </c>
      <c r="Q1345" s="214" t="s">
        <v>9</v>
      </c>
      <c r="R1345" s="244">
        <f t="shared" si="21"/>
        <v>0</v>
      </c>
    </row>
    <row r="1346" spans="1:18">
      <c r="A1346" s="241" t="s">
        <v>1535</v>
      </c>
      <c r="B1346" s="242" t="s">
        <v>1346</v>
      </c>
      <c r="C1346" s="217">
        <v>22000</v>
      </c>
      <c r="D1346" s="217">
        <v>22000</v>
      </c>
      <c r="E1346" s="217">
        <v>22000</v>
      </c>
      <c r="F1346" s="217">
        <v>22000</v>
      </c>
      <c r="G1346" s="217">
        <v>22000</v>
      </c>
      <c r="H1346" s="217">
        <v>22000</v>
      </c>
      <c r="I1346" s="217">
        <v>22000</v>
      </c>
      <c r="J1346" s="217">
        <v>25000</v>
      </c>
      <c r="K1346" s="217">
        <v>25000</v>
      </c>
      <c r="L1346" s="217">
        <v>25000</v>
      </c>
      <c r="M1346" s="217">
        <v>25000</v>
      </c>
      <c r="N1346" s="217">
        <v>25000</v>
      </c>
      <c r="O1346" s="217">
        <v>25000</v>
      </c>
      <c r="P1346" s="217">
        <v>22949</v>
      </c>
      <c r="Q1346" s="243" t="s">
        <v>9</v>
      </c>
      <c r="R1346" s="244">
        <f t="shared" si="21"/>
        <v>0</v>
      </c>
    </row>
    <row r="1347" spans="1:18" s="206" customFormat="1">
      <c r="A1347" s="241" t="s">
        <v>1536</v>
      </c>
      <c r="B1347" s="242" t="s">
        <v>1346</v>
      </c>
      <c r="C1347" s="216">
        <v>0</v>
      </c>
      <c r="D1347" s="216">
        <v>0</v>
      </c>
      <c r="E1347" s="216">
        <v>0</v>
      </c>
      <c r="F1347" s="216">
        <v>0</v>
      </c>
      <c r="G1347" s="216">
        <v>0</v>
      </c>
      <c r="H1347" s="216">
        <v>0</v>
      </c>
      <c r="I1347" s="216">
        <v>0</v>
      </c>
      <c r="J1347" s="216">
        <v>0</v>
      </c>
      <c r="K1347" s="216">
        <v>0</v>
      </c>
      <c r="L1347" s="216">
        <v>0</v>
      </c>
      <c r="M1347" s="216">
        <v>0</v>
      </c>
      <c r="N1347" s="216">
        <v>0</v>
      </c>
      <c r="O1347" s="216">
        <v>0</v>
      </c>
      <c r="P1347" s="216">
        <v>0</v>
      </c>
      <c r="Q1347" s="214" t="s">
        <v>9</v>
      </c>
      <c r="R1347" s="244">
        <f t="shared" si="21"/>
        <v>0</v>
      </c>
    </row>
    <row r="1348" spans="1:18">
      <c r="A1348" s="241" t="s">
        <v>1537</v>
      </c>
      <c r="B1348" s="242" t="s">
        <v>1346</v>
      </c>
      <c r="C1348" s="217">
        <v>2563000</v>
      </c>
      <c r="D1348" s="217">
        <v>2563000</v>
      </c>
      <c r="E1348" s="217">
        <v>2563000</v>
      </c>
      <c r="F1348" s="217">
        <v>2563000</v>
      </c>
      <c r="G1348" s="217">
        <v>2563000</v>
      </c>
      <c r="H1348" s="217">
        <v>2563000</v>
      </c>
      <c r="I1348" s="217">
        <v>2563000</v>
      </c>
      <c r="J1348" s="217">
        <v>0</v>
      </c>
      <c r="K1348" s="217">
        <v>0</v>
      </c>
      <c r="L1348" s="217">
        <v>0</v>
      </c>
      <c r="M1348" s="217">
        <v>0</v>
      </c>
      <c r="N1348" s="217">
        <v>0</v>
      </c>
      <c r="O1348" s="217">
        <v>0</v>
      </c>
      <c r="P1348" s="217">
        <v>1388075</v>
      </c>
      <c r="Q1348" s="243" t="s">
        <v>9</v>
      </c>
      <c r="R1348" s="244">
        <f t="shared" si="21"/>
        <v>0</v>
      </c>
    </row>
    <row r="1349" spans="1:18">
      <c r="A1349" s="241" t="s">
        <v>1538</v>
      </c>
      <c r="B1349" s="242" t="s">
        <v>1346</v>
      </c>
      <c r="C1349" s="217">
        <v>971000</v>
      </c>
      <c r="D1349" s="217">
        <v>971000</v>
      </c>
      <c r="E1349" s="217">
        <v>971000</v>
      </c>
      <c r="F1349" s="217">
        <v>971000</v>
      </c>
      <c r="G1349" s="217">
        <v>971000</v>
      </c>
      <c r="H1349" s="217">
        <v>971000</v>
      </c>
      <c r="I1349" s="217">
        <v>971000</v>
      </c>
      <c r="J1349" s="217">
        <v>3340000</v>
      </c>
      <c r="K1349" s="217">
        <v>3340000</v>
      </c>
      <c r="L1349" s="217">
        <v>3037000</v>
      </c>
      <c r="M1349" s="217">
        <v>3037000</v>
      </c>
      <c r="N1349" s="217">
        <v>3037000</v>
      </c>
      <c r="O1349" s="217">
        <v>3037000</v>
      </c>
      <c r="P1349" s="217">
        <v>1968217</v>
      </c>
      <c r="Q1349" s="243" t="s">
        <v>9</v>
      </c>
      <c r="R1349" s="244">
        <f t="shared" si="21"/>
        <v>0</v>
      </c>
    </row>
    <row r="1350" spans="1:18" s="206" customFormat="1">
      <c r="A1350" s="241" t="s">
        <v>1539</v>
      </c>
      <c r="B1350" s="242" t="s">
        <v>1346</v>
      </c>
      <c r="C1350" s="216">
        <v>0</v>
      </c>
      <c r="D1350" s="216">
        <v>0</v>
      </c>
      <c r="E1350" s="216">
        <v>0</v>
      </c>
      <c r="F1350" s="216">
        <v>0</v>
      </c>
      <c r="G1350" s="216">
        <v>0</v>
      </c>
      <c r="H1350" s="216">
        <v>0</v>
      </c>
      <c r="I1350" s="216">
        <v>0</v>
      </c>
      <c r="J1350" s="216">
        <v>0</v>
      </c>
      <c r="K1350" s="216">
        <v>0</v>
      </c>
      <c r="L1350" s="216">
        <v>0</v>
      </c>
      <c r="M1350" s="216">
        <v>0</v>
      </c>
      <c r="N1350" s="216">
        <v>0</v>
      </c>
      <c r="O1350" s="216">
        <v>0</v>
      </c>
      <c r="P1350" s="216">
        <v>0</v>
      </c>
      <c r="Q1350" s="214" t="s">
        <v>9</v>
      </c>
      <c r="R1350" s="244">
        <f t="shared" si="21"/>
        <v>0</v>
      </c>
    </row>
    <row r="1351" spans="1:18">
      <c r="A1351" s="241" t="s">
        <v>1540</v>
      </c>
      <c r="B1351" s="242" t="s">
        <v>1346</v>
      </c>
      <c r="C1351" s="217">
        <v>20000</v>
      </c>
      <c r="D1351" s="217">
        <v>20000</v>
      </c>
      <c r="E1351" s="217">
        <v>20000</v>
      </c>
      <c r="F1351" s="217">
        <v>20000</v>
      </c>
      <c r="G1351" s="217">
        <v>20000</v>
      </c>
      <c r="H1351" s="217">
        <v>20000</v>
      </c>
      <c r="I1351" s="217">
        <v>20000</v>
      </c>
      <c r="J1351" s="217">
        <v>45000</v>
      </c>
      <c r="K1351" s="217">
        <v>45000</v>
      </c>
      <c r="L1351" s="217">
        <v>45000</v>
      </c>
      <c r="M1351" s="217">
        <v>45000</v>
      </c>
      <c r="N1351" s="217">
        <v>45000</v>
      </c>
      <c r="O1351" s="217">
        <v>45000</v>
      </c>
      <c r="P1351" s="217">
        <v>31789</v>
      </c>
      <c r="Q1351" s="243" t="s">
        <v>9</v>
      </c>
      <c r="R1351" s="244">
        <f t="shared" si="21"/>
        <v>-1000</v>
      </c>
    </row>
    <row r="1352" spans="1:18">
      <c r="A1352" s="241" t="s">
        <v>1541</v>
      </c>
      <c r="B1352" s="242" t="s">
        <v>1346</v>
      </c>
      <c r="C1352" s="217">
        <v>22000</v>
      </c>
      <c r="D1352" s="217">
        <v>22000</v>
      </c>
      <c r="E1352" s="217">
        <v>22000</v>
      </c>
      <c r="F1352" s="217">
        <v>22000</v>
      </c>
      <c r="G1352" s="217">
        <v>22000</v>
      </c>
      <c r="H1352" s="217">
        <v>22000</v>
      </c>
      <c r="I1352" s="217">
        <v>22000</v>
      </c>
      <c r="J1352" s="217">
        <v>212000</v>
      </c>
      <c r="K1352" s="217">
        <v>212000</v>
      </c>
      <c r="L1352" s="217">
        <v>212000</v>
      </c>
      <c r="M1352" s="217">
        <v>212000</v>
      </c>
      <c r="N1352" s="217">
        <v>212000</v>
      </c>
      <c r="O1352" s="217">
        <v>212000</v>
      </c>
      <c r="P1352" s="217">
        <v>108805</v>
      </c>
      <c r="Q1352" s="243" t="s">
        <v>9</v>
      </c>
      <c r="R1352" s="244">
        <f t="shared" si="21"/>
        <v>0</v>
      </c>
    </row>
    <row r="1353" spans="1:18" s="206" customFormat="1">
      <c r="A1353" s="241" t="s">
        <v>1542</v>
      </c>
      <c r="B1353" s="242" t="s">
        <v>1346</v>
      </c>
      <c r="C1353" s="216">
        <v>0</v>
      </c>
      <c r="D1353" s="216">
        <v>0</v>
      </c>
      <c r="E1353" s="216">
        <v>0</v>
      </c>
      <c r="F1353" s="216">
        <v>0</v>
      </c>
      <c r="G1353" s="216">
        <v>0</v>
      </c>
      <c r="H1353" s="216">
        <v>0</v>
      </c>
      <c r="I1353" s="216">
        <v>0</v>
      </c>
      <c r="J1353" s="216">
        <v>0</v>
      </c>
      <c r="K1353" s="216">
        <v>0</v>
      </c>
      <c r="L1353" s="216">
        <v>0</v>
      </c>
      <c r="M1353" s="216">
        <v>0</v>
      </c>
      <c r="N1353" s="216">
        <v>0</v>
      </c>
      <c r="O1353" s="216">
        <v>0</v>
      </c>
      <c r="P1353" s="216">
        <v>0</v>
      </c>
      <c r="Q1353" s="214" t="s">
        <v>9</v>
      </c>
      <c r="R1353" s="244">
        <f t="shared" si="21"/>
        <v>0</v>
      </c>
    </row>
    <row r="1354" spans="1:18" s="206" customFormat="1">
      <c r="A1354" s="241" t="s">
        <v>1543</v>
      </c>
      <c r="B1354" s="242" t="s">
        <v>1346</v>
      </c>
      <c r="C1354" s="216">
        <v>0</v>
      </c>
      <c r="D1354" s="216">
        <v>0</v>
      </c>
      <c r="E1354" s="216">
        <v>0</v>
      </c>
      <c r="F1354" s="216">
        <v>0</v>
      </c>
      <c r="G1354" s="216">
        <v>0</v>
      </c>
      <c r="H1354" s="216">
        <v>0</v>
      </c>
      <c r="I1354" s="216">
        <v>0</v>
      </c>
      <c r="J1354" s="216">
        <v>0</v>
      </c>
      <c r="K1354" s="216">
        <v>0</v>
      </c>
      <c r="L1354" s="216">
        <v>0</v>
      </c>
      <c r="M1354" s="216">
        <v>0</v>
      </c>
      <c r="N1354" s="216">
        <v>0</v>
      </c>
      <c r="O1354" s="216">
        <v>0</v>
      </c>
      <c r="P1354" s="216">
        <v>0</v>
      </c>
      <c r="Q1354" s="214" t="s">
        <v>9</v>
      </c>
      <c r="R1354" s="244">
        <f t="shared" si="21"/>
        <v>0</v>
      </c>
    </row>
    <row r="1355" spans="1:18" s="206" customFormat="1">
      <c r="A1355" s="241" t="s">
        <v>1544</v>
      </c>
      <c r="B1355" s="242" t="s">
        <v>1346</v>
      </c>
      <c r="C1355" s="216">
        <v>0</v>
      </c>
      <c r="D1355" s="216">
        <v>0</v>
      </c>
      <c r="E1355" s="216">
        <v>0</v>
      </c>
      <c r="F1355" s="216">
        <v>0</v>
      </c>
      <c r="G1355" s="216">
        <v>0</v>
      </c>
      <c r="H1355" s="216">
        <v>0</v>
      </c>
      <c r="I1355" s="216">
        <v>0</v>
      </c>
      <c r="J1355" s="216">
        <v>0</v>
      </c>
      <c r="K1355" s="216">
        <v>0</v>
      </c>
      <c r="L1355" s="216">
        <v>0</v>
      </c>
      <c r="M1355" s="216">
        <v>0</v>
      </c>
      <c r="N1355" s="216">
        <v>0</v>
      </c>
      <c r="O1355" s="216">
        <v>0</v>
      </c>
      <c r="P1355" s="216">
        <v>0</v>
      </c>
      <c r="Q1355" s="214" t="s">
        <v>9</v>
      </c>
      <c r="R1355" s="244">
        <f t="shared" si="21"/>
        <v>0</v>
      </c>
    </row>
    <row r="1356" spans="1:18" s="206" customFormat="1">
      <c r="A1356" s="241" t="s">
        <v>1545</v>
      </c>
      <c r="B1356" s="242" t="s">
        <v>1346</v>
      </c>
      <c r="C1356" s="216">
        <v>0</v>
      </c>
      <c r="D1356" s="216">
        <v>0</v>
      </c>
      <c r="E1356" s="216">
        <v>0</v>
      </c>
      <c r="F1356" s="216">
        <v>0</v>
      </c>
      <c r="G1356" s="216">
        <v>0</v>
      </c>
      <c r="H1356" s="216">
        <v>0</v>
      </c>
      <c r="I1356" s="216">
        <v>0</v>
      </c>
      <c r="J1356" s="216">
        <v>0</v>
      </c>
      <c r="K1356" s="216">
        <v>0</v>
      </c>
      <c r="L1356" s="216">
        <v>0</v>
      </c>
      <c r="M1356" s="216">
        <v>0</v>
      </c>
      <c r="N1356" s="216">
        <v>0</v>
      </c>
      <c r="O1356" s="216">
        <v>0</v>
      </c>
      <c r="P1356" s="216">
        <v>0</v>
      </c>
      <c r="Q1356" s="214" t="s">
        <v>9</v>
      </c>
      <c r="R1356" s="244">
        <f t="shared" si="21"/>
        <v>0</v>
      </c>
    </row>
    <row r="1357" spans="1:18" s="206" customFormat="1">
      <c r="A1357" s="241" t="s">
        <v>1546</v>
      </c>
      <c r="B1357" s="242" t="s">
        <v>1346</v>
      </c>
      <c r="C1357" s="216">
        <v>0</v>
      </c>
      <c r="D1357" s="216">
        <v>0</v>
      </c>
      <c r="E1357" s="216">
        <v>0</v>
      </c>
      <c r="F1357" s="216">
        <v>0</v>
      </c>
      <c r="G1357" s="216">
        <v>0</v>
      </c>
      <c r="H1357" s="216">
        <v>0</v>
      </c>
      <c r="I1357" s="216">
        <v>0</v>
      </c>
      <c r="J1357" s="216">
        <v>0</v>
      </c>
      <c r="K1357" s="216">
        <v>0</v>
      </c>
      <c r="L1357" s="216">
        <v>0</v>
      </c>
      <c r="M1357" s="216">
        <v>0</v>
      </c>
      <c r="N1357" s="216">
        <v>0</v>
      </c>
      <c r="O1357" s="216">
        <v>0</v>
      </c>
      <c r="P1357" s="216">
        <v>0</v>
      </c>
      <c r="Q1357" s="214" t="s">
        <v>9</v>
      </c>
      <c r="R1357" s="244">
        <f t="shared" si="21"/>
        <v>0</v>
      </c>
    </row>
    <row r="1358" spans="1:18">
      <c r="A1358" s="241" t="s">
        <v>1547</v>
      </c>
      <c r="B1358" s="242" t="s">
        <v>1346</v>
      </c>
      <c r="C1358" s="217">
        <v>46000</v>
      </c>
      <c r="D1358" s="217">
        <v>46000</v>
      </c>
      <c r="E1358" s="217">
        <v>46000</v>
      </c>
      <c r="F1358" s="217">
        <v>46000</v>
      </c>
      <c r="G1358" s="217">
        <v>46000</v>
      </c>
      <c r="H1358" s="217">
        <v>46000</v>
      </c>
      <c r="I1358" s="217">
        <v>46000</v>
      </c>
      <c r="J1358" s="217">
        <v>46000</v>
      </c>
      <c r="K1358" s="217">
        <v>46000</v>
      </c>
      <c r="L1358" s="217">
        <v>46000</v>
      </c>
      <c r="M1358" s="217">
        <v>46000</v>
      </c>
      <c r="N1358" s="217">
        <v>46000</v>
      </c>
      <c r="O1358" s="217">
        <v>46000</v>
      </c>
      <c r="P1358" s="217">
        <v>45505</v>
      </c>
      <c r="Q1358" s="243" t="s">
        <v>9</v>
      </c>
      <c r="R1358" s="244">
        <f t="shared" si="21"/>
        <v>0</v>
      </c>
    </row>
    <row r="1359" spans="1:18" s="206" customFormat="1">
      <c r="A1359" s="241" t="s">
        <v>1548</v>
      </c>
      <c r="B1359" s="242" t="s">
        <v>1346</v>
      </c>
      <c r="C1359" s="216">
        <v>0</v>
      </c>
      <c r="D1359" s="216">
        <v>0</v>
      </c>
      <c r="E1359" s="216">
        <v>0</v>
      </c>
      <c r="F1359" s="216">
        <v>0</v>
      </c>
      <c r="G1359" s="216">
        <v>0</v>
      </c>
      <c r="H1359" s="216">
        <v>0</v>
      </c>
      <c r="I1359" s="216">
        <v>0</v>
      </c>
      <c r="J1359" s="216">
        <v>0</v>
      </c>
      <c r="K1359" s="216">
        <v>0</v>
      </c>
      <c r="L1359" s="216">
        <v>0</v>
      </c>
      <c r="M1359" s="216">
        <v>0</v>
      </c>
      <c r="N1359" s="216">
        <v>0</v>
      </c>
      <c r="O1359" s="216">
        <v>0</v>
      </c>
      <c r="P1359" s="216">
        <v>0</v>
      </c>
      <c r="Q1359" s="214" t="s">
        <v>9</v>
      </c>
      <c r="R1359" s="244">
        <f t="shared" si="21"/>
        <v>0</v>
      </c>
    </row>
    <row r="1360" spans="1:18">
      <c r="A1360" s="241" t="s">
        <v>1549</v>
      </c>
      <c r="B1360" s="242" t="s">
        <v>1346</v>
      </c>
      <c r="C1360" s="217">
        <v>25000</v>
      </c>
      <c r="D1360" s="217">
        <v>25000</v>
      </c>
      <c r="E1360" s="217">
        <v>25000</v>
      </c>
      <c r="F1360" s="217">
        <v>25000</v>
      </c>
      <c r="G1360" s="217">
        <v>25000</v>
      </c>
      <c r="H1360" s="217">
        <v>25000</v>
      </c>
      <c r="I1360" s="217">
        <v>25000</v>
      </c>
      <c r="J1360" s="217">
        <v>0</v>
      </c>
      <c r="K1360" s="217">
        <v>0</v>
      </c>
      <c r="L1360" s="217">
        <v>0</v>
      </c>
      <c r="M1360" s="217">
        <v>0</v>
      </c>
      <c r="N1360" s="217">
        <v>0</v>
      </c>
      <c r="O1360" s="217">
        <v>0</v>
      </c>
      <c r="P1360" s="217">
        <v>13631</v>
      </c>
      <c r="Q1360" s="243" t="s">
        <v>9</v>
      </c>
      <c r="R1360" s="244">
        <f t="shared" si="21"/>
        <v>0</v>
      </c>
    </row>
    <row r="1361" spans="1:18" s="206" customFormat="1">
      <c r="A1361" s="241" t="s">
        <v>1550</v>
      </c>
      <c r="B1361" s="242" t="s">
        <v>1346</v>
      </c>
      <c r="C1361" s="216">
        <v>0</v>
      </c>
      <c r="D1361" s="216">
        <v>0</v>
      </c>
      <c r="E1361" s="216">
        <v>0</v>
      </c>
      <c r="F1361" s="216">
        <v>0</v>
      </c>
      <c r="G1361" s="216">
        <v>0</v>
      </c>
      <c r="H1361" s="216">
        <v>0</v>
      </c>
      <c r="I1361" s="216">
        <v>0</v>
      </c>
      <c r="J1361" s="216">
        <v>0</v>
      </c>
      <c r="K1361" s="216">
        <v>0</v>
      </c>
      <c r="L1361" s="216">
        <v>0</v>
      </c>
      <c r="M1361" s="216">
        <v>0</v>
      </c>
      <c r="N1361" s="216">
        <v>0</v>
      </c>
      <c r="O1361" s="216">
        <v>0</v>
      </c>
      <c r="P1361" s="216">
        <v>0</v>
      </c>
      <c r="Q1361" s="214" t="s">
        <v>9</v>
      </c>
      <c r="R1361" s="244">
        <f t="shared" si="21"/>
        <v>0</v>
      </c>
    </row>
    <row r="1362" spans="1:18">
      <c r="A1362" s="241" t="s">
        <v>1551</v>
      </c>
      <c r="B1362" s="242" t="s">
        <v>1346</v>
      </c>
      <c r="C1362" s="217">
        <v>0</v>
      </c>
      <c r="D1362" s="217">
        <v>0</v>
      </c>
      <c r="E1362" s="217">
        <v>0</v>
      </c>
      <c r="F1362" s="217">
        <v>0</v>
      </c>
      <c r="G1362" s="217">
        <v>0</v>
      </c>
      <c r="H1362" s="217">
        <v>0</v>
      </c>
      <c r="I1362" s="217">
        <v>0</v>
      </c>
      <c r="J1362" s="217">
        <v>105000</v>
      </c>
      <c r="K1362" s="217">
        <v>105000</v>
      </c>
      <c r="L1362" s="217">
        <v>105000</v>
      </c>
      <c r="M1362" s="217">
        <v>105000</v>
      </c>
      <c r="N1362" s="217">
        <v>105000</v>
      </c>
      <c r="O1362" s="217">
        <v>105000</v>
      </c>
      <c r="P1362" s="217">
        <v>48125</v>
      </c>
      <c r="Q1362" s="243" t="s">
        <v>9</v>
      </c>
      <c r="R1362" s="244">
        <f t="shared" si="21"/>
        <v>0</v>
      </c>
    </row>
    <row r="1363" spans="1:18">
      <c r="A1363" s="241" t="s">
        <v>1552</v>
      </c>
      <c r="B1363" s="242" t="s">
        <v>1346</v>
      </c>
      <c r="C1363" s="217">
        <v>7000</v>
      </c>
      <c r="D1363" s="217">
        <v>7000</v>
      </c>
      <c r="E1363" s="217">
        <v>7000</v>
      </c>
      <c r="F1363" s="217">
        <v>7000</v>
      </c>
      <c r="G1363" s="217">
        <v>7000</v>
      </c>
      <c r="H1363" s="217">
        <v>7000</v>
      </c>
      <c r="I1363" s="217">
        <v>7000</v>
      </c>
      <c r="J1363" s="217">
        <v>7000</v>
      </c>
      <c r="K1363" s="217">
        <v>7000</v>
      </c>
      <c r="L1363" s="217">
        <v>7000</v>
      </c>
      <c r="M1363" s="217">
        <v>7000</v>
      </c>
      <c r="N1363" s="217">
        <v>7000</v>
      </c>
      <c r="O1363" s="217">
        <v>7000</v>
      </c>
      <c r="P1363" s="217">
        <v>6824</v>
      </c>
      <c r="Q1363" s="243" t="s">
        <v>9</v>
      </c>
      <c r="R1363" s="244">
        <f t="shared" si="21"/>
        <v>0</v>
      </c>
    </row>
    <row r="1364" spans="1:18" s="206" customFormat="1">
      <c r="A1364" s="241" t="s">
        <v>1553</v>
      </c>
      <c r="B1364" s="242" t="s">
        <v>1346</v>
      </c>
      <c r="C1364" s="216">
        <v>0</v>
      </c>
      <c r="D1364" s="216">
        <v>0</v>
      </c>
      <c r="E1364" s="216">
        <v>0</v>
      </c>
      <c r="F1364" s="216">
        <v>0</v>
      </c>
      <c r="G1364" s="216">
        <v>0</v>
      </c>
      <c r="H1364" s="216">
        <v>0</v>
      </c>
      <c r="I1364" s="216">
        <v>0</v>
      </c>
      <c r="J1364" s="216">
        <v>0</v>
      </c>
      <c r="K1364" s="216">
        <v>0</v>
      </c>
      <c r="L1364" s="216">
        <v>0</v>
      </c>
      <c r="M1364" s="216">
        <v>0</v>
      </c>
      <c r="N1364" s="216">
        <v>0</v>
      </c>
      <c r="O1364" s="216">
        <v>0</v>
      </c>
      <c r="P1364" s="216">
        <v>0</v>
      </c>
      <c r="Q1364" s="214" t="s">
        <v>9</v>
      </c>
      <c r="R1364" s="244">
        <f t="shared" si="21"/>
        <v>0</v>
      </c>
    </row>
    <row r="1365" spans="1:18" s="206" customFormat="1">
      <c r="A1365" s="241" t="s">
        <v>1554</v>
      </c>
      <c r="B1365" s="242" t="s">
        <v>1346</v>
      </c>
      <c r="C1365" s="216">
        <v>0</v>
      </c>
      <c r="D1365" s="216">
        <v>0</v>
      </c>
      <c r="E1365" s="216">
        <v>0</v>
      </c>
      <c r="F1365" s="216">
        <v>0</v>
      </c>
      <c r="G1365" s="216">
        <v>0</v>
      </c>
      <c r="H1365" s="216">
        <v>0</v>
      </c>
      <c r="I1365" s="216">
        <v>0</v>
      </c>
      <c r="J1365" s="216">
        <v>0</v>
      </c>
      <c r="K1365" s="216">
        <v>0</v>
      </c>
      <c r="L1365" s="216">
        <v>0</v>
      </c>
      <c r="M1365" s="216">
        <v>0</v>
      </c>
      <c r="N1365" s="216">
        <v>0</v>
      </c>
      <c r="O1365" s="216">
        <v>0</v>
      </c>
      <c r="P1365" s="216">
        <v>0</v>
      </c>
      <c r="Q1365" s="214" t="s">
        <v>9</v>
      </c>
      <c r="R1365" s="244">
        <f t="shared" si="21"/>
        <v>0</v>
      </c>
    </row>
    <row r="1366" spans="1:18">
      <c r="A1366" s="241" t="s">
        <v>1555</v>
      </c>
      <c r="B1366" s="242" t="s">
        <v>1346</v>
      </c>
      <c r="C1366" s="217">
        <v>3000</v>
      </c>
      <c r="D1366" s="217">
        <v>3000</v>
      </c>
      <c r="E1366" s="217">
        <v>3000</v>
      </c>
      <c r="F1366" s="217">
        <v>3000</v>
      </c>
      <c r="G1366" s="217">
        <v>3000</v>
      </c>
      <c r="H1366" s="217">
        <v>3000</v>
      </c>
      <c r="I1366" s="217">
        <v>3000</v>
      </c>
      <c r="J1366" s="217">
        <v>3000</v>
      </c>
      <c r="K1366" s="217">
        <v>3000</v>
      </c>
      <c r="L1366" s="217">
        <v>3000</v>
      </c>
      <c r="M1366" s="217">
        <v>3000</v>
      </c>
      <c r="N1366" s="217">
        <v>3000</v>
      </c>
      <c r="O1366" s="217">
        <v>3000</v>
      </c>
      <c r="P1366" s="217">
        <v>2891</v>
      </c>
      <c r="Q1366" s="243" t="s">
        <v>9</v>
      </c>
      <c r="R1366" s="244">
        <f t="shared" si="21"/>
        <v>0</v>
      </c>
    </row>
    <row r="1367" spans="1:18" s="206" customFormat="1">
      <c r="A1367" s="241" t="s">
        <v>1556</v>
      </c>
      <c r="B1367" s="242" t="s">
        <v>1346</v>
      </c>
      <c r="C1367" s="216">
        <v>0</v>
      </c>
      <c r="D1367" s="216">
        <v>0</v>
      </c>
      <c r="E1367" s="216">
        <v>0</v>
      </c>
      <c r="F1367" s="216">
        <v>0</v>
      </c>
      <c r="G1367" s="216">
        <v>0</v>
      </c>
      <c r="H1367" s="216">
        <v>0</v>
      </c>
      <c r="I1367" s="216">
        <v>0</v>
      </c>
      <c r="J1367" s="216">
        <v>0</v>
      </c>
      <c r="K1367" s="216">
        <v>0</v>
      </c>
      <c r="L1367" s="216">
        <v>0</v>
      </c>
      <c r="M1367" s="216">
        <v>0</v>
      </c>
      <c r="N1367" s="216">
        <v>0</v>
      </c>
      <c r="O1367" s="216">
        <v>0</v>
      </c>
      <c r="P1367" s="216">
        <v>0</v>
      </c>
      <c r="Q1367" s="214" t="s">
        <v>9</v>
      </c>
      <c r="R1367" s="244">
        <f t="shared" si="21"/>
        <v>0</v>
      </c>
    </row>
    <row r="1368" spans="1:18" s="206" customFormat="1">
      <c r="A1368" s="241" t="s">
        <v>1557</v>
      </c>
      <c r="B1368" s="242" t="s">
        <v>1346</v>
      </c>
      <c r="C1368" s="216">
        <v>0</v>
      </c>
      <c r="D1368" s="216">
        <v>0</v>
      </c>
      <c r="E1368" s="216">
        <v>0</v>
      </c>
      <c r="F1368" s="216">
        <v>0</v>
      </c>
      <c r="G1368" s="216">
        <v>0</v>
      </c>
      <c r="H1368" s="216">
        <v>0</v>
      </c>
      <c r="I1368" s="216">
        <v>0</v>
      </c>
      <c r="J1368" s="216">
        <v>0</v>
      </c>
      <c r="K1368" s="216">
        <v>0</v>
      </c>
      <c r="L1368" s="216">
        <v>0</v>
      </c>
      <c r="M1368" s="216">
        <v>0</v>
      </c>
      <c r="N1368" s="216">
        <v>0</v>
      </c>
      <c r="O1368" s="216">
        <v>0</v>
      </c>
      <c r="P1368" s="216">
        <v>0</v>
      </c>
      <c r="Q1368" s="214" t="s">
        <v>9</v>
      </c>
      <c r="R1368" s="244">
        <f t="shared" si="21"/>
        <v>0</v>
      </c>
    </row>
    <row r="1369" spans="1:18" s="206" customFormat="1">
      <c r="A1369" s="241" t="s">
        <v>1558</v>
      </c>
      <c r="B1369" s="242" t="s">
        <v>1346</v>
      </c>
      <c r="C1369" s="216">
        <v>0</v>
      </c>
      <c r="D1369" s="216">
        <v>0</v>
      </c>
      <c r="E1369" s="216">
        <v>0</v>
      </c>
      <c r="F1369" s="216">
        <v>0</v>
      </c>
      <c r="G1369" s="216">
        <v>0</v>
      </c>
      <c r="H1369" s="216">
        <v>0</v>
      </c>
      <c r="I1369" s="216">
        <v>0</v>
      </c>
      <c r="J1369" s="216">
        <v>0</v>
      </c>
      <c r="K1369" s="216">
        <v>0</v>
      </c>
      <c r="L1369" s="216">
        <v>0</v>
      </c>
      <c r="M1369" s="216">
        <v>0</v>
      </c>
      <c r="N1369" s="216">
        <v>0</v>
      </c>
      <c r="O1369" s="216">
        <v>0</v>
      </c>
      <c r="P1369" s="216">
        <v>0</v>
      </c>
      <c r="Q1369" s="214" t="s">
        <v>9</v>
      </c>
      <c r="R1369" s="244">
        <f t="shared" si="21"/>
        <v>0</v>
      </c>
    </row>
    <row r="1370" spans="1:18">
      <c r="A1370" s="241" t="s">
        <v>1559</v>
      </c>
      <c r="B1370" s="242" t="s">
        <v>1346</v>
      </c>
      <c r="C1370" s="217">
        <v>471000</v>
      </c>
      <c r="D1370" s="217">
        <v>471000</v>
      </c>
      <c r="E1370" s="217">
        <v>471000</v>
      </c>
      <c r="F1370" s="217">
        <v>471000</v>
      </c>
      <c r="G1370" s="217">
        <v>471000</v>
      </c>
      <c r="H1370" s="217">
        <v>471000</v>
      </c>
      <c r="I1370" s="217">
        <v>471000</v>
      </c>
      <c r="J1370" s="217">
        <v>471000</v>
      </c>
      <c r="K1370" s="217">
        <v>471000</v>
      </c>
      <c r="L1370" s="217">
        <v>471000</v>
      </c>
      <c r="M1370" s="217">
        <v>471000</v>
      </c>
      <c r="N1370" s="217">
        <v>471000</v>
      </c>
      <c r="O1370" s="217">
        <v>471000</v>
      </c>
      <c r="P1370" s="217">
        <v>470534</v>
      </c>
      <c r="Q1370" s="243" t="s">
        <v>9</v>
      </c>
      <c r="R1370" s="244">
        <f t="shared" si="21"/>
        <v>0</v>
      </c>
    </row>
    <row r="1371" spans="1:18" s="206" customFormat="1">
      <c r="A1371" s="241" t="s">
        <v>1560</v>
      </c>
      <c r="B1371" s="242" t="s">
        <v>1346</v>
      </c>
      <c r="C1371" s="216">
        <v>0</v>
      </c>
      <c r="D1371" s="216">
        <v>0</v>
      </c>
      <c r="E1371" s="216">
        <v>0</v>
      </c>
      <c r="F1371" s="216">
        <v>0</v>
      </c>
      <c r="G1371" s="216">
        <v>0</v>
      </c>
      <c r="H1371" s="216">
        <v>0</v>
      </c>
      <c r="I1371" s="216">
        <v>0</v>
      </c>
      <c r="J1371" s="216">
        <v>0</v>
      </c>
      <c r="K1371" s="216">
        <v>0</v>
      </c>
      <c r="L1371" s="216">
        <v>0</v>
      </c>
      <c r="M1371" s="216">
        <v>0</v>
      </c>
      <c r="N1371" s="216">
        <v>0</v>
      </c>
      <c r="O1371" s="216">
        <v>0</v>
      </c>
      <c r="P1371" s="216">
        <v>0</v>
      </c>
      <c r="Q1371" s="214" t="s">
        <v>9</v>
      </c>
      <c r="R1371" s="244">
        <f t="shared" si="21"/>
        <v>0</v>
      </c>
    </row>
    <row r="1372" spans="1:18">
      <c r="A1372" s="241" t="s">
        <v>1561</v>
      </c>
      <c r="B1372" s="242" t="s">
        <v>1346</v>
      </c>
      <c r="C1372" s="217">
        <v>105000</v>
      </c>
      <c r="D1372" s="217">
        <v>105000</v>
      </c>
      <c r="E1372" s="217">
        <v>105000</v>
      </c>
      <c r="F1372" s="217">
        <v>105000</v>
      </c>
      <c r="G1372" s="217">
        <v>105000</v>
      </c>
      <c r="H1372" s="217">
        <v>105000</v>
      </c>
      <c r="I1372" s="217">
        <v>105000</v>
      </c>
      <c r="J1372" s="217">
        <v>0</v>
      </c>
      <c r="K1372" s="217">
        <v>0</v>
      </c>
      <c r="L1372" s="217">
        <v>0</v>
      </c>
      <c r="M1372" s="217">
        <v>0</v>
      </c>
      <c r="N1372" s="217">
        <v>0</v>
      </c>
      <c r="O1372" s="217">
        <v>0</v>
      </c>
      <c r="P1372" s="217">
        <v>56875</v>
      </c>
      <c r="Q1372" s="243" t="s">
        <v>9</v>
      </c>
      <c r="R1372" s="244">
        <f t="shared" si="21"/>
        <v>0</v>
      </c>
    </row>
    <row r="1373" spans="1:18" s="206" customFormat="1">
      <c r="A1373" s="241" t="s">
        <v>1562</v>
      </c>
      <c r="B1373" s="242" t="s">
        <v>1346</v>
      </c>
      <c r="C1373" s="216">
        <v>0</v>
      </c>
      <c r="D1373" s="216">
        <v>0</v>
      </c>
      <c r="E1373" s="216">
        <v>0</v>
      </c>
      <c r="F1373" s="216">
        <v>0</v>
      </c>
      <c r="G1373" s="216">
        <v>0</v>
      </c>
      <c r="H1373" s="216">
        <v>0</v>
      </c>
      <c r="I1373" s="216">
        <v>0</v>
      </c>
      <c r="J1373" s="216">
        <v>0</v>
      </c>
      <c r="K1373" s="216">
        <v>0</v>
      </c>
      <c r="L1373" s="216">
        <v>0</v>
      </c>
      <c r="M1373" s="216">
        <v>0</v>
      </c>
      <c r="N1373" s="216">
        <v>0</v>
      </c>
      <c r="O1373" s="216">
        <v>0</v>
      </c>
      <c r="P1373" s="216">
        <v>0</v>
      </c>
      <c r="Q1373" s="214" t="s">
        <v>9</v>
      </c>
      <c r="R1373" s="244">
        <f t="shared" si="21"/>
        <v>0</v>
      </c>
    </row>
    <row r="1374" spans="1:18" s="206" customFormat="1">
      <c r="A1374" s="241" t="s">
        <v>1563</v>
      </c>
      <c r="B1374" s="242" t="s">
        <v>1346</v>
      </c>
      <c r="C1374" s="216">
        <v>0</v>
      </c>
      <c r="D1374" s="216">
        <v>0</v>
      </c>
      <c r="E1374" s="216">
        <v>0</v>
      </c>
      <c r="F1374" s="216">
        <v>0</v>
      </c>
      <c r="G1374" s="216">
        <v>0</v>
      </c>
      <c r="H1374" s="216">
        <v>0</v>
      </c>
      <c r="I1374" s="216">
        <v>0</v>
      </c>
      <c r="J1374" s="216">
        <v>0</v>
      </c>
      <c r="K1374" s="216">
        <v>0</v>
      </c>
      <c r="L1374" s="216">
        <v>0</v>
      </c>
      <c r="M1374" s="216">
        <v>0</v>
      </c>
      <c r="N1374" s="216">
        <v>0</v>
      </c>
      <c r="O1374" s="216">
        <v>0</v>
      </c>
      <c r="P1374" s="216">
        <v>0</v>
      </c>
      <c r="Q1374" s="214" t="s">
        <v>9</v>
      </c>
      <c r="R1374" s="244">
        <f t="shared" si="21"/>
        <v>0</v>
      </c>
    </row>
    <row r="1375" spans="1:18" s="206" customFormat="1">
      <c r="A1375" s="241" t="s">
        <v>1564</v>
      </c>
      <c r="B1375" s="242" t="s">
        <v>1346</v>
      </c>
      <c r="C1375" s="216">
        <v>0</v>
      </c>
      <c r="D1375" s="216">
        <v>0</v>
      </c>
      <c r="E1375" s="216">
        <v>0</v>
      </c>
      <c r="F1375" s="216">
        <v>0</v>
      </c>
      <c r="G1375" s="216">
        <v>0</v>
      </c>
      <c r="H1375" s="216">
        <v>0</v>
      </c>
      <c r="I1375" s="216">
        <v>0</v>
      </c>
      <c r="J1375" s="216">
        <v>0</v>
      </c>
      <c r="K1375" s="216">
        <v>0</v>
      </c>
      <c r="L1375" s="216">
        <v>0</v>
      </c>
      <c r="M1375" s="216">
        <v>0</v>
      </c>
      <c r="N1375" s="216">
        <v>0</v>
      </c>
      <c r="O1375" s="216">
        <v>0</v>
      </c>
      <c r="P1375" s="216">
        <v>0</v>
      </c>
      <c r="Q1375" s="214" t="s">
        <v>9</v>
      </c>
      <c r="R1375" s="244">
        <f t="shared" si="21"/>
        <v>0</v>
      </c>
    </row>
    <row r="1376" spans="1:18" s="206" customFormat="1">
      <c r="A1376" s="241" t="s">
        <v>1565</v>
      </c>
      <c r="B1376" s="242" t="s">
        <v>1346</v>
      </c>
      <c r="C1376" s="216">
        <v>0</v>
      </c>
      <c r="D1376" s="216">
        <v>0</v>
      </c>
      <c r="E1376" s="216">
        <v>0</v>
      </c>
      <c r="F1376" s="216">
        <v>0</v>
      </c>
      <c r="G1376" s="216">
        <v>0</v>
      </c>
      <c r="H1376" s="216">
        <v>0</v>
      </c>
      <c r="I1376" s="216">
        <v>0</v>
      </c>
      <c r="J1376" s="216">
        <v>0</v>
      </c>
      <c r="K1376" s="216">
        <v>0</v>
      </c>
      <c r="L1376" s="216">
        <v>0</v>
      </c>
      <c r="M1376" s="216">
        <v>0</v>
      </c>
      <c r="N1376" s="216">
        <v>0</v>
      </c>
      <c r="O1376" s="216">
        <v>0</v>
      </c>
      <c r="P1376" s="216">
        <v>0</v>
      </c>
      <c r="Q1376" s="214" t="s">
        <v>9</v>
      </c>
      <c r="R1376" s="244">
        <f t="shared" si="21"/>
        <v>0</v>
      </c>
    </row>
    <row r="1377" spans="1:18" s="206" customFormat="1">
      <c r="A1377" s="241" t="s">
        <v>1566</v>
      </c>
      <c r="B1377" s="242" t="s">
        <v>1346</v>
      </c>
      <c r="C1377" s="216">
        <v>0</v>
      </c>
      <c r="D1377" s="216">
        <v>0</v>
      </c>
      <c r="E1377" s="216">
        <v>0</v>
      </c>
      <c r="F1377" s="216">
        <v>0</v>
      </c>
      <c r="G1377" s="216">
        <v>0</v>
      </c>
      <c r="H1377" s="216">
        <v>0</v>
      </c>
      <c r="I1377" s="216">
        <v>0</v>
      </c>
      <c r="J1377" s="216">
        <v>0</v>
      </c>
      <c r="K1377" s="216">
        <v>0</v>
      </c>
      <c r="L1377" s="216">
        <v>0</v>
      </c>
      <c r="M1377" s="216">
        <v>0</v>
      </c>
      <c r="N1377" s="216">
        <v>0</v>
      </c>
      <c r="O1377" s="216">
        <v>0</v>
      </c>
      <c r="P1377" s="216">
        <v>0</v>
      </c>
      <c r="Q1377" s="214" t="s">
        <v>9</v>
      </c>
      <c r="R1377" s="244">
        <f t="shared" si="21"/>
        <v>0</v>
      </c>
    </row>
    <row r="1378" spans="1:18" s="206" customFormat="1">
      <c r="A1378" s="241" t="s">
        <v>1567</v>
      </c>
      <c r="B1378" s="242" t="s">
        <v>1346</v>
      </c>
      <c r="C1378" s="216">
        <v>0</v>
      </c>
      <c r="D1378" s="216">
        <v>0</v>
      </c>
      <c r="E1378" s="216">
        <v>0</v>
      </c>
      <c r="F1378" s="216">
        <v>0</v>
      </c>
      <c r="G1378" s="216">
        <v>0</v>
      </c>
      <c r="H1378" s="216">
        <v>0</v>
      </c>
      <c r="I1378" s="216">
        <v>0</v>
      </c>
      <c r="J1378" s="216">
        <v>0</v>
      </c>
      <c r="K1378" s="216">
        <v>0</v>
      </c>
      <c r="L1378" s="216">
        <v>0</v>
      </c>
      <c r="M1378" s="216">
        <v>0</v>
      </c>
      <c r="N1378" s="216">
        <v>0</v>
      </c>
      <c r="O1378" s="216">
        <v>0</v>
      </c>
      <c r="P1378" s="216">
        <v>0</v>
      </c>
      <c r="Q1378" s="214" t="s">
        <v>9</v>
      </c>
      <c r="R1378" s="244">
        <f t="shared" si="21"/>
        <v>0</v>
      </c>
    </row>
    <row r="1379" spans="1:18" s="206" customFormat="1">
      <c r="A1379" s="241" t="s">
        <v>1568</v>
      </c>
      <c r="B1379" s="242" t="s">
        <v>1346</v>
      </c>
      <c r="C1379" s="216">
        <v>0</v>
      </c>
      <c r="D1379" s="216">
        <v>0</v>
      </c>
      <c r="E1379" s="216">
        <v>0</v>
      </c>
      <c r="F1379" s="216">
        <v>0</v>
      </c>
      <c r="G1379" s="216">
        <v>0</v>
      </c>
      <c r="H1379" s="216">
        <v>0</v>
      </c>
      <c r="I1379" s="216">
        <v>0</v>
      </c>
      <c r="J1379" s="216">
        <v>0</v>
      </c>
      <c r="K1379" s="216">
        <v>0</v>
      </c>
      <c r="L1379" s="216">
        <v>0</v>
      </c>
      <c r="M1379" s="216">
        <v>0</v>
      </c>
      <c r="N1379" s="216">
        <v>0</v>
      </c>
      <c r="O1379" s="216">
        <v>0</v>
      </c>
      <c r="P1379" s="216">
        <v>0</v>
      </c>
      <c r="Q1379" s="214" t="s">
        <v>9</v>
      </c>
      <c r="R1379" s="244">
        <f t="shared" si="21"/>
        <v>0</v>
      </c>
    </row>
    <row r="1380" spans="1:18" s="206" customFormat="1">
      <c r="A1380" s="241" t="s">
        <v>1569</v>
      </c>
      <c r="B1380" s="242" t="s">
        <v>1346</v>
      </c>
      <c r="C1380" s="216">
        <v>0</v>
      </c>
      <c r="D1380" s="216">
        <v>0</v>
      </c>
      <c r="E1380" s="216">
        <v>0</v>
      </c>
      <c r="F1380" s="216">
        <v>0</v>
      </c>
      <c r="G1380" s="216">
        <v>0</v>
      </c>
      <c r="H1380" s="216">
        <v>0</v>
      </c>
      <c r="I1380" s="216">
        <v>0</v>
      </c>
      <c r="J1380" s="216">
        <v>0</v>
      </c>
      <c r="K1380" s="216">
        <v>0</v>
      </c>
      <c r="L1380" s="216">
        <v>0</v>
      </c>
      <c r="M1380" s="216">
        <v>0</v>
      </c>
      <c r="N1380" s="216">
        <v>0</v>
      </c>
      <c r="O1380" s="216">
        <v>0</v>
      </c>
      <c r="P1380" s="216">
        <v>0</v>
      </c>
      <c r="Q1380" s="214" t="s">
        <v>9</v>
      </c>
      <c r="R1380" s="244">
        <f t="shared" si="21"/>
        <v>0</v>
      </c>
    </row>
    <row r="1381" spans="1:18">
      <c r="A1381" s="241" t="s">
        <v>1570</v>
      </c>
      <c r="B1381" s="242" t="s">
        <v>1346</v>
      </c>
      <c r="C1381" s="217">
        <v>14000</v>
      </c>
      <c r="D1381" s="217">
        <v>14000</v>
      </c>
      <c r="E1381" s="217">
        <v>14000</v>
      </c>
      <c r="F1381" s="217">
        <v>14000</v>
      </c>
      <c r="G1381" s="217">
        <v>14000</v>
      </c>
      <c r="H1381" s="217">
        <v>14000</v>
      </c>
      <c r="I1381" s="217">
        <v>14000</v>
      </c>
      <c r="J1381" s="217">
        <v>14000</v>
      </c>
      <c r="K1381" s="217">
        <v>14000</v>
      </c>
      <c r="L1381" s="217">
        <v>14000</v>
      </c>
      <c r="M1381" s="217">
        <v>14000</v>
      </c>
      <c r="N1381" s="217">
        <v>14000</v>
      </c>
      <c r="O1381" s="217">
        <v>14000</v>
      </c>
      <c r="P1381" s="217">
        <v>14333</v>
      </c>
      <c r="Q1381" s="243" t="s">
        <v>9</v>
      </c>
      <c r="R1381" s="244">
        <f t="shared" si="21"/>
        <v>0</v>
      </c>
    </row>
    <row r="1382" spans="1:18" s="206" customFormat="1">
      <c r="A1382" s="241" t="s">
        <v>1571</v>
      </c>
      <c r="B1382" s="242" t="s">
        <v>1346</v>
      </c>
      <c r="C1382" s="216">
        <v>0</v>
      </c>
      <c r="D1382" s="216">
        <v>0</v>
      </c>
      <c r="E1382" s="216">
        <v>0</v>
      </c>
      <c r="F1382" s="216">
        <v>0</v>
      </c>
      <c r="G1382" s="216">
        <v>0</v>
      </c>
      <c r="H1382" s="216">
        <v>0</v>
      </c>
      <c r="I1382" s="216">
        <v>0</v>
      </c>
      <c r="J1382" s="216">
        <v>0</v>
      </c>
      <c r="K1382" s="216">
        <v>0</v>
      </c>
      <c r="L1382" s="216">
        <v>0</v>
      </c>
      <c r="M1382" s="216">
        <v>0</v>
      </c>
      <c r="N1382" s="216">
        <v>0</v>
      </c>
      <c r="O1382" s="216">
        <v>0</v>
      </c>
      <c r="P1382" s="216">
        <v>0</v>
      </c>
      <c r="Q1382" s="214" t="s">
        <v>9</v>
      </c>
      <c r="R1382" s="244">
        <f t="shared" si="21"/>
        <v>0</v>
      </c>
    </row>
    <row r="1383" spans="1:18">
      <c r="A1383" s="241" t="s">
        <v>1572</v>
      </c>
      <c r="B1383" s="242" t="s">
        <v>1346</v>
      </c>
      <c r="C1383" s="217">
        <v>170000</v>
      </c>
      <c r="D1383" s="217">
        <v>170000</v>
      </c>
      <c r="E1383" s="217">
        <v>170000</v>
      </c>
      <c r="F1383" s="217">
        <v>170000</v>
      </c>
      <c r="G1383" s="217">
        <v>170000</v>
      </c>
      <c r="H1383" s="217">
        <v>170000</v>
      </c>
      <c r="I1383" s="217">
        <v>170000</v>
      </c>
      <c r="J1383" s="217">
        <v>170000</v>
      </c>
      <c r="K1383" s="217">
        <v>170000</v>
      </c>
      <c r="L1383" s="217">
        <v>170000</v>
      </c>
      <c r="M1383" s="217">
        <v>170000</v>
      </c>
      <c r="N1383" s="217">
        <v>170000</v>
      </c>
      <c r="O1383" s="217">
        <v>170000</v>
      </c>
      <c r="P1383" s="217">
        <v>170443</v>
      </c>
      <c r="Q1383" s="243" t="s">
        <v>9</v>
      </c>
      <c r="R1383" s="244">
        <f t="shared" si="21"/>
        <v>0</v>
      </c>
    </row>
    <row r="1384" spans="1:18" s="206" customFormat="1">
      <c r="A1384" s="241" t="s">
        <v>1573</v>
      </c>
      <c r="B1384" s="242" t="s">
        <v>1346</v>
      </c>
      <c r="C1384" s="216">
        <v>0</v>
      </c>
      <c r="D1384" s="216">
        <v>0</v>
      </c>
      <c r="E1384" s="216">
        <v>0</v>
      </c>
      <c r="F1384" s="216">
        <v>0</v>
      </c>
      <c r="G1384" s="216">
        <v>0</v>
      </c>
      <c r="H1384" s="216">
        <v>0</v>
      </c>
      <c r="I1384" s="216">
        <v>0</v>
      </c>
      <c r="J1384" s="216">
        <v>0</v>
      </c>
      <c r="K1384" s="216">
        <v>0</v>
      </c>
      <c r="L1384" s="216">
        <v>0</v>
      </c>
      <c r="M1384" s="216">
        <v>0</v>
      </c>
      <c r="N1384" s="216">
        <v>0</v>
      </c>
      <c r="O1384" s="216">
        <v>0</v>
      </c>
      <c r="P1384" s="216">
        <v>0</v>
      </c>
      <c r="Q1384" s="214" t="s">
        <v>9</v>
      </c>
      <c r="R1384" s="244">
        <f t="shared" si="21"/>
        <v>0</v>
      </c>
    </row>
    <row r="1385" spans="1:18">
      <c r="A1385" s="241" t="s">
        <v>1574</v>
      </c>
      <c r="B1385" s="242" t="s">
        <v>1346</v>
      </c>
      <c r="C1385" s="217">
        <v>44528000</v>
      </c>
      <c r="D1385" s="217">
        <v>44108000</v>
      </c>
      <c r="E1385" s="217">
        <v>44466000</v>
      </c>
      <c r="F1385" s="217">
        <v>44620000</v>
      </c>
      <c r="G1385" s="217">
        <v>44629000</v>
      </c>
      <c r="H1385" s="217">
        <v>46375000</v>
      </c>
      <c r="I1385" s="217">
        <v>47124000</v>
      </c>
      <c r="J1385" s="217">
        <v>47394000</v>
      </c>
      <c r="K1385" s="217">
        <v>47400000</v>
      </c>
      <c r="L1385" s="217">
        <v>47401000</v>
      </c>
      <c r="M1385" s="217">
        <v>47387000</v>
      </c>
      <c r="N1385" s="217">
        <v>47387000</v>
      </c>
      <c r="O1385" s="217">
        <v>48094000</v>
      </c>
      <c r="P1385" s="217">
        <v>46216862</v>
      </c>
      <c r="Q1385" s="243" t="s">
        <v>9</v>
      </c>
      <c r="R1385" s="244">
        <f t="shared" si="21"/>
        <v>0</v>
      </c>
    </row>
    <row r="1386" spans="1:18" s="206" customFormat="1">
      <c r="A1386" s="241" t="s">
        <v>1575</v>
      </c>
      <c r="B1386" s="242" t="s">
        <v>1346</v>
      </c>
      <c r="C1386" s="216">
        <v>0</v>
      </c>
      <c r="D1386" s="216">
        <v>0</v>
      </c>
      <c r="E1386" s="216">
        <v>0</v>
      </c>
      <c r="F1386" s="216">
        <v>0</v>
      </c>
      <c r="G1386" s="216">
        <v>0</v>
      </c>
      <c r="H1386" s="216">
        <v>0</v>
      </c>
      <c r="I1386" s="216">
        <v>0</v>
      </c>
      <c r="J1386" s="216">
        <v>0</v>
      </c>
      <c r="K1386" s="216">
        <v>0</v>
      </c>
      <c r="L1386" s="216">
        <v>0</v>
      </c>
      <c r="M1386" s="216">
        <v>0</v>
      </c>
      <c r="N1386" s="216">
        <v>0</v>
      </c>
      <c r="O1386" s="216">
        <v>0</v>
      </c>
      <c r="P1386" s="216">
        <v>0</v>
      </c>
      <c r="Q1386" s="214" t="s">
        <v>9</v>
      </c>
      <c r="R1386" s="244">
        <f t="shared" si="21"/>
        <v>0</v>
      </c>
    </row>
    <row r="1387" spans="1:18">
      <c r="A1387" s="241" t="s">
        <v>1576</v>
      </c>
      <c r="B1387" s="242" t="s">
        <v>1346</v>
      </c>
      <c r="C1387" s="217">
        <v>735000</v>
      </c>
      <c r="D1387" s="217">
        <v>735000</v>
      </c>
      <c r="E1387" s="217">
        <v>735000</v>
      </c>
      <c r="F1387" s="217">
        <v>735000</v>
      </c>
      <c r="G1387" s="217">
        <v>735000</v>
      </c>
      <c r="H1387" s="217">
        <v>735000</v>
      </c>
      <c r="I1387" s="217">
        <v>735000</v>
      </c>
      <c r="J1387" s="217">
        <v>735000</v>
      </c>
      <c r="K1387" s="217">
        <v>735000</v>
      </c>
      <c r="L1387" s="217">
        <v>735000</v>
      </c>
      <c r="M1387" s="217">
        <v>735000</v>
      </c>
      <c r="N1387" s="217">
        <v>735000</v>
      </c>
      <c r="O1387" s="217">
        <v>735000</v>
      </c>
      <c r="P1387" s="217">
        <v>735273</v>
      </c>
      <c r="Q1387" s="243" t="s">
        <v>9</v>
      </c>
      <c r="R1387" s="244">
        <f t="shared" si="21"/>
        <v>0</v>
      </c>
    </row>
    <row r="1388" spans="1:18" s="206" customFormat="1">
      <c r="A1388" s="241" t="s">
        <v>1577</v>
      </c>
      <c r="B1388" s="242" t="s">
        <v>1346</v>
      </c>
      <c r="C1388" s="216">
        <v>0</v>
      </c>
      <c r="D1388" s="216">
        <v>0</v>
      </c>
      <c r="E1388" s="216">
        <v>0</v>
      </c>
      <c r="F1388" s="216">
        <v>0</v>
      </c>
      <c r="G1388" s="216">
        <v>0</v>
      </c>
      <c r="H1388" s="216">
        <v>0</v>
      </c>
      <c r="I1388" s="216">
        <v>0</v>
      </c>
      <c r="J1388" s="216">
        <v>0</v>
      </c>
      <c r="K1388" s="216">
        <v>0</v>
      </c>
      <c r="L1388" s="216">
        <v>0</v>
      </c>
      <c r="M1388" s="216">
        <v>0</v>
      </c>
      <c r="N1388" s="216">
        <v>0</v>
      </c>
      <c r="O1388" s="216">
        <v>0</v>
      </c>
      <c r="P1388" s="216">
        <v>0</v>
      </c>
      <c r="Q1388" s="214" t="s">
        <v>9</v>
      </c>
      <c r="R1388" s="244">
        <f t="shared" si="21"/>
        <v>0</v>
      </c>
    </row>
    <row r="1389" spans="1:18">
      <c r="A1389" s="241" t="s">
        <v>1578</v>
      </c>
      <c r="B1389" s="242" t="s">
        <v>1346</v>
      </c>
      <c r="C1389" s="217">
        <v>539000</v>
      </c>
      <c r="D1389" s="217">
        <v>539000</v>
      </c>
      <c r="E1389" s="217">
        <v>539000</v>
      </c>
      <c r="F1389" s="217">
        <v>539000</v>
      </c>
      <c r="G1389" s="217">
        <v>539000</v>
      </c>
      <c r="H1389" s="217">
        <v>539000</v>
      </c>
      <c r="I1389" s="217">
        <v>539000</v>
      </c>
      <c r="J1389" s="217">
        <v>539000</v>
      </c>
      <c r="K1389" s="217">
        <v>539000</v>
      </c>
      <c r="L1389" s="217">
        <v>539000</v>
      </c>
      <c r="M1389" s="217">
        <v>539000</v>
      </c>
      <c r="N1389" s="217">
        <v>539000</v>
      </c>
      <c r="O1389" s="217">
        <v>539000</v>
      </c>
      <c r="P1389" s="217">
        <v>539295</v>
      </c>
      <c r="Q1389" s="243" t="s">
        <v>9</v>
      </c>
      <c r="R1389" s="244">
        <f t="shared" si="21"/>
        <v>0</v>
      </c>
    </row>
    <row r="1390" spans="1:18">
      <c r="A1390" s="241" t="s">
        <v>1579</v>
      </c>
      <c r="B1390" s="242" t="s">
        <v>1346</v>
      </c>
      <c r="C1390" s="217">
        <v>20918000</v>
      </c>
      <c r="D1390" s="217">
        <v>20918000</v>
      </c>
      <c r="E1390" s="217">
        <v>20918000</v>
      </c>
      <c r="F1390" s="217">
        <v>20918000</v>
      </c>
      <c r="G1390" s="217">
        <v>20918000</v>
      </c>
      <c r="H1390" s="217">
        <v>20918000</v>
      </c>
      <c r="I1390" s="217">
        <v>20918000</v>
      </c>
      <c r="J1390" s="217">
        <v>20918000</v>
      </c>
      <c r="K1390" s="217">
        <v>20918000</v>
      </c>
      <c r="L1390" s="217">
        <v>20918000</v>
      </c>
      <c r="M1390" s="217">
        <v>20918000</v>
      </c>
      <c r="N1390" s="217">
        <v>20918000</v>
      </c>
      <c r="O1390" s="217">
        <v>20918000</v>
      </c>
      <c r="P1390" s="217">
        <v>20917598</v>
      </c>
      <c r="Q1390" s="243" t="s">
        <v>9</v>
      </c>
      <c r="R1390" s="244">
        <f t="shared" si="21"/>
        <v>0</v>
      </c>
    </row>
    <row r="1391" spans="1:18" s="206" customFormat="1">
      <c r="A1391" s="241" t="s">
        <v>1580</v>
      </c>
      <c r="B1391" s="242" t="s">
        <v>1346</v>
      </c>
      <c r="C1391" s="216">
        <v>0</v>
      </c>
      <c r="D1391" s="216">
        <v>0</v>
      </c>
      <c r="E1391" s="216">
        <v>0</v>
      </c>
      <c r="F1391" s="216">
        <v>0</v>
      </c>
      <c r="G1391" s="216">
        <v>0</v>
      </c>
      <c r="H1391" s="216">
        <v>0</v>
      </c>
      <c r="I1391" s="216">
        <v>0</v>
      </c>
      <c r="J1391" s="216">
        <v>0</v>
      </c>
      <c r="K1391" s="216">
        <v>0</v>
      </c>
      <c r="L1391" s="216">
        <v>0</v>
      </c>
      <c r="M1391" s="216">
        <v>0</v>
      </c>
      <c r="N1391" s="216">
        <v>0</v>
      </c>
      <c r="O1391" s="216">
        <v>0</v>
      </c>
      <c r="P1391" s="216">
        <v>0</v>
      </c>
      <c r="Q1391" s="214" t="s">
        <v>9</v>
      </c>
      <c r="R1391" s="244">
        <f t="shared" si="21"/>
        <v>0</v>
      </c>
    </row>
    <row r="1392" spans="1:18" s="206" customFormat="1">
      <c r="A1392" s="241" t="s">
        <v>1581</v>
      </c>
      <c r="B1392" s="242" t="s">
        <v>1346</v>
      </c>
      <c r="C1392" s="216">
        <v>0</v>
      </c>
      <c r="D1392" s="216">
        <v>0</v>
      </c>
      <c r="E1392" s="216">
        <v>0</v>
      </c>
      <c r="F1392" s="216">
        <v>0</v>
      </c>
      <c r="G1392" s="216">
        <v>0</v>
      </c>
      <c r="H1392" s="216">
        <v>0</v>
      </c>
      <c r="I1392" s="216">
        <v>0</v>
      </c>
      <c r="J1392" s="216">
        <v>0</v>
      </c>
      <c r="K1392" s="216">
        <v>0</v>
      </c>
      <c r="L1392" s="216">
        <v>0</v>
      </c>
      <c r="M1392" s="216">
        <v>0</v>
      </c>
      <c r="N1392" s="216">
        <v>0</v>
      </c>
      <c r="O1392" s="216">
        <v>0</v>
      </c>
      <c r="P1392" s="216">
        <v>0</v>
      </c>
      <c r="Q1392" s="214" t="s">
        <v>9</v>
      </c>
      <c r="R1392" s="244">
        <f t="shared" si="21"/>
        <v>0</v>
      </c>
    </row>
    <row r="1393" spans="1:18" s="206" customFormat="1">
      <c r="A1393" s="241" t="s">
        <v>1582</v>
      </c>
      <c r="B1393" s="242" t="s">
        <v>1346</v>
      </c>
      <c r="C1393" s="216">
        <v>0</v>
      </c>
      <c r="D1393" s="216">
        <v>0</v>
      </c>
      <c r="E1393" s="216">
        <v>0</v>
      </c>
      <c r="F1393" s="216">
        <v>0</v>
      </c>
      <c r="G1393" s="216">
        <v>0</v>
      </c>
      <c r="H1393" s="216">
        <v>0</v>
      </c>
      <c r="I1393" s="216">
        <v>0</v>
      </c>
      <c r="J1393" s="216">
        <v>0</v>
      </c>
      <c r="K1393" s="216">
        <v>0</v>
      </c>
      <c r="L1393" s="216">
        <v>0</v>
      </c>
      <c r="M1393" s="216">
        <v>0</v>
      </c>
      <c r="N1393" s="216">
        <v>0</v>
      </c>
      <c r="O1393" s="216">
        <v>0</v>
      </c>
      <c r="P1393" s="216">
        <v>0</v>
      </c>
      <c r="Q1393" s="214" t="s">
        <v>9</v>
      </c>
      <c r="R1393" s="244">
        <f t="shared" si="21"/>
        <v>0</v>
      </c>
    </row>
    <row r="1394" spans="1:18" s="206" customFormat="1">
      <c r="A1394" s="241" t="s">
        <v>1583</v>
      </c>
      <c r="B1394" s="242" t="s">
        <v>1346</v>
      </c>
      <c r="C1394" s="216">
        <v>0</v>
      </c>
      <c r="D1394" s="216">
        <v>0</v>
      </c>
      <c r="E1394" s="216">
        <v>0</v>
      </c>
      <c r="F1394" s="216">
        <v>0</v>
      </c>
      <c r="G1394" s="216">
        <v>0</v>
      </c>
      <c r="H1394" s="216">
        <v>0</v>
      </c>
      <c r="I1394" s="216">
        <v>0</v>
      </c>
      <c r="J1394" s="216">
        <v>0</v>
      </c>
      <c r="K1394" s="216">
        <v>0</v>
      </c>
      <c r="L1394" s="216">
        <v>0</v>
      </c>
      <c r="M1394" s="216">
        <v>0</v>
      </c>
      <c r="N1394" s="216">
        <v>0</v>
      </c>
      <c r="O1394" s="216">
        <v>0</v>
      </c>
      <c r="P1394" s="216">
        <v>0</v>
      </c>
      <c r="Q1394" s="214" t="s">
        <v>9</v>
      </c>
      <c r="R1394" s="244">
        <f t="shared" si="21"/>
        <v>0</v>
      </c>
    </row>
    <row r="1395" spans="1:18" s="206" customFormat="1">
      <c r="A1395" s="241" t="s">
        <v>1584</v>
      </c>
      <c r="B1395" s="242" t="s">
        <v>1346</v>
      </c>
      <c r="C1395" s="216">
        <v>0</v>
      </c>
      <c r="D1395" s="216">
        <v>0</v>
      </c>
      <c r="E1395" s="216">
        <v>0</v>
      </c>
      <c r="F1395" s="216">
        <v>0</v>
      </c>
      <c r="G1395" s="216">
        <v>0</v>
      </c>
      <c r="H1395" s="216">
        <v>0</v>
      </c>
      <c r="I1395" s="216">
        <v>0</v>
      </c>
      <c r="J1395" s="216">
        <v>0</v>
      </c>
      <c r="K1395" s="216">
        <v>0</v>
      </c>
      <c r="L1395" s="216">
        <v>0</v>
      </c>
      <c r="M1395" s="216">
        <v>0</v>
      </c>
      <c r="N1395" s="216">
        <v>0</v>
      </c>
      <c r="O1395" s="216">
        <v>0</v>
      </c>
      <c r="P1395" s="216">
        <v>0</v>
      </c>
      <c r="Q1395" s="214" t="s">
        <v>9</v>
      </c>
      <c r="R1395" s="244">
        <f t="shared" si="21"/>
        <v>0</v>
      </c>
    </row>
    <row r="1396" spans="1:18" s="206" customFormat="1">
      <c r="A1396" s="241" t="s">
        <v>1585</v>
      </c>
      <c r="B1396" s="242" t="s">
        <v>1346</v>
      </c>
      <c r="C1396" s="216">
        <v>0</v>
      </c>
      <c r="D1396" s="216">
        <v>0</v>
      </c>
      <c r="E1396" s="216">
        <v>0</v>
      </c>
      <c r="F1396" s="216">
        <v>0</v>
      </c>
      <c r="G1396" s="216">
        <v>0</v>
      </c>
      <c r="H1396" s="216">
        <v>0</v>
      </c>
      <c r="I1396" s="216">
        <v>0</v>
      </c>
      <c r="J1396" s="216">
        <v>0</v>
      </c>
      <c r="K1396" s="216">
        <v>0</v>
      </c>
      <c r="L1396" s="216">
        <v>0</v>
      </c>
      <c r="M1396" s="216">
        <v>0</v>
      </c>
      <c r="N1396" s="216">
        <v>0</v>
      </c>
      <c r="O1396" s="216">
        <v>0</v>
      </c>
      <c r="P1396" s="216">
        <v>0</v>
      </c>
      <c r="Q1396" s="214" t="s">
        <v>9</v>
      </c>
      <c r="R1396" s="244">
        <f t="shared" si="21"/>
        <v>0</v>
      </c>
    </row>
    <row r="1397" spans="1:18" s="206" customFormat="1">
      <c r="A1397" s="241" t="s">
        <v>1586</v>
      </c>
      <c r="B1397" s="242" t="s">
        <v>1346</v>
      </c>
      <c r="C1397" s="216">
        <v>0</v>
      </c>
      <c r="D1397" s="216">
        <v>0</v>
      </c>
      <c r="E1397" s="216">
        <v>0</v>
      </c>
      <c r="F1397" s="216">
        <v>0</v>
      </c>
      <c r="G1397" s="216">
        <v>0</v>
      </c>
      <c r="H1397" s="216">
        <v>0</v>
      </c>
      <c r="I1397" s="216">
        <v>0</v>
      </c>
      <c r="J1397" s="216">
        <v>0</v>
      </c>
      <c r="K1397" s="216">
        <v>0</v>
      </c>
      <c r="L1397" s="216">
        <v>0</v>
      </c>
      <c r="M1397" s="216">
        <v>0</v>
      </c>
      <c r="N1397" s="216">
        <v>0</v>
      </c>
      <c r="O1397" s="216">
        <v>0</v>
      </c>
      <c r="P1397" s="216">
        <v>0</v>
      </c>
      <c r="Q1397" s="214" t="s">
        <v>9</v>
      </c>
      <c r="R1397" s="244">
        <f t="shared" si="21"/>
        <v>0</v>
      </c>
    </row>
    <row r="1398" spans="1:18" s="206" customFormat="1">
      <c r="A1398" s="241" t="s">
        <v>1587</v>
      </c>
      <c r="B1398" s="242" t="s">
        <v>1346</v>
      </c>
      <c r="C1398" s="216">
        <v>0</v>
      </c>
      <c r="D1398" s="216">
        <v>0</v>
      </c>
      <c r="E1398" s="216">
        <v>0</v>
      </c>
      <c r="F1398" s="216">
        <v>0</v>
      </c>
      <c r="G1398" s="216">
        <v>0</v>
      </c>
      <c r="H1398" s="216">
        <v>0</v>
      </c>
      <c r="I1398" s="216">
        <v>0</v>
      </c>
      <c r="J1398" s="216">
        <v>0</v>
      </c>
      <c r="K1398" s="216">
        <v>0</v>
      </c>
      <c r="L1398" s="216">
        <v>0</v>
      </c>
      <c r="M1398" s="216">
        <v>0</v>
      </c>
      <c r="N1398" s="216">
        <v>0</v>
      </c>
      <c r="O1398" s="216">
        <v>0</v>
      </c>
      <c r="P1398" s="216">
        <v>0</v>
      </c>
      <c r="Q1398" s="214" t="s">
        <v>9</v>
      </c>
      <c r="R1398" s="244">
        <f t="shared" ref="R1398:R1443" si="22">(ROUND((C1398+O1398+SUM(D1398:N1398)*2)/24,-3)-(ROUND(P1398,-3)))</f>
        <v>0</v>
      </c>
    </row>
    <row r="1399" spans="1:18" s="206" customFormat="1">
      <c r="A1399" s="241" t="s">
        <v>1588</v>
      </c>
      <c r="B1399" s="242" t="s">
        <v>1346</v>
      </c>
      <c r="C1399" s="216">
        <v>0</v>
      </c>
      <c r="D1399" s="216">
        <v>0</v>
      </c>
      <c r="E1399" s="216">
        <v>0</v>
      </c>
      <c r="F1399" s="216">
        <v>0</v>
      </c>
      <c r="G1399" s="216">
        <v>0</v>
      </c>
      <c r="H1399" s="216">
        <v>0</v>
      </c>
      <c r="I1399" s="216">
        <v>0</v>
      </c>
      <c r="J1399" s="216">
        <v>0</v>
      </c>
      <c r="K1399" s="216">
        <v>0</v>
      </c>
      <c r="L1399" s="216">
        <v>0</v>
      </c>
      <c r="M1399" s="216">
        <v>0</v>
      </c>
      <c r="N1399" s="216">
        <v>0</v>
      </c>
      <c r="O1399" s="216">
        <v>0</v>
      </c>
      <c r="P1399" s="216">
        <v>0</v>
      </c>
      <c r="Q1399" s="214" t="s">
        <v>9</v>
      </c>
      <c r="R1399" s="244">
        <f t="shared" si="22"/>
        <v>0</v>
      </c>
    </row>
    <row r="1400" spans="1:18" s="206" customFormat="1">
      <c r="A1400" s="241" t="s">
        <v>1589</v>
      </c>
      <c r="B1400" s="242" t="s">
        <v>1346</v>
      </c>
      <c r="C1400" s="216">
        <v>0</v>
      </c>
      <c r="D1400" s="216">
        <v>0</v>
      </c>
      <c r="E1400" s="216">
        <v>0</v>
      </c>
      <c r="F1400" s="216">
        <v>0</v>
      </c>
      <c r="G1400" s="216">
        <v>0</v>
      </c>
      <c r="H1400" s="216">
        <v>0</v>
      </c>
      <c r="I1400" s="216">
        <v>0</v>
      </c>
      <c r="J1400" s="216">
        <v>0</v>
      </c>
      <c r="K1400" s="216">
        <v>0</v>
      </c>
      <c r="L1400" s="216">
        <v>0</v>
      </c>
      <c r="M1400" s="216">
        <v>0</v>
      </c>
      <c r="N1400" s="216">
        <v>0</v>
      </c>
      <c r="O1400" s="216">
        <v>0</v>
      </c>
      <c r="P1400" s="216">
        <v>0</v>
      </c>
      <c r="Q1400" s="214" t="s">
        <v>9</v>
      </c>
      <c r="R1400" s="244">
        <f t="shared" si="22"/>
        <v>0</v>
      </c>
    </row>
    <row r="1401" spans="1:18" s="206" customFormat="1">
      <c r="A1401" s="241" t="s">
        <v>1590</v>
      </c>
      <c r="B1401" s="242" t="s">
        <v>1346</v>
      </c>
      <c r="C1401" s="216">
        <v>0</v>
      </c>
      <c r="D1401" s="216">
        <v>0</v>
      </c>
      <c r="E1401" s="216">
        <v>0</v>
      </c>
      <c r="F1401" s="216">
        <v>0</v>
      </c>
      <c r="G1401" s="216">
        <v>0</v>
      </c>
      <c r="H1401" s="216">
        <v>0</v>
      </c>
      <c r="I1401" s="216">
        <v>0</v>
      </c>
      <c r="J1401" s="216">
        <v>0</v>
      </c>
      <c r="K1401" s="216">
        <v>0</v>
      </c>
      <c r="L1401" s="216">
        <v>0</v>
      </c>
      <c r="M1401" s="216">
        <v>0</v>
      </c>
      <c r="N1401" s="216">
        <v>0</v>
      </c>
      <c r="O1401" s="216">
        <v>0</v>
      </c>
      <c r="P1401" s="216">
        <v>0</v>
      </c>
      <c r="Q1401" s="214" t="s">
        <v>9</v>
      </c>
      <c r="R1401" s="244">
        <f t="shared" si="22"/>
        <v>0</v>
      </c>
    </row>
    <row r="1402" spans="1:18" s="206" customFormat="1">
      <c r="A1402" s="241" t="s">
        <v>1591</v>
      </c>
      <c r="B1402" s="242" t="s">
        <v>1346</v>
      </c>
      <c r="C1402" s="216">
        <v>0</v>
      </c>
      <c r="D1402" s="216">
        <v>0</v>
      </c>
      <c r="E1402" s="216">
        <v>0</v>
      </c>
      <c r="F1402" s="216">
        <v>0</v>
      </c>
      <c r="G1402" s="216">
        <v>0</v>
      </c>
      <c r="H1402" s="216">
        <v>0</v>
      </c>
      <c r="I1402" s="216">
        <v>0</v>
      </c>
      <c r="J1402" s="216">
        <v>0</v>
      </c>
      <c r="K1402" s="216">
        <v>0</v>
      </c>
      <c r="L1402" s="216">
        <v>0</v>
      </c>
      <c r="M1402" s="216">
        <v>0</v>
      </c>
      <c r="N1402" s="216">
        <v>0</v>
      </c>
      <c r="O1402" s="216">
        <v>0</v>
      </c>
      <c r="P1402" s="216">
        <v>0</v>
      </c>
      <c r="Q1402" s="214" t="s">
        <v>9</v>
      </c>
      <c r="R1402" s="244">
        <f t="shared" si="22"/>
        <v>0</v>
      </c>
    </row>
    <row r="1403" spans="1:18" s="206" customFormat="1">
      <c r="A1403" s="241" t="s">
        <v>1592</v>
      </c>
      <c r="B1403" s="242" t="s">
        <v>1346</v>
      </c>
      <c r="C1403" s="216">
        <v>0</v>
      </c>
      <c r="D1403" s="216">
        <v>0</v>
      </c>
      <c r="E1403" s="216">
        <v>0</v>
      </c>
      <c r="F1403" s="216">
        <v>0</v>
      </c>
      <c r="G1403" s="216">
        <v>0</v>
      </c>
      <c r="H1403" s="216">
        <v>0</v>
      </c>
      <c r="I1403" s="216">
        <v>0</v>
      </c>
      <c r="J1403" s="216">
        <v>0</v>
      </c>
      <c r="K1403" s="216">
        <v>0</v>
      </c>
      <c r="L1403" s="216">
        <v>0</v>
      </c>
      <c r="M1403" s="216">
        <v>0</v>
      </c>
      <c r="N1403" s="216">
        <v>0</v>
      </c>
      <c r="O1403" s="216">
        <v>0</v>
      </c>
      <c r="P1403" s="216">
        <v>0</v>
      </c>
      <c r="Q1403" s="214" t="s">
        <v>9</v>
      </c>
      <c r="R1403" s="244">
        <f t="shared" si="22"/>
        <v>0</v>
      </c>
    </row>
    <row r="1404" spans="1:18" s="206" customFormat="1">
      <c r="A1404" s="241" t="s">
        <v>1593</v>
      </c>
      <c r="B1404" s="242" t="s">
        <v>1346</v>
      </c>
      <c r="C1404" s="216">
        <v>0</v>
      </c>
      <c r="D1404" s="216">
        <v>0</v>
      </c>
      <c r="E1404" s="216">
        <v>0</v>
      </c>
      <c r="F1404" s="216">
        <v>0</v>
      </c>
      <c r="G1404" s="216">
        <v>0</v>
      </c>
      <c r="H1404" s="216">
        <v>0</v>
      </c>
      <c r="I1404" s="216">
        <v>0</v>
      </c>
      <c r="J1404" s="216">
        <v>0</v>
      </c>
      <c r="K1404" s="216">
        <v>0</v>
      </c>
      <c r="L1404" s="216">
        <v>0</v>
      </c>
      <c r="M1404" s="216">
        <v>0</v>
      </c>
      <c r="N1404" s="216">
        <v>0</v>
      </c>
      <c r="O1404" s="216">
        <v>0</v>
      </c>
      <c r="P1404" s="216">
        <v>0</v>
      </c>
      <c r="Q1404" s="214" t="s">
        <v>9</v>
      </c>
      <c r="R1404" s="244">
        <f t="shared" si="22"/>
        <v>0</v>
      </c>
    </row>
    <row r="1405" spans="1:18">
      <c r="A1405" s="241" t="s">
        <v>1594</v>
      </c>
      <c r="B1405" s="242" t="s">
        <v>1346</v>
      </c>
      <c r="C1405" s="217">
        <v>5117000</v>
      </c>
      <c r="D1405" s="217">
        <v>5117000</v>
      </c>
      <c r="E1405" s="217">
        <v>5117000</v>
      </c>
      <c r="F1405" s="217">
        <v>5117000</v>
      </c>
      <c r="G1405" s="217">
        <v>5117000</v>
      </c>
      <c r="H1405" s="217">
        <v>5117000</v>
      </c>
      <c r="I1405" s="217">
        <v>5117000</v>
      </c>
      <c r="J1405" s="217">
        <v>5117000</v>
      </c>
      <c r="K1405" s="217">
        <v>5117000</v>
      </c>
      <c r="L1405" s="217">
        <v>5117000</v>
      </c>
      <c r="M1405" s="217">
        <v>5117000</v>
      </c>
      <c r="N1405" s="217">
        <v>5117000</v>
      </c>
      <c r="O1405" s="217">
        <v>5117000</v>
      </c>
      <c r="P1405" s="217">
        <v>5116919</v>
      </c>
      <c r="Q1405" s="243" t="s">
        <v>9</v>
      </c>
      <c r="R1405" s="244">
        <f t="shared" si="22"/>
        <v>0</v>
      </c>
    </row>
    <row r="1406" spans="1:18">
      <c r="A1406" s="241" t="s">
        <v>1595</v>
      </c>
      <c r="B1406" s="242" t="s">
        <v>1346</v>
      </c>
      <c r="C1406" s="217">
        <v>404000</v>
      </c>
      <c r="D1406" s="217">
        <v>404000</v>
      </c>
      <c r="E1406" s="217">
        <v>404000</v>
      </c>
      <c r="F1406" s="217">
        <v>404000</v>
      </c>
      <c r="G1406" s="217">
        <v>404000</v>
      </c>
      <c r="H1406" s="217">
        <v>404000</v>
      </c>
      <c r="I1406" s="217">
        <v>404000</v>
      </c>
      <c r="J1406" s="217">
        <v>404000</v>
      </c>
      <c r="K1406" s="217">
        <v>404000</v>
      </c>
      <c r="L1406" s="217">
        <v>404000</v>
      </c>
      <c r="M1406" s="217">
        <v>404000</v>
      </c>
      <c r="N1406" s="217">
        <v>404000</v>
      </c>
      <c r="O1406" s="217">
        <v>404000</v>
      </c>
      <c r="P1406" s="217">
        <v>404023</v>
      </c>
      <c r="Q1406" s="243" t="s">
        <v>9</v>
      </c>
      <c r="R1406" s="244">
        <f t="shared" si="22"/>
        <v>0</v>
      </c>
    </row>
    <row r="1407" spans="1:18">
      <c r="A1407" s="246" t="s">
        <v>1596</v>
      </c>
      <c r="B1407" s="247" t="s">
        <v>1346</v>
      </c>
      <c r="C1407" s="217">
        <v>446000</v>
      </c>
      <c r="D1407" s="217">
        <v>446000</v>
      </c>
      <c r="E1407" s="217">
        <v>446000</v>
      </c>
      <c r="F1407" s="217">
        <v>446000</v>
      </c>
      <c r="G1407" s="217">
        <v>446000</v>
      </c>
      <c r="H1407" s="217">
        <v>446000</v>
      </c>
      <c r="I1407" s="217">
        <v>446000</v>
      </c>
      <c r="J1407" s="217">
        <v>446000</v>
      </c>
      <c r="K1407" s="217">
        <v>446000</v>
      </c>
      <c r="L1407" s="217">
        <v>446000</v>
      </c>
      <c r="M1407" s="217">
        <v>446000</v>
      </c>
      <c r="N1407" s="217">
        <v>446000</v>
      </c>
      <c r="O1407" s="217">
        <v>446000</v>
      </c>
      <c r="P1407" s="217">
        <v>446512</v>
      </c>
      <c r="Q1407" s="243" t="s">
        <v>9</v>
      </c>
      <c r="R1407" s="244">
        <f t="shared" si="22"/>
        <v>-1000</v>
      </c>
    </row>
    <row r="1408" spans="1:18">
      <c r="Q1408" s="243"/>
    </row>
    <row r="1409" spans="1:18">
      <c r="A1409" s="248">
        <v>11400001</v>
      </c>
      <c r="B1409" s="249" t="s">
        <v>1597</v>
      </c>
      <c r="C1409" s="250">
        <v>946172.25</v>
      </c>
      <c r="D1409" s="250">
        <v>946172.25</v>
      </c>
      <c r="E1409" s="250">
        <v>946172.25</v>
      </c>
      <c r="F1409" s="250">
        <v>946172.25</v>
      </c>
      <c r="G1409" s="250">
        <v>946172.25</v>
      </c>
      <c r="H1409" s="250">
        <v>946172.25</v>
      </c>
      <c r="I1409" s="250">
        <v>946172.25</v>
      </c>
      <c r="J1409" s="250">
        <v>946172.25</v>
      </c>
      <c r="K1409" s="250">
        <v>946172.25</v>
      </c>
      <c r="L1409" s="250">
        <v>946172.25</v>
      </c>
      <c r="M1409" s="250">
        <v>946172.25</v>
      </c>
      <c r="N1409" s="250">
        <v>946172.25</v>
      </c>
      <c r="O1409" s="250">
        <v>946172.25</v>
      </c>
      <c r="P1409" s="250">
        <v>946172.25</v>
      </c>
      <c r="Q1409" s="251" t="s">
        <v>163</v>
      </c>
      <c r="R1409" s="244">
        <f t="shared" si="22"/>
        <v>0</v>
      </c>
    </row>
    <row r="1410" spans="1:18">
      <c r="A1410" s="252">
        <v>11400011</v>
      </c>
      <c r="B1410" s="249" t="s">
        <v>1598</v>
      </c>
      <c r="C1410" s="250">
        <v>302358.01</v>
      </c>
      <c r="D1410" s="250">
        <v>302358.01</v>
      </c>
      <c r="E1410" s="250">
        <v>302358.01</v>
      </c>
      <c r="F1410" s="250">
        <v>302358.01</v>
      </c>
      <c r="G1410" s="250">
        <v>302358.01</v>
      </c>
      <c r="H1410" s="250">
        <v>302358.01</v>
      </c>
      <c r="I1410" s="250">
        <v>302358.01</v>
      </c>
      <c r="J1410" s="250">
        <v>302358.01</v>
      </c>
      <c r="K1410" s="250">
        <v>302358.01</v>
      </c>
      <c r="L1410" s="250">
        <v>302358.01</v>
      </c>
      <c r="M1410" s="250">
        <v>302358.01</v>
      </c>
      <c r="N1410" s="250">
        <v>302358.01</v>
      </c>
      <c r="O1410" s="250">
        <v>302358.01</v>
      </c>
      <c r="P1410" s="250">
        <v>302358.01</v>
      </c>
      <c r="Q1410" s="251" t="s">
        <v>163</v>
      </c>
      <c r="R1410" s="244">
        <f t="shared" si="22"/>
        <v>0</v>
      </c>
    </row>
    <row r="1411" spans="1:18">
      <c r="A1411" s="253">
        <v>11400031</v>
      </c>
      <c r="B1411" s="254" t="s">
        <v>1599</v>
      </c>
      <c r="C1411" s="250">
        <v>76622596.840000004</v>
      </c>
      <c r="D1411" s="250">
        <v>76622596.840000004</v>
      </c>
      <c r="E1411" s="250">
        <v>76622596.840000004</v>
      </c>
      <c r="F1411" s="250">
        <v>76622596.840000004</v>
      </c>
      <c r="G1411" s="250">
        <v>76622596.840000004</v>
      </c>
      <c r="H1411" s="250">
        <v>76622596.840000004</v>
      </c>
      <c r="I1411" s="250">
        <v>76622596.840000004</v>
      </c>
      <c r="J1411" s="250">
        <v>76622596.840000004</v>
      </c>
      <c r="K1411" s="250">
        <v>76622596.840000004</v>
      </c>
      <c r="L1411" s="250">
        <v>76622596.840000004</v>
      </c>
      <c r="M1411" s="250">
        <v>76622596.840000004</v>
      </c>
      <c r="N1411" s="250">
        <v>76622596.840000004</v>
      </c>
      <c r="O1411" s="250">
        <v>76622596.840000004</v>
      </c>
      <c r="P1411" s="250">
        <v>76622596.840000004</v>
      </c>
      <c r="Q1411" s="243" t="s">
        <v>162</v>
      </c>
      <c r="R1411" s="244">
        <f t="shared" si="22"/>
        <v>0</v>
      </c>
    </row>
    <row r="1412" spans="1:18">
      <c r="A1412" s="253">
        <v>11400061</v>
      </c>
      <c r="B1412" s="254" t="s">
        <v>1600</v>
      </c>
      <c r="C1412" s="250">
        <v>156960790.84</v>
      </c>
      <c r="D1412" s="250">
        <v>156960790.84</v>
      </c>
      <c r="E1412" s="250">
        <v>156960790.84</v>
      </c>
      <c r="F1412" s="250">
        <v>156960790.84</v>
      </c>
      <c r="G1412" s="250">
        <v>156960790.84</v>
      </c>
      <c r="H1412" s="250">
        <v>156960790.84</v>
      </c>
      <c r="I1412" s="250">
        <v>156960790.84</v>
      </c>
      <c r="J1412" s="250">
        <v>156960790.84</v>
      </c>
      <c r="K1412" s="250">
        <v>156960790.84</v>
      </c>
      <c r="L1412" s="250">
        <v>156960790.84</v>
      </c>
      <c r="M1412" s="250">
        <v>156960790.84</v>
      </c>
      <c r="N1412" s="250">
        <v>156960790.84</v>
      </c>
      <c r="O1412" s="250">
        <v>156960790.84</v>
      </c>
      <c r="P1412" s="250">
        <v>156960790.83999997</v>
      </c>
      <c r="Q1412" s="243" t="s">
        <v>162</v>
      </c>
      <c r="R1412" s="244">
        <f t="shared" si="22"/>
        <v>0</v>
      </c>
    </row>
    <row r="1413" spans="1:18">
      <c r="A1413" s="253">
        <v>11400071</v>
      </c>
      <c r="B1413" s="254" t="s">
        <v>1601</v>
      </c>
      <c r="C1413" s="250">
        <v>16950332.899999999</v>
      </c>
      <c r="D1413" s="250">
        <v>16950332.899999999</v>
      </c>
      <c r="E1413" s="250">
        <v>16950332.899999999</v>
      </c>
      <c r="F1413" s="250">
        <v>16950332.899999999</v>
      </c>
      <c r="G1413" s="250">
        <v>16950332.899999999</v>
      </c>
      <c r="H1413" s="250">
        <v>16950332.899999999</v>
      </c>
      <c r="I1413" s="250">
        <v>16950332.899999999</v>
      </c>
      <c r="J1413" s="250">
        <v>16950332.899999999</v>
      </c>
      <c r="K1413" s="250">
        <v>16950332.899999999</v>
      </c>
      <c r="L1413" s="250">
        <v>16950332.899999999</v>
      </c>
      <c r="M1413" s="250">
        <v>16950332.899999999</v>
      </c>
      <c r="N1413" s="250">
        <v>16950332.899999999</v>
      </c>
      <c r="O1413" s="250">
        <v>16950332.899999999</v>
      </c>
      <c r="P1413" s="250">
        <v>16950332.900000002</v>
      </c>
      <c r="Q1413" s="243" t="s">
        <v>162</v>
      </c>
      <c r="R1413" s="244">
        <f t="shared" si="22"/>
        <v>0</v>
      </c>
    </row>
    <row r="1414" spans="1:18">
      <c r="A1414" s="253">
        <v>11400091</v>
      </c>
      <c r="B1414" s="254" t="s">
        <v>1602</v>
      </c>
      <c r="C1414" s="250">
        <v>31009424.030000001</v>
      </c>
      <c r="D1414" s="250">
        <v>31009424.030000001</v>
      </c>
      <c r="E1414" s="250">
        <v>31009424.030000001</v>
      </c>
      <c r="F1414" s="250">
        <v>31009424.030000001</v>
      </c>
      <c r="G1414" s="250">
        <v>31009424.030000001</v>
      </c>
      <c r="H1414" s="250">
        <v>31009424.030000001</v>
      </c>
      <c r="I1414" s="250">
        <v>31009424.030000001</v>
      </c>
      <c r="J1414" s="250">
        <v>31009424.030000001</v>
      </c>
      <c r="K1414" s="250">
        <v>31009424.030000001</v>
      </c>
      <c r="L1414" s="250">
        <v>31009424.030000001</v>
      </c>
      <c r="M1414" s="250">
        <v>31009424.030000001</v>
      </c>
      <c r="N1414" s="250">
        <v>31009424.030000001</v>
      </c>
      <c r="O1414" s="250">
        <v>31009424.030000001</v>
      </c>
      <c r="P1414" s="250">
        <v>31009424.02999999</v>
      </c>
      <c r="Q1414" s="243" t="s">
        <v>162</v>
      </c>
      <c r="R1414" s="244">
        <f t="shared" si="22"/>
        <v>0</v>
      </c>
    </row>
    <row r="1415" spans="1:18">
      <c r="Q1415" s="243"/>
    </row>
    <row r="1416" spans="1:18">
      <c r="A1416" s="253">
        <v>23001021</v>
      </c>
      <c r="B1416" s="254" t="s">
        <v>1603</v>
      </c>
      <c r="C1416" s="250">
        <v>-61587958.560000002</v>
      </c>
      <c r="D1416" s="250">
        <v>-61749085.979999997</v>
      </c>
      <c r="E1416" s="250">
        <v>-61910812.07</v>
      </c>
      <c r="F1416" s="250">
        <v>-62072961.740000002</v>
      </c>
      <c r="G1416" s="250">
        <v>-62235536.109999999</v>
      </c>
      <c r="H1416" s="250">
        <v>-62398536.270000003</v>
      </c>
      <c r="I1416" s="250">
        <v>-62560724.530000001</v>
      </c>
      <c r="J1416" s="250">
        <v>-62724544.009999998</v>
      </c>
      <c r="K1416" s="250">
        <v>-62888823.43</v>
      </c>
      <c r="L1416" s="250">
        <v>-63048522.57</v>
      </c>
      <c r="M1416" s="250">
        <v>-63197770.439999998</v>
      </c>
      <c r="N1416" s="250">
        <v>-63305369.549999997</v>
      </c>
      <c r="O1416" s="250">
        <v>-52488362.479999997</v>
      </c>
      <c r="P1416" s="250">
        <v>-62094237.268333316</v>
      </c>
      <c r="Q1416" s="243" t="s">
        <v>162</v>
      </c>
      <c r="R1416" s="244">
        <f t="shared" si="22"/>
        <v>0</v>
      </c>
    </row>
    <row r="1417" spans="1:18">
      <c r="A1417" s="253">
        <v>23001031</v>
      </c>
      <c r="B1417" s="254" t="s">
        <v>1604</v>
      </c>
      <c r="C1417" s="250">
        <v>-41788359.140000001</v>
      </c>
      <c r="D1417" s="250">
        <v>-41902069.460000001</v>
      </c>
      <c r="E1417" s="250">
        <v>-42014179.93</v>
      </c>
      <c r="F1417" s="250">
        <v>-41066547.009999998</v>
      </c>
      <c r="G1417" s="250">
        <v>-41176422.009999998</v>
      </c>
      <c r="H1417" s="250">
        <v>-41286591</v>
      </c>
      <c r="I1417" s="250">
        <v>-41019971.270000003</v>
      </c>
      <c r="J1417" s="250">
        <v>-40929387.530000001</v>
      </c>
      <c r="K1417" s="250">
        <v>-40358281.350000001</v>
      </c>
      <c r="L1417" s="250">
        <v>-40010906.030000001</v>
      </c>
      <c r="M1417" s="250">
        <v>-39814091.539999999</v>
      </c>
      <c r="N1417" s="250">
        <v>-39248418.25</v>
      </c>
      <c r="O1417" s="250">
        <v>-40212666.649999999</v>
      </c>
      <c r="P1417" s="250">
        <v>-40818948.189583339</v>
      </c>
      <c r="Q1417" s="243" t="s">
        <v>162</v>
      </c>
      <c r="R1417" s="244">
        <f t="shared" si="22"/>
        <v>0</v>
      </c>
    </row>
    <row r="1418" spans="1:18">
      <c r="A1418" s="253">
        <v>23001041</v>
      </c>
      <c r="B1418" s="254" t="s">
        <v>1605</v>
      </c>
      <c r="C1418" s="250">
        <v>-13932930.6</v>
      </c>
      <c r="D1418" s="250">
        <v>-13972433.24</v>
      </c>
      <c r="E1418" s="250">
        <v>-14011672.49</v>
      </c>
      <c r="F1418" s="250">
        <v>-14051021.939999999</v>
      </c>
      <c r="G1418" s="250">
        <v>-14090481.9</v>
      </c>
      <c r="H1418" s="250">
        <v>-14130052.67</v>
      </c>
      <c r="I1418" s="250">
        <v>-14169734.57</v>
      </c>
      <c r="J1418" s="250">
        <v>-14209527.91</v>
      </c>
      <c r="K1418" s="250">
        <v>-14249433</v>
      </c>
      <c r="L1418" s="250">
        <v>-14289450.16</v>
      </c>
      <c r="M1418" s="250">
        <v>-14329579.699999999</v>
      </c>
      <c r="N1418" s="250">
        <v>-14369821.939999999</v>
      </c>
      <c r="O1418" s="250">
        <v>-14410177.189999999</v>
      </c>
      <c r="P1418" s="250">
        <v>-14170396.95125</v>
      </c>
      <c r="Q1418" s="243" t="s">
        <v>162</v>
      </c>
      <c r="R1418" s="244">
        <f t="shared" si="22"/>
        <v>0</v>
      </c>
    </row>
    <row r="1419" spans="1:18">
      <c r="A1419" s="253">
        <v>23001061</v>
      </c>
      <c r="B1419" s="254" t="s">
        <v>1606</v>
      </c>
      <c r="C1419" s="250">
        <v>-3831129.47</v>
      </c>
      <c r="D1419" s="250">
        <v>-3832502.32</v>
      </c>
      <c r="E1419" s="250">
        <v>-3833875.63</v>
      </c>
      <c r="F1419" s="250">
        <v>-3835249.4</v>
      </c>
      <c r="G1419" s="250">
        <v>-3836623.69</v>
      </c>
      <c r="H1419" s="250">
        <v>-3837998.45</v>
      </c>
      <c r="I1419" s="250">
        <v>-3839373.74</v>
      </c>
      <c r="J1419" s="250">
        <v>-3840749.52</v>
      </c>
      <c r="K1419" s="250">
        <v>-3842125.78</v>
      </c>
      <c r="L1419" s="250">
        <v>-3843502.54</v>
      </c>
      <c r="M1419" s="250">
        <v>-3844879.77</v>
      </c>
      <c r="N1419" s="250">
        <v>-3846257.48</v>
      </c>
      <c r="O1419" s="250">
        <v>-4532108.43</v>
      </c>
      <c r="P1419" s="250">
        <v>-3867896.4391666669</v>
      </c>
      <c r="Q1419" s="251" t="s">
        <v>163</v>
      </c>
      <c r="R1419" s="244">
        <f t="shared" si="22"/>
        <v>0</v>
      </c>
    </row>
    <row r="1420" spans="1:18">
      <c r="A1420" s="253">
        <v>23001071</v>
      </c>
      <c r="B1420" s="254" t="s">
        <v>1607</v>
      </c>
      <c r="C1420" s="250">
        <v>-9888713.8800000008</v>
      </c>
      <c r="D1420" s="250">
        <v>-9891500.9399999995</v>
      </c>
      <c r="E1420" s="250">
        <v>-9894288.7599999998</v>
      </c>
      <c r="F1420" s="250">
        <v>-9897077.4100000001</v>
      </c>
      <c r="G1420" s="250">
        <v>-9899866.8800000008</v>
      </c>
      <c r="H1420" s="250">
        <v>-9902657.1400000006</v>
      </c>
      <c r="I1420" s="250">
        <v>-9905448.2100000009</v>
      </c>
      <c r="J1420" s="250">
        <v>-9908240.1899999995</v>
      </c>
      <c r="K1420" s="250">
        <v>-9911033.0500000007</v>
      </c>
      <c r="L1420" s="250">
        <v>-9913826.6099999994</v>
      </c>
      <c r="M1420" s="250">
        <v>-9916621.0299999993</v>
      </c>
      <c r="N1420" s="250">
        <v>-9919416.2200000007</v>
      </c>
      <c r="O1420" s="250">
        <v>-8852463.3499999996</v>
      </c>
      <c r="P1420" s="250">
        <v>-9860880.4212499987</v>
      </c>
      <c r="Q1420" s="251" t="s">
        <v>164</v>
      </c>
      <c r="R1420" s="244">
        <f t="shared" si="22"/>
        <v>0</v>
      </c>
    </row>
    <row r="1421" spans="1:18">
      <c r="A1421" s="253">
        <v>23001131</v>
      </c>
      <c r="B1421" s="254" t="s">
        <v>1608</v>
      </c>
      <c r="C1421" s="250">
        <v>-19356199.379999999</v>
      </c>
      <c r="D1421" s="250">
        <v>-19420441.379999999</v>
      </c>
      <c r="E1421" s="250">
        <v>-19483557.809999999</v>
      </c>
      <c r="F1421" s="250">
        <v>-19546879.370000001</v>
      </c>
      <c r="G1421" s="250">
        <v>-19610406.719999999</v>
      </c>
      <c r="H1421" s="250">
        <v>-19674140.539999999</v>
      </c>
      <c r="I1421" s="250">
        <v>-19738081.489999998</v>
      </c>
      <c r="J1421" s="250">
        <v>-19802230.25</v>
      </c>
      <c r="K1421" s="250">
        <v>-19866587.489999998</v>
      </c>
      <c r="L1421" s="250">
        <v>-19931153.899999999</v>
      </c>
      <c r="M1421" s="250">
        <v>-19995930.149999999</v>
      </c>
      <c r="N1421" s="250">
        <v>-20060916.920000002</v>
      </c>
      <c r="O1421" s="250">
        <v>-20126114.899999999</v>
      </c>
      <c r="P1421" s="250">
        <v>-19739290.263333336</v>
      </c>
      <c r="Q1421" s="243" t="s">
        <v>162</v>
      </c>
      <c r="R1421" s="244">
        <f t="shared" si="22"/>
        <v>0</v>
      </c>
    </row>
    <row r="1422" spans="1:18">
      <c r="A1422" s="253">
        <v>23001151</v>
      </c>
      <c r="B1422" s="254" t="s">
        <v>1609</v>
      </c>
      <c r="C1422" s="250">
        <v>-121758.84</v>
      </c>
      <c r="D1422" s="250">
        <v>-121953.35</v>
      </c>
      <c r="E1422" s="250">
        <v>-122148.17</v>
      </c>
      <c r="F1422" s="250">
        <v>-122343.3</v>
      </c>
      <c r="G1422" s="250">
        <v>-122538.74</v>
      </c>
      <c r="H1422" s="250">
        <v>-122734.5</v>
      </c>
      <c r="I1422" s="250">
        <v>-122930.57</v>
      </c>
      <c r="J1422" s="250">
        <v>-123126.95</v>
      </c>
      <c r="K1422" s="250">
        <v>-123323.65</v>
      </c>
      <c r="L1422" s="250">
        <v>-123520.66</v>
      </c>
      <c r="M1422" s="250">
        <v>-123717.98</v>
      </c>
      <c r="N1422" s="250">
        <v>-123915.62</v>
      </c>
      <c r="O1422" s="250">
        <v>-124113.58</v>
      </c>
      <c r="P1422" s="250">
        <v>-122932.47500000002</v>
      </c>
      <c r="Q1422" s="243" t="s">
        <v>162</v>
      </c>
      <c r="R1422" s="244">
        <f t="shared" si="22"/>
        <v>0</v>
      </c>
    </row>
    <row r="1423" spans="1:18">
      <c r="A1423" s="253">
        <v>23002011</v>
      </c>
      <c r="B1423" s="254" t="s">
        <v>1610</v>
      </c>
      <c r="C1423" s="250">
        <v>-1011314.31</v>
      </c>
      <c r="D1423" s="250">
        <v>-1016452.54</v>
      </c>
      <c r="E1423" s="250">
        <v>-1021616.89</v>
      </c>
      <c r="F1423" s="250">
        <v>-1026807.47</v>
      </c>
      <c r="G1423" s="250">
        <v>-1032024.42</v>
      </c>
      <c r="H1423" s="250">
        <v>-1037267.87</v>
      </c>
      <c r="I1423" s="250">
        <v>-1042537.96</v>
      </c>
      <c r="J1423" s="250">
        <v>-1047834.84</v>
      </c>
      <c r="K1423" s="250">
        <v>-1053158.6499999999</v>
      </c>
      <c r="L1423" s="250">
        <v>-1058509.49</v>
      </c>
      <c r="M1423" s="250">
        <v>-1063887.52</v>
      </c>
      <c r="N1423" s="250">
        <v>-1069292.8799999999</v>
      </c>
      <c r="O1423" s="250">
        <v>-1074725.69</v>
      </c>
      <c r="P1423" s="250">
        <v>-1042700.8775000001</v>
      </c>
      <c r="Q1423" s="251" t="s">
        <v>9</v>
      </c>
      <c r="R1423" s="244">
        <f t="shared" si="22"/>
        <v>0</v>
      </c>
    </row>
    <row r="1424" spans="1:18">
      <c r="A1424" s="253">
        <v>23002041</v>
      </c>
      <c r="B1424" s="255" t="s">
        <v>1611</v>
      </c>
      <c r="C1424" s="250">
        <v>-23735669.940000001</v>
      </c>
      <c r="D1424" s="250">
        <v>-23803567.550000001</v>
      </c>
      <c r="E1424" s="250">
        <v>-23870973.300000001</v>
      </c>
      <c r="F1424" s="250">
        <v>-23938569.920000002</v>
      </c>
      <c r="G1424" s="250">
        <v>-24006357.960000001</v>
      </c>
      <c r="H1424" s="250">
        <v>-24074337.949999999</v>
      </c>
      <c r="I1424" s="250">
        <v>-24142510.449999999</v>
      </c>
      <c r="J1424" s="250">
        <v>-24210876</v>
      </c>
      <c r="K1424" s="250">
        <v>-24279435.140000001</v>
      </c>
      <c r="L1424" s="250">
        <v>-24348188.43</v>
      </c>
      <c r="M1424" s="250">
        <v>-24417136.41</v>
      </c>
      <c r="N1424" s="250">
        <v>-24486279.640000001</v>
      </c>
      <c r="O1424" s="250">
        <v>-24555618.670000002</v>
      </c>
      <c r="P1424" s="250">
        <v>-24143656.421250004</v>
      </c>
      <c r="Q1424" s="251" t="s">
        <v>163</v>
      </c>
      <c r="R1424" s="244">
        <f t="shared" si="22"/>
        <v>0</v>
      </c>
    </row>
    <row r="1425" spans="1:19">
      <c r="A1425" s="253">
        <v>23002061</v>
      </c>
      <c r="B1425" s="254" t="s">
        <v>1612</v>
      </c>
      <c r="C1425" s="250">
        <v>45435.94</v>
      </c>
      <c r="D1425" s="250">
        <v>45435.94</v>
      </c>
      <c r="E1425" s="250">
        <v>45435.94</v>
      </c>
      <c r="F1425" s="250">
        <v>45435.94</v>
      </c>
      <c r="G1425" s="250">
        <v>45435.94</v>
      </c>
      <c r="H1425" s="250">
        <v>45435.94</v>
      </c>
      <c r="I1425" s="250">
        <v>45435.94</v>
      </c>
      <c r="J1425" s="250">
        <v>45435.94</v>
      </c>
      <c r="K1425" s="250">
        <v>45435.94</v>
      </c>
      <c r="L1425" s="250">
        <v>45435.94</v>
      </c>
      <c r="M1425" s="250">
        <v>45435.94</v>
      </c>
      <c r="N1425" s="250">
        <v>45435.94</v>
      </c>
      <c r="O1425" s="250">
        <v>55509.52</v>
      </c>
      <c r="P1425" s="250">
        <v>45855.672500000008</v>
      </c>
      <c r="Q1425" s="251" t="s">
        <v>163</v>
      </c>
      <c r="R1425" s="244">
        <f t="shared" si="22"/>
        <v>0</v>
      </c>
    </row>
    <row r="1426" spans="1:19">
      <c r="A1426" s="253">
        <v>23002071</v>
      </c>
      <c r="B1426" s="254" t="s">
        <v>1613</v>
      </c>
      <c r="C1426" s="250">
        <v>284355.01</v>
      </c>
      <c r="D1426" s="250">
        <v>284355.01</v>
      </c>
      <c r="E1426" s="250">
        <v>284355.01</v>
      </c>
      <c r="F1426" s="250">
        <v>284355.01</v>
      </c>
      <c r="G1426" s="250">
        <v>284355.01</v>
      </c>
      <c r="H1426" s="250">
        <v>284355.01</v>
      </c>
      <c r="I1426" s="250">
        <v>284355.01</v>
      </c>
      <c r="J1426" s="250">
        <v>284355.01</v>
      </c>
      <c r="K1426" s="250">
        <v>284355.01</v>
      </c>
      <c r="L1426" s="250">
        <v>284355.01</v>
      </c>
      <c r="M1426" s="250">
        <v>284355.01</v>
      </c>
      <c r="N1426" s="250">
        <v>284355.01</v>
      </c>
      <c r="O1426" s="250">
        <v>194084.5</v>
      </c>
      <c r="P1426" s="250">
        <v>280593.73874999996</v>
      </c>
      <c r="Q1426" s="251" t="s">
        <v>164</v>
      </c>
      <c r="R1426" s="244">
        <f t="shared" si="22"/>
        <v>0</v>
      </c>
    </row>
    <row r="1427" spans="1:19">
      <c r="A1427" s="253">
        <v>23002093</v>
      </c>
      <c r="B1427" s="255" t="s">
        <v>1614</v>
      </c>
      <c r="C1427" s="254"/>
      <c r="N1427" s="250"/>
      <c r="O1427" s="250">
        <f>-501176.74*A2</f>
        <v>-331728.88420600002</v>
      </c>
      <c r="P1427" s="250">
        <f>-20882.3641666667*A2</f>
        <v>-13822.03684191669</v>
      </c>
      <c r="Q1427" s="251" t="s">
        <v>9</v>
      </c>
      <c r="R1427" s="244">
        <f t="shared" si="22"/>
        <v>0</v>
      </c>
    </row>
    <row r="1428" spans="1:19">
      <c r="A1428" s="253">
        <v>23003021</v>
      </c>
      <c r="B1428" s="254" t="s">
        <v>1615</v>
      </c>
      <c r="C1428" s="250">
        <v>344380</v>
      </c>
      <c r="D1428" s="250">
        <v>344380</v>
      </c>
      <c r="E1428" s="250">
        <v>344380</v>
      </c>
      <c r="F1428" s="250">
        <v>344380</v>
      </c>
      <c r="G1428" s="250">
        <v>344380</v>
      </c>
      <c r="H1428" s="250">
        <v>344380</v>
      </c>
      <c r="I1428" s="250">
        <v>344380</v>
      </c>
      <c r="J1428" s="250">
        <v>344380</v>
      </c>
      <c r="K1428" s="250">
        <v>344380</v>
      </c>
      <c r="L1428" s="250">
        <v>344380</v>
      </c>
      <c r="M1428" s="250">
        <v>344380</v>
      </c>
      <c r="N1428" s="250">
        <v>344380</v>
      </c>
      <c r="O1428" s="250">
        <v>2503045</v>
      </c>
      <c r="P1428" s="250">
        <v>434324.375</v>
      </c>
      <c r="Q1428" s="243" t="s">
        <v>162</v>
      </c>
      <c r="R1428" s="244">
        <f t="shared" si="22"/>
        <v>0</v>
      </c>
    </row>
    <row r="1429" spans="1:19">
      <c r="A1429" s="253">
        <v>23003031</v>
      </c>
      <c r="B1429" s="254" t="s">
        <v>1616</v>
      </c>
      <c r="C1429" s="250">
        <v>5460273</v>
      </c>
      <c r="D1429" s="250">
        <v>5460273</v>
      </c>
      <c r="E1429" s="250">
        <v>5460273</v>
      </c>
      <c r="F1429" s="250">
        <v>5460273</v>
      </c>
      <c r="G1429" s="250">
        <v>5460273</v>
      </c>
      <c r="H1429" s="250">
        <v>5460273</v>
      </c>
      <c r="I1429" s="250">
        <v>5460273</v>
      </c>
      <c r="J1429" s="250">
        <v>5460273</v>
      </c>
      <c r="K1429" s="250">
        <v>5460273</v>
      </c>
      <c r="L1429" s="250">
        <v>5460273</v>
      </c>
      <c r="M1429" s="250">
        <v>5460273</v>
      </c>
      <c r="N1429" s="250">
        <v>5460273</v>
      </c>
      <c r="O1429" s="250">
        <v>2642403</v>
      </c>
      <c r="P1429" s="250">
        <v>5342861.75</v>
      </c>
      <c r="Q1429" s="243" t="s">
        <v>162</v>
      </c>
      <c r="R1429" s="244">
        <f t="shared" si="22"/>
        <v>0</v>
      </c>
    </row>
    <row r="1430" spans="1:19">
      <c r="A1430" s="253" t="s">
        <v>1617</v>
      </c>
      <c r="B1430" s="254" t="s">
        <v>1618</v>
      </c>
      <c r="C1430" s="250">
        <v>-577431.92000000004</v>
      </c>
      <c r="D1430" s="250">
        <v>-578379.39</v>
      </c>
      <c r="E1430" s="250">
        <v>-579328.41</v>
      </c>
      <c r="F1430" s="250">
        <v>-580278.99</v>
      </c>
      <c r="G1430" s="250">
        <v>-581231.13</v>
      </c>
      <c r="H1430" s="250">
        <v>-582184.82999999996</v>
      </c>
      <c r="I1430" s="250">
        <v>-583140.1</v>
      </c>
      <c r="J1430" s="250">
        <v>-584096.93999999994</v>
      </c>
      <c r="K1430" s="250">
        <v>-585055.35</v>
      </c>
      <c r="L1430" s="250">
        <v>-586015.32999999996</v>
      </c>
      <c r="M1430" s="250">
        <v>-586976.88</v>
      </c>
      <c r="N1430" s="250">
        <v>-587940.01</v>
      </c>
      <c r="O1430" s="250">
        <v>-588904.72</v>
      </c>
      <c r="P1430" s="250">
        <v>-583149.64</v>
      </c>
      <c r="Q1430" s="243" t="s">
        <v>162</v>
      </c>
      <c r="R1430" s="244">
        <f t="shared" si="22"/>
        <v>0</v>
      </c>
    </row>
    <row r="1431" spans="1:19">
      <c r="A1431" s="253" t="s">
        <v>1619</v>
      </c>
      <c r="B1431" s="254" t="s">
        <v>1620</v>
      </c>
      <c r="C1431" s="250">
        <v>-1247650.98</v>
      </c>
      <c r="D1431" s="250">
        <v>-1251643.46</v>
      </c>
      <c r="E1431" s="250">
        <v>-1255648.72</v>
      </c>
      <c r="F1431" s="250">
        <v>-1259666.8</v>
      </c>
      <c r="G1431" s="250">
        <v>-1263697.73</v>
      </c>
      <c r="H1431" s="250">
        <v>-1267741.56</v>
      </c>
      <c r="I1431" s="250">
        <v>-1271798.33</v>
      </c>
      <c r="J1431" s="250">
        <v>-1275868.08</v>
      </c>
      <c r="K1431" s="250">
        <v>-1279950.8600000001</v>
      </c>
      <c r="L1431" s="250">
        <v>-1284046.7</v>
      </c>
      <c r="M1431" s="250">
        <v>-1288155.6499999999</v>
      </c>
      <c r="N1431" s="250">
        <v>-1292277.75</v>
      </c>
      <c r="O1431" s="250">
        <v>-1296413.04</v>
      </c>
      <c r="P1431" s="250">
        <v>-1271877.3041666665</v>
      </c>
      <c r="Q1431" s="243" t="s">
        <v>162</v>
      </c>
      <c r="R1431" s="244">
        <f t="shared" si="22"/>
        <v>0</v>
      </c>
    </row>
    <row r="1432" spans="1:19">
      <c r="Q1432" s="243"/>
    </row>
    <row r="1433" spans="1:19">
      <c r="A1433" s="248">
        <v>25300353</v>
      </c>
      <c r="B1433" s="256" t="s">
        <v>1621</v>
      </c>
      <c r="C1433" s="250">
        <v>-2359014.11522</v>
      </c>
      <c r="D1433" s="250">
        <v>-2289633.2938900003</v>
      </c>
      <c r="E1433" s="250">
        <v>-2220252.4725600001</v>
      </c>
      <c r="F1433" s="250">
        <v>-2150871.6512300004</v>
      </c>
      <c r="G1433" s="250">
        <v>-2081490.8299000002</v>
      </c>
      <c r="H1433" s="250">
        <v>-2012110.0085700001</v>
      </c>
      <c r="I1433" s="250">
        <v>-1942729.1872400001</v>
      </c>
      <c r="J1433" s="250">
        <v>-1873348.3659100002</v>
      </c>
      <c r="K1433" s="250">
        <v>-1803967.5445800002</v>
      </c>
      <c r="L1433" s="250">
        <v>-1734586.72325</v>
      </c>
      <c r="M1433" s="250">
        <v>-1665205.9019200001</v>
      </c>
      <c r="N1433" s="250">
        <v>-1595825.0805900001</v>
      </c>
      <c r="O1433" s="250">
        <v>-1526444.25926</v>
      </c>
      <c r="P1433" s="250">
        <v>-1942729.1872400001</v>
      </c>
      <c r="Q1433" s="251" t="s">
        <v>9</v>
      </c>
      <c r="R1433" s="244">
        <f t="shared" si="22"/>
        <v>0</v>
      </c>
    </row>
    <row r="1434" spans="1:19">
      <c r="A1434" s="248">
        <v>25300363</v>
      </c>
      <c r="B1434" s="256" t="s">
        <v>1622</v>
      </c>
      <c r="C1434" s="250">
        <v>-250997.66267700001</v>
      </c>
      <c r="D1434" s="250">
        <v>-215140.82535600002</v>
      </c>
      <c r="E1434" s="250">
        <v>-179283.98803500002</v>
      </c>
      <c r="F1434" s="250">
        <v>-143427.15071400002</v>
      </c>
      <c r="G1434" s="250">
        <v>-107570.313393</v>
      </c>
      <c r="H1434" s="250">
        <v>-71713.476072000005</v>
      </c>
      <c r="I1434" s="250">
        <v>-35856.638751000006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-73207.601971625001</v>
      </c>
      <c r="Q1434" s="251" t="s">
        <v>9</v>
      </c>
      <c r="R1434" s="244">
        <f>(ROUND((C1434+O1434+SUM(D1434:N1434)*2)/24,-3)-(ROUND(P1434,-3)))</f>
        <v>0</v>
      </c>
    </row>
    <row r="1435" spans="1:19">
      <c r="A1435" s="248">
        <v>25300413</v>
      </c>
      <c r="B1435" s="256" t="s">
        <v>1623</v>
      </c>
      <c r="C1435" s="250">
        <v>-93889.588340000017</v>
      </c>
      <c r="D1435" s="250">
        <v>-80476.78055000001</v>
      </c>
      <c r="E1435" s="250">
        <v>-67063.972760000004</v>
      </c>
      <c r="F1435" s="250">
        <v>-53651.164970000005</v>
      </c>
      <c r="G1435" s="250">
        <v>-40238.357179999999</v>
      </c>
      <c r="H1435" s="250">
        <v>-26825.54939</v>
      </c>
      <c r="I1435" s="250">
        <v>-13412.741600000001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-27384.446718333333</v>
      </c>
      <c r="Q1435" s="251" t="s">
        <v>9</v>
      </c>
      <c r="R1435" s="244">
        <f t="shared" si="22"/>
        <v>0</v>
      </c>
    </row>
    <row r="1436" spans="1:19">
      <c r="A1436" s="248">
        <v>25300443</v>
      </c>
      <c r="B1436" s="254" t="s">
        <v>1624</v>
      </c>
      <c r="C1436" s="250">
        <v>-319085.90583</v>
      </c>
      <c r="D1436" s="250">
        <v>-311488.63086799998</v>
      </c>
      <c r="E1436" s="250">
        <v>-303891.35590600001</v>
      </c>
      <c r="F1436" s="250">
        <v>-296294.08094400004</v>
      </c>
      <c r="G1436" s="250">
        <v>-288696.80598200002</v>
      </c>
      <c r="H1436" s="250">
        <v>-281099.53101999999</v>
      </c>
      <c r="I1436" s="250">
        <v>-273502.25605800003</v>
      </c>
      <c r="J1436" s="250">
        <v>-265904.98109600006</v>
      </c>
      <c r="K1436" s="250">
        <v>-258307.70613400001</v>
      </c>
      <c r="L1436" s="250">
        <v>-250710.43117200001</v>
      </c>
      <c r="M1436" s="250">
        <v>-243113.15621000004</v>
      </c>
      <c r="N1436" s="250">
        <v>-235515.88124799999</v>
      </c>
      <c r="O1436" s="250">
        <v>-227918.60628600002</v>
      </c>
      <c r="P1436" s="250">
        <v>-273502.25605800003</v>
      </c>
      <c r="Q1436" s="251" t="s">
        <v>9</v>
      </c>
      <c r="R1436" s="244">
        <f>(ROUND((C1436+O1436+SUM(D1436:N1436)*2)/24,-3)-(ROUND(P1436,-3)))</f>
        <v>0</v>
      </c>
    </row>
    <row r="1437" spans="1:19" s="235" customFormat="1">
      <c r="A1437" s="248">
        <v>25300463</v>
      </c>
      <c r="B1437" s="254" t="s">
        <v>1625</v>
      </c>
      <c r="C1437" s="250">
        <v>0</v>
      </c>
      <c r="D1437" s="250">
        <v>0</v>
      </c>
      <c r="E1437" s="250">
        <v>0</v>
      </c>
      <c r="F1437" s="250">
        <v>0</v>
      </c>
      <c r="G1437" s="250">
        <v>0</v>
      </c>
      <c r="H1437" s="250">
        <v>-63904.115111999999</v>
      </c>
      <c r="I1437" s="250">
        <v>-63904.115111999999</v>
      </c>
      <c r="J1437" s="250">
        <v>-63904.115111999999</v>
      </c>
      <c r="K1437" s="250">
        <v>-63904.115111999999</v>
      </c>
      <c r="L1437" s="250">
        <v>-63904.115111999999</v>
      </c>
      <c r="M1437" s="250">
        <v>-63904.115111999999</v>
      </c>
      <c r="N1437" s="250">
        <v>-63904.115111999999</v>
      </c>
      <c r="O1437" s="250">
        <v>-63904.115111999999</v>
      </c>
      <c r="P1437" s="250">
        <v>-39940.071945000003</v>
      </c>
      <c r="Q1437" s="251" t="s">
        <v>9</v>
      </c>
      <c r="R1437" s="244">
        <f t="shared" si="22"/>
        <v>0</v>
      </c>
    </row>
    <row r="1438" spans="1:19">
      <c r="A1438" s="248">
        <v>25301213</v>
      </c>
      <c r="B1438" s="254" t="s">
        <v>1626</v>
      </c>
      <c r="C1438" s="250">
        <v>-447328.5675</v>
      </c>
      <c r="D1438" s="250">
        <v>-447328.5675</v>
      </c>
      <c r="E1438" s="250">
        <v>-447328.5675</v>
      </c>
      <c r="F1438" s="250">
        <v>-447328.5675</v>
      </c>
      <c r="G1438" s="250">
        <v>-447328.5675</v>
      </c>
      <c r="H1438" s="250">
        <v>-351472.39483200002</v>
      </c>
      <c r="I1438" s="250">
        <v>-346147.05190600001</v>
      </c>
      <c r="J1438" s="250">
        <v>-340821.70898000005</v>
      </c>
      <c r="K1438" s="250">
        <v>-335496.36605399998</v>
      </c>
      <c r="L1438" s="250">
        <v>-330171.02312800003</v>
      </c>
      <c r="M1438" s="250">
        <v>-324845.68020200002</v>
      </c>
      <c r="N1438" s="250">
        <v>-319520.33727600001</v>
      </c>
      <c r="O1438" s="250">
        <v>-314194.99434999999</v>
      </c>
      <c r="P1438" s="250">
        <v>-376545.88444191677</v>
      </c>
      <c r="Q1438" s="251" t="s">
        <v>9</v>
      </c>
      <c r="R1438" s="244">
        <f t="shared" si="22"/>
        <v>0</v>
      </c>
    </row>
    <row r="1439" spans="1:19" s="257" customFormat="1">
      <c r="R1439" s="236"/>
    </row>
    <row r="1440" spans="1:19">
      <c r="A1440" s="258">
        <v>23002091</v>
      </c>
      <c r="B1440" s="259" t="s">
        <v>6</v>
      </c>
      <c r="C1440" s="260">
        <f>$P1440/$P$1453*C$1453</f>
        <v>-4754672.619984163</v>
      </c>
      <c r="D1440" s="261">
        <f t="shared" ref="C1440:O1443" si="23">$P1440/$P$1453*D$1453</f>
        <v>-4754672.619984163</v>
      </c>
      <c r="E1440" s="261">
        <f t="shared" si="23"/>
        <v>-4754672.619984163</v>
      </c>
      <c r="F1440" s="261">
        <f t="shared" si="23"/>
        <v>-4754672.619984163</v>
      </c>
      <c r="G1440" s="261">
        <f t="shared" si="23"/>
        <v>-4754672.619984163</v>
      </c>
      <c r="H1440" s="261">
        <f t="shared" si="23"/>
        <v>-4754672.619984163</v>
      </c>
      <c r="I1440" s="261">
        <f t="shared" si="23"/>
        <v>-4754672.619984163</v>
      </c>
      <c r="J1440" s="261">
        <f t="shared" si="23"/>
        <v>-4754672.619984163</v>
      </c>
      <c r="K1440" s="261">
        <f t="shared" si="23"/>
        <v>-4754672.619984163</v>
      </c>
      <c r="L1440" s="261">
        <f t="shared" si="23"/>
        <v>-4754672.619984163</v>
      </c>
      <c r="M1440" s="261">
        <f t="shared" si="23"/>
        <v>-4754672.619984163</v>
      </c>
      <c r="N1440" s="261">
        <f t="shared" si="23"/>
        <v>-4754672.619984163</v>
      </c>
      <c r="O1440" s="261">
        <f>$P1440/$P$1453*O$1453</f>
        <v>-4181578.4421924739</v>
      </c>
      <c r="P1440" s="261">
        <v>-4730793.6959095104</v>
      </c>
      <c r="Q1440" s="251" t="s">
        <v>162</v>
      </c>
      <c r="R1440" s="244">
        <f t="shared" si="22"/>
        <v>0</v>
      </c>
      <c r="S1440" s="262"/>
    </row>
    <row r="1441" spans="1:18">
      <c r="A1441" s="263">
        <v>23002091</v>
      </c>
      <c r="B1441" s="264" t="s">
        <v>7</v>
      </c>
      <c r="C1441" s="265">
        <f t="shared" si="23"/>
        <v>-999579.6542035864</v>
      </c>
      <c r="D1441" s="265">
        <f t="shared" si="23"/>
        <v>-999579.6542035864</v>
      </c>
      <c r="E1441" s="265">
        <f t="shared" si="23"/>
        <v>-999579.6542035864</v>
      </c>
      <c r="F1441" s="265">
        <f t="shared" si="23"/>
        <v>-999579.6542035864</v>
      </c>
      <c r="G1441" s="265">
        <f t="shared" si="23"/>
        <v>-999579.6542035864</v>
      </c>
      <c r="H1441" s="265">
        <f t="shared" si="23"/>
        <v>-999579.6542035864</v>
      </c>
      <c r="I1441" s="265">
        <f t="shared" si="23"/>
        <v>-999579.6542035864</v>
      </c>
      <c r="J1441" s="265">
        <f t="shared" si="23"/>
        <v>-999579.6542035864</v>
      </c>
      <c r="K1441" s="265">
        <f t="shared" si="23"/>
        <v>-999579.6542035864</v>
      </c>
      <c r="L1441" s="265">
        <f t="shared" si="23"/>
        <v>-999579.6542035864</v>
      </c>
      <c r="M1441" s="265">
        <f t="shared" si="23"/>
        <v>-999579.6542035864</v>
      </c>
      <c r="N1441" s="265">
        <f t="shared" si="23"/>
        <v>-999579.6542035864</v>
      </c>
      <c r="O1441" s="265">
        <f t="shared" si="23"/>
        <v>-879097.48311669182</v>
      </c>
      <c r="P1441" s="265">
        <v>-994559.56374163262</v>
      </c>
      <c r="Q1441" s="251" t="s">
        <v>163</v>
      </c>
      <c r="R1441" s="244">
        <f t="shared" si="22"/>
        <v>0</v>
      </c>
    </row>
    <row r="1442" spans="1:18">
      <c r="A1442" s="263">
        <v>23002091</v>
      </c>
      <c r="B1442" s="264" t="s">
        <v>8</v>
      </c>
      <c r="C1442" s="265">
        <f t="shared" si="23"/>
        <v>-342428.77298857353</v>
      </c>
      <c r="D1442" s="265">
        <f t="shared" si="23"/>
        <v>-342428.77298857353</v>
      </c>
      <c r="E1442" s="265">
        <f t="shared" si="23"/>
        <v>-342428.77298857353</v>
      </c>
      <c r="F1442" s="265">
        <f t="shared" si="23"/>
        <v>-342428.77298857353</v>
      </c>
      <c r="G1442" s="265">
        <f t="shared" si="23"/>
        <v>-342428.77298857353</v>
      </c>
      <c r="H1442" s="265">
        <f t="shared" si="23"/>
        <v>-342428.77298857353</v>
      </c>
      <c r="I1442" s="265">
        <f t="shared" si="23"/>
        <v>-342428.77298857353</v>
      </c>
      <c r="J1442" s="265">
        <f t="shared" si="23"/>
        <v>-342428.77298857353</v>
      </c>
      <c r="K1442" s="265">
        <f t="shared" si="23"/>
        <v>-342428.77298857353</v>
      </c>
      <c r="L1442" s="265">
        <f t="shared" si="23"/>
        <v>-342428.77298857353</v>
      </c>
      <c r="M1442" s="265">
        <f t="shared" si="23"/>
        <v>-342428.77298857353</v>
      </c>
      <c r="N1442" s="265">
        <f t="shared" si="23"/>
        <v>-342428.77298857353</v>
      </c>
      <c r="O1442" s="265">
        <f t="shared" si="23"/>
        <v>-301154.86166116083</v>
      </c>
      <c r="P1442" s="265">
        <v>-340709.02668326476</v>
      </c>
      <c r="Q1442" s="251" t="s">
        <v>164</v>
      </c>
      <c r="R1442" s="244">
        <f t="shared" si="22"/>
        <v>0</v>
      </c>
    </row>
    <row r="1443" spans="1:18">
      <c r="A1443" s="266">
        <v>23002091</v>
      </c>
      <c r="B1443" s="267" t="s">
        <v>1627</v>
      </c>
      <c r="C1443" s="268">
        <f t="shared" si="23"/>
        <v>-37763.368914477775</v>
      </c>
      <c r="D1443" s="268">
        <f t="shared" si="23"/>
        <v>-37763.368914477775</v>
      </c>
      <c r="E1443" s="268">
        <f t="shared" si="23"/>
        <v>-37763.368914477775</v>
      </c>
      <c r="F1443" s="268">
        <f t="shared" si="23"/>
        <v>-37763.368914477775</v>
      </c>
      <c r="G1443" s="268">
        <f t="shared" si="23"/>
        <v>-37763.368914477775</v>
      </c>
      <c r="H1443" s="268">
        <f t="shared" si="23"/>
        <v>-37763.368914477775</v>
      </c>
      <c r="I1443" s="268">
        <f t="shared" si="23"/>
        <v>-37763.368914477775</v>
      </c>
      <c r="J1443" s="268">
        <f t="shared" si="23"/>
        <v>-37763.368914477775</v>
      </c>
      <c r="K1443" s="268">
        <f t="shared" si="23"/>
        <v>-37763.368914477775</v>
      </c>
      <c r="L1443" s="268">
        <f t="shared" si="23"/>
        <v>-37763.368914477775</v>
      </c>
      <c r="M1443" s="268">
        <f t="shared" si="23"/>
        <v>-37763.368914477775</v>
      </c>
      <c r="N1443" s="268">
        <f t="shared" si="23"/>
        <v>-37763.368914477775</v>
      </c>
      <c r="O1443" s="268">
        <f t="shared" si="23"/>
        <v>-33211.64294122687</v>
      </c>
      <c r="P1443" s="268">
        <v>-37573.713665592331</v>
      </c>
      <c r="Q1443" s="251" t="s">
        <v>9</v>
      </c>
      <c r="R1443" s="244">
        <f t="shared" si="22"/>
        <v>0</v>
      </c>
    </row>
    <row r="1444" spans="1:18">
      <c r="C1444" s="269"/>
      <c r="D1444" s="269"/>
      <c r="E1444" s="269"/>
      <c r="F1444" s="269"/>
      <c r="G1444" s="269"/>
      <c r="H1444" s="269"/>
      <c r="I1444" s="269"/>
      <c r="J1444" s="269"/>
      <c r="K1444" s="269"/>
      <c r="L1444" s="269"/>
      <c r="M1444" s="269"/>
      <c r="N1444" s="269"/>
      <c r="O1444" s="269"/>
      <c r="P1444" s="269"/>
      <c r="Q1444" s="270"/>
    </row>
    <row r="1445" spans="1:18">
      <c r="A1445" s="271" t="s">
        <v>1628</v>
      </c>
      <c r="B1445" s="259" t="s">
        <v>1629</v>
      </c>
      <c r="C1445" s="261">
        <f>D1445/D1460*C1460</f>
        <v>200247531.34776112</v>
      </c>
      <c r="D1445" s="261">
        <f>E1445/E1460*D1460</f>
        <v>200775975.39275783</v>
      </c>
      <c r="E1445" s="261">
        <f>F1445/F1460*E1460</f>
        <v>201567402.38892061</v>
      </c>
      <c r="F1445" s="261">
        <f>G1445/G1460*F1460</f>
        <v>203191668.5219374</v>
      </c>
      <c r="G1445" s="261">
        <f t="shared" ref="G1445:N1445" si="24">H1445/H1460*G1460</f>
        <v>203179367.41364518</v>
      </c>
      <c r="H1445" s="261">
        <f t="shared" si="24"/>
        <v>208794055.41566598</v>
      </c>
      <c r="I1445" s="261">
        <f>J1445/J1460*I1460</f>
        <v>215650482.702301</v>
      </c>
      <c r="J1445" s="261">
        <f t="shared" si="24"/>
        <v>214632250.08292878</v>
      </c>
      <c r="K1445" s="261">
        <f t="shared" si="24"/>
        <v>215840406.11201897</v>
      </c>
      <c r="L1445" s="261">
        <f t="shared" si="24"/>
        <v>236911104.29580781</v>
      </c>
      <c r="M1445" s="261">
        <f t="shared" si="24"/>
        <v>251584665.61459595</v>
      </c>
      <c r="N1445" s="261">
        <f t="shared" si="24"/>
        <v>254632238.79837772</v>
      </c>
      <c r="O1445" s="261">
        <f>P1445/P1460*O1460</f>
        <v>275660561.35493845</v>
      </c>
      <c r="P1445" s="261">
        <v>220392805.27170002</v>
      </c>
      <c r="Q1445" s="272" t="s">
        <v>165</v>
      </c>
    </row>
    <row r="1446" spans="1:18" ht="13.5" thickBot="1">
      <c r="A1446" s="273" t="s">
        <v>1628</v>
      </c>
      <c r="B1446" s="274" t="s">
        <v>1630</v>
      </c>
      <c r="C1446" s="275">
        <f t="shared" ref="C1446:N1446" si="25">D1446/D1460*C1460</f>
        <v>267298287.32125875</v>
      </c>
      <c r="D1446" s="275">
        <f t="shared" si="25"/>
        <v>268003675.23401874</v>
      </c>
      <c r="E1446" s="275">
        <f t="shared" si="25"/>
        <v>269060103.14197004</v>
      </c>
      <c r="F1446" s="275">
        <f t="shared" si="25"/>
        <v>271228237.51340109</v>
      </c>
      <c r="G1446" s="275">
        <f t="shared" si="25"/>
        <v>271211817.50983584</v>
      </c>
      <c r="H1446" s="275">
        <f t="shared" si="25"/>
        <v>278706524.0696736</v>
      </c>
      <c r="I1446" s="275">
        <f t="shared" si="25"/>
        <v>287858753.10603309</v>
      </c>
      <c r="J1446" s="275">
        <f t="shared" si="25"/>
        <v>286499576.12431961</v>
      </c>
      <c r="K1446" s="275">
        <f t="shared" si="25"/>
        <v>288112270.34940755</v>
      </c>
      <c r="L1446" s="275">
        <f t="shared" si="25"/>
        <v>316238267.70519412</v>
      </c>
      <c r="M1446" s="275">
        <f t="shared" si="25"/>
        <v>335825114.95877647</v>
      </c>
      <c r="N1446" s="275">
        <f t="shared" si="25"/>
        <v>339893135.60816151</v>
      </c>
      <c r="O1446" s="275">
        <f>P1446/P1460*O1460</f>
        <v>367962568.30866367</v>
      </c>
      <c r="P1446" s="275">
        <v>294188991.94690001</v>
      </c>
      <c r="Q1446" s="251" t="s">
        <v>9</v>
      </c>
    </row>
    <row r="1448" spans="1:18">
      <c r="A1448" s="235" t="s">
        <v>1631</v>
      </c>
      <c r="C1448" s="217">
        <f>SUM(C4:C1447)</f>
        <v>10415581177.213367</v>
      </c>
      <c r="D1448" s="217">
        <f t="shared" ref="D1448:P1448" si="26">SUM(D4:D1447)</f>
        <v>10437813227.322527</v>
      </c>
      <c r="E1448" s="217">
        <f t="shared" si="26"/>
        <v>10455172257.398045</v>
      </c>
      <c r="F1448" s="217">
        <f t="shared" si="26"/>
        <v>10484520604.473894</v>
      </c>
      <c r="G1448" s="217">
        <f t="shared" si="26"/>
        <v>10495191347.163441</v>
      </c>
      <c r="H1448" s="217">
        <f t="shared" si="26"/>
        <v>10518140886.034252</v>
      </c>
      <c r="I1448" s="217">
        <f t="shared" si="26"/>
        <v>10543661107.001579</v>
      </c>
      <c r="J1448" s="217">
        <f t="shared" si="26"/>
        <v>10559688039.220058</v>
      </c>
      <c r="K1448" s="217">
        <f t="shared" si="26"/>
        <v>10576646467.383455</v>
      </c>
      <c r="L1448" s="217">
        <f t="shared" si="26"/>
        <v>10643917031.692249</v>
      </c>
      <c r="M1448" s="217">
        <f t="shared" si="26"/>
        <v>10731421639.053837</v>
      </c>
      <c r="N1448" s="217">
        <f t="shared" si="26"/>
        <v>10766468377.136227</v>
      </c>
      <c r="O1448" s="217">
        <f t="shared" si="26"/>
        <v>10898545827.564478</v>
      </c>
      <c r="P1448" s="217">
        <f t="shared" si="26"/>
        <v>10572466948.888802</v>
      </c>
    </row>
    <row r="1451" spans="1:18">
      <c r="A1451" s="276" t="s">
        <v>1632</v>
      </c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8"/>
    </row>
    <row r="1452" spans="1:18">
      <c r="A1452" s="279"/>
      <c r="B1452" s="280"/>
      <c r="C1452" s="280"/>
      <c r="D1452" s="280"/>
      <c r="E1452" s="280"/>
      <c r="F1452" s="280"/>
      <c r="G1452" s="280"/>
      <c r="H1452" s="280"/>
      <c r="I1452" s="280"/>
      <c r="J1452" s="280"/>
      <c r="K1452" s="280"/>
      <c r="L1452" s="280"/>
      <c r="M1452" s="280"/>
      <c r="N1452" s="280"/>
      <c r="O1452" s="280"/>
      <c r="P1452" s="281"/>
    </row>
    <row r="1453" spans="1:18">
      <c r="A1453" s="282">
        <v>23002091</v>
      </c>
      <c r="B1453" s="283" t="s">
        <v>1633</v>
      </c>
      <c r="C1453" s="284">
        <v>-6134443.9500000002</v>
      </c>
      <c r="D1453" s="284">
        <v>-6134443.9500000002</v>
      </c>
      <c r="E1453" s="284">
        <v>-6134443.9500000002</v>
      </c>
      <c r="F1453" s="284">
        <v>-6134443.9500000002</v>
      </c>
      <c r="G1453" s="284">
        <v>-6134443.9500000002</v>
      </c>
      <c r="H1453" s="284">
        <v>-6134443.9500000002</v>
      </c>
      <c r="I1453" s="284">
        <v>-6134443.9500000002</v>
      </c>
      <c r="J1453" s="284">
        <v>-6134443.9500000002</v>
      </c>
      <c r="K1453" s="284">
        <v>-6134443.9500000002</v>
      </c>
      <c r="L1453" s="284">
        <v>-6134443.9500000002</v>
      </c>
      <c r="M1453" s="284">
        <v>-6134443.9500000002</v>
      </c>
      <c r="N1453" s="284">
        <v>-6134443.9500000002</v>
      </c>
      <c r="O1453" s="284">
        <v>-5395042.0199999996</v>
      </c>
      <c r="P1453" s="285">
        <v>-6103635.5362500018</v>
      </c>
      <c r="Q1453" s="251"/>
      <c r="R1453" s="244">
        <f t="shared" ref="R1453" si="27">(ROUND((C1453+O1453+SUM(D1453:N1453)*2)/24,-3)-(ROUND(P1453,-3)))</f>
        <v>0</v>
      </c>
    </row>
    <row r="1454" spans="1:18">
      <c r="A1454" s="279"/>
      <c r="B1454" s="280"/>
      <c r="C1454" s="286">
        <f>SUM(C1440:C1443)-C1453</f>
        <v>-0.46609080024063587</v>
      </c>
      <c r="D1454" s="286">
        <f t="shared" ref="D1454:P1454" si="28">SUM(D1440:D1443)-D1453</f>
        <v>-0.46609080024063587</v>
      </c>
      <c r="E1454" s="286">
        <f>SUM(E1440:E1443)-E1453</f>
        <v>-0.46609080024063587</v>
      </c>
      <c r="F1454" s="286">
        <f t="shared" si="28"/>
        <v>-0.46609080024063587</v>
      </c>
      <c r="G1454" s="286">
        <f t="shared" si="28"/>
        <v>-0.46609080024063587</v>
      </c>
      <c r="H1454" s="286">
        <f t="shared" si="28"/>
        <v>-0.46609080024063587</v>
      </c>
      <c r="I1454" s="286">
        <f t="shared" si="28"/>
        <v>-0.46609080024063587</v>
      </c>
      <c r="J1454" s="286">
        <f t="shared" si="28"/>
        <v>-0.46609080024063587</v>
      </c>
      <c r="K1454" s="286">
        <f t="shared" si="28"/>
        <v>-0.46609080024063587</v>
      </c>
      <c r="L1454" s="286">
        <f t="shared" si="28"/>
        <v>-0.46609080024063587</v>
      </c>
      <c r="M1454" s="286">
        <f t="shared" si="28"/>
        <v>-0.46609080024063587</v>
      </c>
      <c r="N1454" s="286">
        <f t="shared" si="28"/>
        <v>-0.46609080024063587</v>
      </c>
      <c r="O1454" s="286">
        <f t="shared" si="28"/>
        <v>-0.40991155430674553</v>
      </c>
      <c r="P1454" s="287">
        <f t="shared" si="28"/>
        <v>-0.46374999824911356</v>
      </c>
    </row>
    <row r="1455" spans="1:18" ht="13.5" thickBot="1">
      <c r="A1455" s="288" t="s">
        <v>1634</v>
      </c>
      <c r="B1455" s="289"/>
      <c r="C1455" s="289"/>
      <c r="D1455" s="289"/>
      <c r="E1455" s="289"/>
      <c r="F1455" s="289"/>
      <c r="G1455" s="289"/>
      <c r="H1455" s="289"/>
      <c r="I1455" s="289"/>
      <c r="J1455" s="289"/>
      <c r="K1455" s="289"/>
      <c r="L1455" s="289"/>
      <c r="M1455" s="289"/>
      <c r="N1455" s="289"/>
      <c r="O1455" s="289"/>
      <c r="P1455" s="290"/>
    </row>
    <row r="1456" spans="1:18">
      <c r="A1456" s="291">
        <v>10100503</v>
      </c>
      <c r="B1456" s="292" t="s">
        <v>1635</v>
      </c>
      <c r="C1456" s="293">
        <v>443505083.98084497</v>
      </c>
      <c r="D1456" s="293">
        <v>443747833.07219797</v>
      </c>
      <c r="E1456" s="293">
        <v>443293047.59886903</v>
      </c>
      <c r="F1456" s="293">
        <v>444030997.40026808</v>
      </c>
      <c r="G1456" s="293">
        <v>468819245.77450103</v>
      </c>
      <c r="H1456" s="293">
        <v>481765514.20335203</v>
      </c>
      <c r="I1456" s="293">
        <v>498821004.27757806</v>
      </c>
      <c r="J1456" s="293">
        <v>496449760.42139006</v>
      </c>
      <c r="K1456" s="293">
        <v>502989319.36872202</v>
      </c>
      <c r="L1456" s="293">
        <v>546203137.2562331</v>
      </c>
      <c r="M1456" s="293">
        <v>580331796.31683099</v>
      </c>
      <c r="N1456" s="293">
        <v>587287768.47498202</v>
      </c>
      <c r="O1456" s="293">
        <v>617371483.9126271</v>
      </c>
      <c r="P1456" s="294">
        <v>502014809.04240006</v>
      </c>
      <c r="Q1456" s="251"/>
      <c r="R1456" s="244">
        <f t="shared" ref="R1456:R1459" si="29">(ROUND((C1456+O1456+SUM(D1456:N1456)*2)/24,-3)-(ROUND(P1456,-3)))</f>
        <v>0</v>
      </c>
    </row>
    <row r="1457" spans="1:20">
      <c r="A1457" s="295">
        <v>10100603</v>
      </c>
      <c r="B1457" s="296" t="s">
        <v>1636</v>
      </c>
      <c r="C1457" s="297">
        <v>0</v>
      </c>
      <c r="D1457" s="297">
        <v>0</v>
      </c>
      <c r="E1457" s="297">
        <v>0</v>
      </c>
      <c r="F1457" s="297">
        <v>0</v>
      </c>
      <c r="G1457" s="297">
        <v>0</v>
      </c>
      <c r="H1457" s="297">
        <v>0</v>
      </c>
      <c r="I1457" s="297">
        <v>0</v>
      </c>
      <c r="J1457" s="297">
        <v>0</v>
      </c>
      <c r="K1457" s="297">
        <v>0</v>
      </c>
      <c r="L1457" s="297">
        <v>0</v>
      </c>
      <c r="M1457" s="297">
        <v>0</v>
      </c>
      <c r="N1457" s="297">
        <v>0</v>
      </c>
      <c r="O1457" s="297">
        <v>11334435.376188999</v>
      </c>
      <c r="P1457" s="298">
        <v>472268.14067454194</v>
      </c>
      <c r="Q1457" s="251"/>
      <c r="R1457" s="244">
        <f t="shared" si="29"/>
        <v>0</v>
      </c>
    </row>
    <row r="1458" spans="1:20">
      <c r="A1458" s="299">
        <v>10500503</v>
      </c>
      <c r="B1458" s="296" t="s">
        <v>1637</v>
      </c>
      <c r="C1458" s="297">
        <v>0</v>
      </c>
      <c r="D1458" s="297">
        <v>150.357204</v>
      </c>
      <c r="E1458" s="297">
        <v>0</v>
      </c>
      <c r="F1458" s="297">
        <v>0</v>
      </c>
      <c r="G1458" s="297">
        <v>0</v>
      </c>
      <c r="H1458" s="297">
        <v>0</v>
      </c>
      <c r="I1458" s="297">
        <v>0</v>
      </c>
      <c r="J1458" s="297">
        <v>0</v>
      </c>
      <c r="K1458" s="297">
        <v>0</v>
      </c>
      <c r="L1458" s="297">
        <v>0</v>
      </c>
      <c r="M1458" s="297">
        <v>0</v>
      </c>
      <c r="N1458" s="297">
        <v>0</v>
      </c>
      <c r="O1458" s="297">
        <v>233065.75249400001</v>
      </c>
      <c r="P1458" s="298">
        <v>9723.6027875833115</v>
      </c>
      <c r="Q1458" s="251"/>
      <c r="R1458" s="244">
        <f t="shared" si="29"/>
        <v>0</v>
      </c>
    </row>
    <row r="1459" spans="1:20">
      <c r="A1459" s="300">
        <v>10600503</v>
      </c>
      <c r="B1459" s="301" t="s">
        <v>1638</v>
      </c>
      <c r="C1459" s="302">
        <v>24040734.534831002</v>
      </c>
      <c r="D1459" s="302">
        <v>25031667.043625999</v>
      </c>
      <c r="E1459" s="302">
        <v>27334457.777667001</v>
      </c>
      <c r="F1459" s="302">
        <v>30388908.479472004</v>
      </c>
      <c r="G1459" s="302">
        <v>5571938.9933910007</v>
      </c>
      <c r="H1459" s="302">
        <v>5735065.122099001</v>
      </c>
      <c r="I1459" s="302">
        <v>4688231.3656170005</v>
      </c>
      <c r="J1459" s="302">
        <v>4682065.6214990001</v>
      </c>
      <c r="K1459" s="302">
        <v>963356.92742000008</v>
      </c>
      <c r="L1459" s="302">
        <v>6946234.5633490011</v>
      </c>
      <c r="M1459" s="302">
        <v>7077984.0638850005</v>
      </c>
      <c r="N1459" s="302">
        <v>7237605.7365669999</v>
      </c>
      <c r="O1459" s="302">
        <v>14684144.411199002</v>
      </c>
      <c r="P1459" s="303">
        <v>12084996.263967251</v>
      </c>
      <c r="Q1459" s="251"/>
      <c r="R1459" s="244">
        <f t="shared" si="29"/>
        <v>0</v>
      </c>
    </row>
    <row r="1460" spans="1:20">
      <c r="A1460" s="304"/>
      <c r="B1460" s="305"/>
      <c r="C1460" s="284">
        <f>SUBTOTAL(9,C1456:C1459)</f>
        <v>467545818.51567596</v>
      </c>
      <c r="D1460" s="306">
        <f t="shared" ref="D1460:O1460" si="30">SUBTOTAL(9,D1456:D1459)</f>
        <v>468779650.473028</v>
      </c>
      <c r="E1460" s="306">
        <f t="shared" si="30"/>
        <v>470627505.37653601</v>
      </c>
      <c r="F1460" s="306">
        <f t="shared" si="30"/>
        <v>474419905.87974006</v>
      </c>
      <c r="G1460" s="306">
        <f t="shared" si="30"/>
        <v>474391184.767892</v>
      </c>
      <c r="H1460" s="306">
        <f t="shared" si="30"/>
        <v>487500579.32545102</v>
      </c>
      <c r="I1460" s="306">
        <f t="shared" si="30"/>
        <v>503509235.64319503</v>
      </c>
      <c r="J1460" s="306">
        <f t="shared" si="30"/>
        <v>501131826.04288906</v>
      </c>
      <c r="K1460" s="306">
        <f t="shared" si="30"/>
        <v>503952676.29614204</v>
      </c>
      <c r="L1460" s="306">
        <f t="shared" si="30"/>
        <v>553149371.8195821</v>
      </c>
      <c r="M1460" s="306">
        <f t="shared" si="30"/>
        <v>587409780.38071597</v>
      </c>
      <c r="N1460" s="306">
        <f t="shared" si="30"/>
        <v>594525374.21154904</v>
      </c>
      <c r="O1460" s="306">
        <f t="shared" si="30"/>
        <v>643623129.45250905</v>
      </c>
      <c r="P1460" s="303">
        <f>SUBTOTAL(9,P1456:P1459)</f>
        <v>514581797.04982942</v>
      </c>
      <c r="Q1460" s="307">
        <f>P1460/P1467</f>
        <v>0.66190000004256977</v>
      </c>
    </row>
    <row r="1461" spans="1:20">
      <c r="A1461" s="288"/>
      <c r="B1461" s="289"/>
      <c r="C1461" s="286">
        <f>SUM(C1445:C1446)-C1460</f>
        <v>0.15334391593933105</v>
      </c>
      <c r="D1461" s="286">
        <f t="shared" ref="D1461:N1461" si="31">SUM(D1445:D1446)-D1460</f>
        <v>0.15374857187271118</v>
      </c>
      <c r="E1461" s="286">
        <f t="shared" si="31"/>
        <v>0.15435463190078735</v>
      </c>
      <c r="F1461" s="286">
        <f t="shared" si="31"/>
        <v>0.15559846162796021</v>
      </c>
      <c r="G1461" s="286">
        <f t="shared" si="31"/>
        <v>0.15558898448944092</v>
      </c>
      <c r="H1461" s="286">
        <f t="shared" si="31"/>
        <v>0.15988856554031372</v>
      </c>
      <c r="I1461" s="286">
        <f t="shared" si="31"/>
        <v>0.16513907909393311</v>
      </c>
      <c r="J1461" s="286">
        <f t="shared" si="31"/>
        <v>0.16435933113098145</v>
      </c>
      <c r="K1461" s="286">
        <f t="shared" si="31"/>
        <v>0.16528445482254028</v>
      </c>
      <c r="L1461" s="286">
        <f t="shared" si="31"/>
        <v>0.18141984939575195</v>
      </c>
      <c r="M1461" s="286">
        <f t="shared" si="31"/>
        <v>0.19265639781951904</v>
      </c>
      <c r="N1461" s="286">
        <f t="shared" si="31"/>
        <v>0.19499015808105469</v>
      </c>
      <c r="O1461" s="286">
        <f>SUM(O1445:O1446)-O1460</f>
        <v>0.21109306812286377</v>
      </c>
      <c r="P1461" s="287">
        <f>SUM(P1445:P1446)-P1460</f>
        <v>0.16877061128616333</v>
      </c>
    </row>
    <row r="1462" spans="1:20">
      <c r="A1462" s="288" t="s">
        <v>1639</v>
      </c>
      <c r="B1462" s="289"/>
      <c r="C1462" s="289"/>
      <c r="D1462" s="289"/>
      <c r="E1462" s="289"/>
      <c r="F1462" s="289"/>
      <c r="G1462" s="289"/>
      <c r="H1462" s="289"/>
      <c r="I1462" s="289"/>
      <c r="J1462" s="289"/>
      <c r="K1462" s="289"/>
      <c r="L1462" s="289"/>
      <c r="M1462" s="289"/>
      <c r="N1462" s="289"/>
      <c r="O1462" s="289"/>
      <c r="P1462" s="290"/>
    </row>
    <row r="1463" spans="1:20">
      <c r="A1463" s="308">
        <v>10100503</v>
      </c>
      <c r="B1463" s="309" t="s">
        <v>1635</v>
      </c>
      <c r="C1463" s="310">
        <v>670048472.54999995</v>
      </c>
      <c r="D1463" s="310">
        <v>670415218.41999996</v>
      </c>
      <c r="E1463" s="310">
        <v>669728127.50999999</v>
      </c>
      <c r="F1463" s="310">
        <v>670843023.72000003</v>
      </c>
      <c r="G1463" s="310">
        <v>708293164.78999996</v>
      </c>
      <c r="H1463" s="310">
        <v>727852416.08000004</v>
      </c>
      <c r="I1463" s="310">
        <v>753619888.62</v>
      </c>
      <c r="J1463" s="310">
        <v>750037408.10000002</v>
      </c>
      <c r="K1463" s="310">
        <v>759917388.38</v>
      </c>
      <c r="L1463" s="310">
        <v>825204921.07000005</v>
      </c>
      <c r="M1463" s="310">
        <v>876766575.49000001</v>
      </c>
      <c r="N1463" s="310">
        <v>887275673.77999997</v>
      </c>
      <c r="O1463" s="310">
        <v>932726218.33000004</v>
      </c>
      <c r="P1463" s="311">
        <f>(O1463+C1463+SUM(D1463:N1463)*2)/24</f>
        <v>758445095.94999993</v>
      </c>
      <c r="Q1463" s="307">
        <f>P1456/P1463</f>
        <v>0.66190000004363547</v>
      </c>
      <c r="R1463" s="244">
        <f t="shared" ref="R1463:R1466" si="32">(ROUND((C1463+O1463+SUM(D1463:N1463)*2)/24,-3)-(ROUND(P1463,-3)))</f>
        <v>0</v>
      </c>
      <c r="S1463" s="312"/>
      <c r="T1463" s="312"/>
    </row>
    <row r="1464" spans="1:20">
      <c r="A1464" s="295">
        <v>10100603</v>
      </c>
      <c r="B1464" s="289" t="s">
        <v>1636</v>
      </c>
      <c r="C1464" s="297"/>
      <c r="D1464" s="297">
        <v>0</v>
      </c>
      <c r="E1464" s="297">
        <v>0</v>
      </c>
      <c r="F1464" s="297">
        <v>0</v>
      </c>
      <c r="G1464" s="297">
        <v>0</v>
      </c>
      <c r="H1464" s="297">
        <v>0</v>
      </c>
      <c r="I1464" s="297">
        <v>0</v>
      </c>
      <c r="J1464" s="297">
        <v>0</v>
      </c>
      <c r="K1464" s="297">
        <v>0</v>
      </c>
      <c r="L1464" s="297">
        <v>0</v>
      </c>
      <c r="M1464" s="297">
        <v>0</v>
      </c>
      <c r="N1464" s="297">
        <v>0</v>
      </c>
      <c r="O1464" s="297">
        <v>17124090.309999999</v>
      </c>
      <c r="P1464" s="313">
        <f>(O1464+C1464+SUM(D1464:N1464)*2)/24</f>
        <v>713503.76291666657</v>
      </c>
      <c r="Q1464" s="307">
        <f>P1457/P1464</f>
        <v>0.66190000000000049</v>
      </c>
      <c r="R1464" s="244">
        <f t="shared" si="32"/>
        <v>0</v>
      </c>
      <c r="S1464" s="312"/>
      <c r="T1464" s="312"/>
    </row>
    <row r="1465" spans="1:20">
      <c r="A1465" s="295">
        <v>10500503</v>
      </c>
      <c r="B1465" s="289" t="s">
        <v>1637</v>
      </c>
      <c r="C1465" s="297"/>
      <c r="D1465" s="297">
        <v>227.16</v>
      </c>
      <c r="E1465" s="297"/>
      <c r="F1465" s="297"/>
      <c r="G1465" s="297"/>
      <c r="H1465" s="297"/>
      <c r="I1465" s="297"/>
      <c r="J1465" s="297"/>
      <c r="K1465" s="297"/>
      <c r="L1465" s="297"/>
      <c r="M1465" s="297"/>
      <c r="N1465" s="297"/>
      <c r="O1465" s="297">
        <v>352116.26</v>
      </c>
      <c r="P1465" s="313">
        <f>(O1465+C1465+SUM(D1465:N1465)*2)/24</f>
        <v>14690.440833333334</v>
      </c>
      <c r="Q1465" s="307">
        <f>P1458/P1465</f>
        <v>0.66189999999999849</v>
      </c>
      <c r="R1465" s="244">
        <f t="shared" si="32"/>
        <v>0</v>
      </c>
      <c r="S1465" s="312"/>
      <c r="T1465" s="312"/>
    </row>
    <row r="1466" spans="1:20">
      <c r="A1466" s="295">
        <v>10600503</v>
      </c>
      <c r="B1466" s="289" t="s">
        <v>1638</v>
      </c>
      <c r="C1466" s="297">
        <v>36320795.490000002</v>
      </c>
      <c r="D1466" s="297">
        <v>37817898.539999999</v>
      </c>
      <c r="E1466" s="297">
        <v>41296959.93</v>
      </c>
      <c r="F1466" s="297">
        <v>45911630.880000003</v>
      </c>
      <c r="G1466" s="297">
        <v>8418097.8900000006</v>
      </c>
      <c r="H1466" s="297">
        <v>8664549.2100000009</v>
      </c>
      <c r="I1466" s="297">
        <v>7082990.4299999997</v>
      </c>
      <c r="J1466" s="297">
        <v>7073675.21</v>
      </c>
      <c r="K1466" s="297">
        <v>1455441.8</v>
      </c>
      <c r="L1466" s="297">
        <v>10494386.710000001</v>
      </c>
      <c r="M1466" s="297">
        <v>10693434.15</v>
      </c>
      <c r="N1466" s="297">
        <v>10934590.93</v>
      </c>
      <c r="O1466" s="297">
        <v>22184838.210000001</v>
      </c>
      <c r="P1466" s="313">
        <f>(O1466+C1466+SUM(D1466:N1466)*2)/24</f>
        <v>18258039.377500001</v>
      </c>
      <c r="Q1466" s="307">
        <f>P1459/P1466</f>
        <v>0.66190000000000004</v>
      </c>
      <c r="R1466" s="244">
        <f t="shared" si="32"/>
        <v>0</v>
      </c>
      <c r="S1466" s="312"/>
      <c r="T1466" s="312"/>
    </row>
    <row r="1467" spans="1:20">
      <c r="A1467" s="314"/>
      <c r="B1467" s="315"/>
      <c r="C1467" s="284">
        <f t="shared" ref="C1467:O1467" si="33">SUBTOTAL(9,C1463:C1466)</f>
        <v>706369268.03999996</v>
      </c>
      <c r="D1467" s="284">
        <f t="shared" si="33"/>
        <v>708233344.11999989</v>
      </c>
      <c r="E1467" s="284">
        <f t="shared" si="33"/>
        <v>711025087.43999994</v>
      </c>
      <c r="F1467" s="284">
        <f t="shared" si="33"/>
        <v>716754654.60000002</v>
      </c>
      <c r="G1467" s="284">
        <f t="shared" si="33"/>
        <v>716711262.67999995</v>
      </c>
      <c r="H1467" s="284">
        <f t="shared" si="33"/>
        <v>736516965.29000008</v>
      </c>
      <c r="I1467" s="284">
        <f t="shared" si="33"/>
        <v>760702879.04999995</v>
      </c>
      <c r="J1467" s="284">
        <f t="shared" si="33"/>
        <v>757111083.31000006</v>
      </c>
      <c r="K1467" s="284">
        <f t="shared" si="33"/>
        <v>761372830.17999995</v>
      </c>
      <c r="L1467" s="284">
        <f t="shared" si="33"/>
        <v>835699307.78000009</v>
      </c>
      <c r="M1467" s="284">
        <f t="shared" si="33"/>
        <v>887460009.63999999</v>
      </c>
      <c r="N1467" s="284">
        <f t="shared" si="33"/>
        <v>898210264.70999992</v>
      </c>
      <c r="O1467" s="284">
        <f t="shared" si="33"/>
        <v>972387263.11000001</v>
      </c>
      <c r="P1467" s="285">
        <f>SUBTOTAL(9,P1463:P1466)</f>
        <v>777431329.53125</v>
      </c>
    </row>
    <row r="1468" spans="1:20">
      <c r="A1468" s="304"/>
      <c r="B1468" s="305"/>
      <c r="C1468" s="316"/>
      <c r="D1468" s="316"/>
      <c r="E1468" s="316"/>
      <c r="F1468" s="316"/>
      <c r="G1468" s="316"/>
      <c r="H1468" s="316"/>
      <c r="I1468" s="316"/>
      <c r="J1468" s="316"/>
      <c r="K1468" s="316"/>
      <c r="L1468" s="316"/>
      <c r="M1468" s="316"/>
      <c r="N1468" s="316"/>
      <c r="O1468" s="316"/>
      <c r="P1468" s="317"/>
      <c r="Q1468" s="318"/>
      <c r="R1468" s="319"/>
      <c r="S1468" s="312"/>
      <c r="T1468" s="312"/>
    </row>
    <row r="1469" spans="1:20">
      <c r="C1469" s="318"/>
      <c r="D1469" s="318"/>
      <c r="E1469" s="318"/>
      <c r="F1469" s="318"/>
      <c r="G1469" s="318"/>
      <c r="H1469" s="318"/>
      <c r="I1469" s="318"/>
      <c r="J1469" s="318"/>
      <c r="K1469" s="318"/>
      <c r="L1469" s="318"/>
      <c r="M1469" s="318"/>
      <c r="N1469" s="318"/>
      <c r="O1469" s="318"/>
      <c r="P1469" s="318"/>
      <c r="Q1469" s="318"/>
      <c r="R1469" s="319"/>
      <c r="S1469" s="312"/>
      <c r="T1469" s="312"/>
    </row>
    <row r="1470" spans="1:20">
      <c r="C1470" s="320"/>
    </row>
    <row r="1471" spans="1:20">
      <c r="C1471" s="320"/>
      <c r="N1471" s="211"/>
      <c r="O1471" s="250"/>
      <c r="P1471" s="250"/>
    </row>
    <row r="1472" spans="1:20">
      <c r="C1472" s="320"/>
      <c r="D1472" s="320"/>
      <c r="N1472" s="211"/>
      <c r="O1472" s="250"/>
      <c r="P1472" s="250"/>
    </row>
    <row r="1473" spans="3:16">
      <c r="C1473" s="320"/>
      <c r="D1473" s="320"/>
      <c r="N1473" s="211"/>
      <c r="O1473" s="250"/>
      <c r="P1473" s="250"/>
    </row>
    <row r="1474" spans="3:16">
      <c r="C1474" s="320"/>
      <c r="D1474" s="320"/>
      <c r="N1474" s="215"/>
      <c r="O1474" s="250"/>
      <c r="P1474" s="250"/>
    </row>
    <row r="1475" spans="3:16">
      <c r="C1475" s="320"/>
      <c r="D1475" s="320"/>
      <c r="N1475" s="215"/>
      <c r="O1475" s="250"/>
      <c r="P1475" s="250"/>
    </row>
    <row r="1476" spans="3:16">
      <c r="C1476" s="320"/>
      <c r="D1476" s="320"/>
      <c r="O1476" s="269"/>
      <c r="P1476" s="269"/>
    </row>
    <row r="1477" spans="3:16">
      <c r="C1477" s="320"/>
      <c r="D1477" s="320"/>
    </row>
    <row r="1478" spans="3:16">
      <c r="C1478" s="320"/>
      <c r="D1478" s="320"/>
    </row>
    <row r="1479" spans="3:16">
      <c r="C1479" s="320"/>
      <c r="D1479" s="320"/>
    </row>
    <row r="1480" spans="3:16">
      <c r="C1480" s="320"/>
      <c r="D1480" s="320"/>
      <c r="E1480" s="320"/>
    </row>
    <row r="1481" spans="3:16">
      <c r="C1481" s="320"/>
      <c r="D1481" s="320"/>
      <c r="E1481" s="320"/>
    </row>
    <row r="1482" spans="3:16">
      <c r="D1482" s="320"/>
      <c r="E1482" s="320"/>
    </row>
    <row r="1483" spans="3:16">
      <c r="D1483" s="320"/>
      <c r="E1483" s="320"/>
    </row>
    <row r="1484" spans="3:16">
      <c r="D1484" s="320"/>
      <c r="E1484" s="320"/>
    </row>
    <row r="1485" spans="3:16">
      <c r="D1485" s="320"/>
      <c r="E1485" s="320"/>
    </row>
    <row r="1486" spans="3:16">
      <c r="D1486" s="320"/>
    </row>
    <row r="1487" spans="3:16">
      <c r="D1487" s="320"/>
    </row>
    <row r="1488" spans="3:16">
      <c r="D1488" s="320"/>
    </row>
    <row r="1489" spans="4:4">
      <c r="D1489" s="320"/>
    </row>
  </sheetData>
  <autoFilter ref="A3:Q140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/>
  </sheetViews>
  <sheetFormatPr defaultRowHeight="12.75" outlineLevelRow="1"/>
  <cols>
    <col min="1" max="1" width="10.42578125" style="214" customWidth="1"/>
    <col min="2" max="2" width="21.85546875" style="214" customWidth="1"/>
    <col min="3" max="3" width="19.28515625" style="206" customWidth="1"/>
    <col min="4" max="15" width="17.5703125" style="206" bestFit="1" customWidth="1"/>
    <col min="16" max="16" width="19.28515625" style="214" bestFit="1" customWidth="1"/>
    <col min="17" max="17" width="9.140625" style="206"/>
    <col min="18" max="18" width="7.85546875" style="321" bestFit="1" customWidth="1"/>
    <col min="19" max="19" width="17.140625" style="206" bestFit="1" customWidth="1"/>
    <col min="20" max="20" width="13.5703125" style="206" bestFit="1" customWidth="1"/>
    <col min="21" max="23" width="13.85546875" style="206" bestFit="1" customWidth="1"/>
    <col min="24" max="26" width="13.5703125" style="206" bestFit="1" customWidth="1"/>
    <col min="27" max="29" width="17.140625" style="206" bestFit="1" customWidth="1"/>
    <col min="30" max="30" width="17" style="206" bestFit="1" customWidth="1"/>
    <col min="31" max="31" width="8.85546875" style="206" customWidth="1"/>
    <col min="32" max="16384" width="9.140625" style="206"/>
  </cols>
  <sheetData>
    <row r="1" spans="1:21">
      <c r="C1" s="206">
        <v>1000</v>
      </c>
      <c r="O1" s="234" t="s">
        <v>168</v>
      </c>
      <c r="P1" s="233">
        <v>0.66190000000000004</v>
      </c>
    </row>
    <row r="2" spans="1:21">
      <c r="A2" s="238" t="s">
        <v>169</v>
      </c>
      <c r="B2" s="238" t="s">
        <v>170</v>
      </c>
      <c r="C2" s="322" t="s">
        <v>171</v>
      </c>
      <c r="D2" s="322" t="s">
        <v>172</v>
      </c>
      <c r="E2" s="322" t="s">
        <v>173</v>
      </c>
      <c r="F2" s="322" t="s">
        <v>174</v>
      </c>
      <c r="G2" s="322" t="s">
        <v>175</v>
      </c>
      <c r="H2" s="322" t="s">
        <v>176</v>
      </c>
      <c r="I2" s="322" t="s">
        <v>177</v>
      </c>
      <c r="J2" s="322" t="s">
        <v>178</v>
      </c>
      <c r="K2" s="322" t="s">
        <v>179</v>
      </c>
      <c r="L2" s="322" t="s">
        <v>180</v>
      </c>
      <c r="M2" s="322" t="s">
        <v>181</v>
      </c>
      <c r="N2" s="322" t="s">
        <v>182</v>
      </c>
      <c r="O2" s="322" t="s">
        <v>183</v>
      </c>
      <c r="P2" s="322" t="s">
        <v>184</v>
      </c>
      <c r="Q2" s="238" t="s">
        <v>185</v>
      </c>
      <c r="R2" s="323" t="s">
        <v>1640</v>
      </c>
    </row>
    <row r="3" spans="1:21" ht="15">
      <c r="A3" s="324" t="s">
        <v>187</v>
      </c>
      <c r="B3" s="325" t="s">
        <v>188</v>
      </c>
      <c r="C3" s="326">
        <v>7769000</v>
      </c>
      <c r="D3" s="326">
        <v>9478000</v>
      </c>
      <c r="E3" s="326">
        <v>10775000</v>
      </c>
      <c r="F3" s="326">
        <v>12073000</v>
      </c>
      <c r="G3" s="326">
        <v>13370000</v>
      </c>
      <c r="H3" s="326">
        <v>14668000</v>
      </c>
      <c r="I3" s="326">
        <v>15965000</v>
      </c>
      <c r="J3" s="326">
        <v>17263000</v>
      </c>
      <c r="K3" s="326">
        <v>18560000</v>
      </c>
      <c r="L3" s="326">
        <v>19858000</v>
      </c>
      <c r="M3" s="326">
        <v>21155000</v>
      </c>
      <c r="N3" s="326">
        <v>22453000</v>
      </c>
      <c r="O3" s="326">
        <v>23631000</v>
      </c>
      <c r="P3" s="327">
        <v>15943158</v>
      </c>
      <c r="Q3" s="206" t="s">
        <v>162</v>
      </c>
      <c r="R3" s="244">
        <f>(ROUND((C3+O3+SUM(D3:N3)*2)/24,-3)-(ROUND(P3,-3)))</f>
        <v>0</v>
      </c>
      <c r="U3" s="328"/>
    </row>
    <row r="4" spans="1:21" ht="15">
      <c r="A4" s="324" t="s">
        <v>189</v>
      </c>
      <c r="B4" s="325" t="s">
        <v>188</v>
      </c>
      <c r="C4" s="326">
        <v>77000</v>
      </c>
      <c r="D4" s="326">
        <v>78000</v>
      </c>
      <c r="E4" s="326">
        <v>78000</v>
      </c>
      <c r="F4" s="326">
        <v>79000</v>
      </c>
      <c r="G4" s="326">
        <v>79000</v>
      </c>
      <c r="H4" s="326">
        <v>80000</v>
      </c>
      <c r="I4" s="326">
        <v>80000</v>
      </c>
      <c r="J4" s="326">
        <v>80000</v>
      </c>
      <c r="K4" s="326">
        <v>81000</v>
      </c>
      <c r="L4" s="326">
        <v>81000</v>
      </c>
      <c r="M4" s="326">
        <v>82000</v>
      </c>
      <c r="N4" s="326">
        <v>82000</v>
      </c>
      <c r="O4" s="326">
        <v>83000</v>
      </c>
      <c r="P4" s="327">
        <v>80001</v>
      </c>
      <c r="Q4" s="206" t="s">
        <v>162</v>
      </c>
      <c r="R4" s="244">
        <f t="shared" ref="R4:R67" si="0">(ROUND((C4+O4+SUM(D4:N4)*2)/24,-3)-(ROUND(P4,-3)))</f>
        <v>0</v>
      </c>
    </row>
    <row r="5" spans="1:21" ht="15">
      <c r="A5" s="324" t="s">
        <v>190</v>
      </c>
      <c r="B5" s="325" t="s">
        <v>188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  <c r="L5" s="326">
        <v>0</v>
      </c>
      <c r="M5" s="326">
        <v>0</v>
      </c>
      <c r="N5" s="326">
        <v>0</v>
      </c>
      <c r="O5" s="326">
        <v>0</v>
      </c>
      <c r="P5" s="327">
        <v>0</v>
      </c>
      <c r="Q5" s="206" t="s">
        <v>162</v>
      </c>
      <c r="R5" s="244">
        <f t="shared" si="0"/>
        <v>0</v>
      </c>
    </row>
    <row r="6" spans="1:21" ht="15">
      <c r="A6" s="324" t="s">
        <v>191</v>
      </c>
      <c r="B6" s="325" t="s">
        <v>188</v>
      </c>
      <c r="C6" s="326">
        <v>99000</v>
      </c>
      <c r="D6" s="326">
        <v>99000</v>
      </c>
      <c r="E6" s="326">
        <v>99000</v>
      </c>
      <c r="F6" s="326">
        <v>99000</v>
      </c>
      <c r="G6" s="326">
        <v>99000</v>
      </c>
      <c r="H6" s="326">
        <v>99000</v>
      </c>
      <c r="I6" s="326">
        <v>99000</v>
      </c>
      <c r="J6" s="326">
        <v>99000</v>
      </c>
      <c r="K6" s="326">
        <v>99000</v>
      </c>
      <c r="L6" s="326">
        <v>100000</v>
      </c>
      <c r="M6" s="326">
        <v>100000</v>
      </c>
      <c r="N6" s="326">
        <v>100000</v>
      </c>
      <c r="O6" s="326">
        <v>100000</v>
      </c>
      <c r="P6" s="327">
        <v>99346</v>
      </c>
      <c r="Q6" s="206" t="s">
        <v>162</v>
      </c>
      <c r="R6" s="244">
        <f t="shared" si="0"/>
        <v>0</v>
      </c>
    </row>
    <row r="7" spans="1:21" ht="15">
      <c r="A7" s="324" t="s">
        <v>192</v>
      </c>
      <c r="B7" s="325" t="s">
        <v>188</v>
      </c>
      <c r="C7" s="326">
        <v>1000</v>
      </c>
      <c r="D7" s="326">
        <v>1000</v>
      </c>
      <c r="E7" s="326">
        <v>1000</v>
      </c>
      <c r="F7" s="326">
        <v>1000</v>
      </c>
      <c r="G7" s="326">
        <v>1000</v>
      </c>
      <c r="H7" s="326">
        <v>1000</v>
      </c>
      <c r="I7" s="326">
        <v>1000</v>
      </c>
      <c r="J7" s="326">
        <v>1000</v>
      </c>
      <c r="K7" s="326">
        <v>1000</v>
      </c>
      <c r="L7" s="326">
        <v>1000</v>
      </c>
      <c r="M7" s="326">
        <v>1000</v>
      </c>
      <c r="N7" s="326">
        <v>1000</v>
      </c>
      <c r="O7" s="326">
        <v>1000</v>
      </c>
      <c r="P7" s="327">
        <v>1118</v>
      </c>
      <c r="Q7" s="206" t="s">
        <v>162</v>
      </c>
      <c r="R7" s="244">
        <f t="shared" si="0"/>
        <v>0</v>
      </c>
    </row>
    <row r="8" spans="1:21" ht="15">
      <c r="A8" s="324" t="s">
        <v>193</v>
      </c>
      <c r="B8" s="325" t="s">
        <v>188</v>
      </c>
      <c r="C8" s="326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7">
        <v>0</v>
      </c>
      <c r="Q8" s="206" t="s">
        <v>162</v>
      </c>
      <c r="R8" s="244">
        <f t="shared" si="0"/>
        <v>0</v>
      </c>
    </row>
    <row r="9" spans="1:21" ht="15">
      <c r="A9" s="324" t="s">
        <v>194</v>
      </c>
      <c r="B9" s="325" t="s">
        <v>188</v>
      </c>
      <c r="C9" s="326">
        <v>44000</v>
      </c>
      <c r="D9" s="326">
        <v>44000</v>
      </c>
      <c r="E9" s="326">
        <v>45000</v>
      </c>
      <c r="F9" s="326">
        <v>45000</v>
      </c>
      <c r="G9" s="326">
        <v>46000</v>
      </c>
      <c r="H9" s="326">
        <v>46000</v>
      </c>
      <c r="I9" s="326">
        <v>46000</v>
      </c>
      <c r="J9" s="326">
        <v>47000</v>
      </c>
      <c r="K9" s="326">
        <v>47000</v>
      </c>
      <c r="L9" s="326">
        <v>47000</v>
      </c>
      <c r="M9" s="326">
        <v>48000</v>
      </c>
      <c r="N9" s="326">
        <v>48000</v>
      </c>
      <c r="O9" s="326">
        <v>48000</v>
      </c>
      <c r="P9" s="327">
        <v>46224</v>
      </c>
      <c r="Q9" s="206" t="s">
        <v>162</v>
      </c>
      <c r="R9" s="244">
        <f t="shared" si="0"/>
        <v>0</v>
      </c>
    </row>
    <row r="10" spans="1:21" ht="15">
      <c r="A10" s="324" t="s">
        <v>195</v>
      </c>
      <c r="B10" s="325" t="s">
        <v>188</v>
      </c>
      <c r="C10" s="326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326">
        <v>0</v>
      </c>
      <c r="N10" s="326">
        <v>0</v>
      </c>
      <c r="O10" s="326">
        <v>0</v>
      </c>
      <c r="P10" s="327">
        <v>21</v>
      </c>
      <c r="Q10" s="206" t="s">
        <v>162</v>
      </c>
      <c r="R10" s="244">
        <f t="shared" si="0"/>
        <v>0</v>
      </c>
    </row>
    <row r="11" spans="1:21" ht="15">
      <c r="A11" s="324" t="s">
        <v>196</v>
      </c>
      <c r="B11" s="325" t="s">
        <v>188</v>
      </c>
      <c r="C11" s="326">
        <v>0</v>
      </c>
      <c r="D11" s="326">
        <v>0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7">
        <v>0</v>
      </c>
      <c r="Q11" s="206" t="s">
        <v>162</v>
      </c>
      <c r="R11" s="244">
        <f t="shared" si="0"/>
        <v>0</v>
      </c>
    </row>
    <row r="12" spans="1:21" ht="15">
      <c r="A12" s="324" t="s">
        <v>197</v>
      </c>
      <c r="B12" s="325" t="s">
        <v>188</v>
      </c>
      <c r="C12" s="326">
        <v>5000</v>
      </c>
      <c r="D12" s="326">
        <v>5000</v>
      </c>
      <c r="E12" s="326">
        <v>5000</v>
      </c>
      <c r="F12" s="326">
        <v>5000</v>
      </c>
      <c r="G12" s="326">
        <v>5000</v>
      </c>
      <c r="H12" s="326">
        <v>5000</v>
      </c>
      <c r="I12" s="326">
        <v>5000</v>
      </c>
      <c r="J12" s="326">
        <v>5000</v>
      </c>
      <c r="K12" s="326">
        <v>5000</v>
      </c>
      <c r="L12" s="326">
        <v>5000</v>
      </c>
      <c r="M12" s="326">
        <v>5000</v>
      </c>
      <c r="N12" s="326">
        <v>5000</v>
      </c>
      <c r="O12" s="326">
        <v>5000</v>
      </c>
      <c r="P12" s="327">
        <v>4969</v>
      </c>
      <c r="Q12" s="206" t="s">
        <v>162</v>
      </c>
      <c r="R12" s="244">
        <f t="shared" si="0"/>
        <v>0</v>
      </c>
    </row>
    <row r="13" spans="1:21" ht="15">
      <c r="A13" s="324" t="s">
        <v>198</v>
      </c>
      <c r="B13" s="325" t="s">
        <v>188</v>
      </c>
      <c r="C13" s="326">
        <v>0</v>
      </c>
      <c r="D13" s="326">
        <v>0</v>
      </c>
      <c r="E13" s="326">
        <v>0</v>
      </c>
      <c r="F13" s="326">
        <v>0</v>
      </c>
      <c r="G13" s="326">
        <v>0</v>
      </c>
      <c r="H13" s="326">
        <v>0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7">
        <v>0</v>
      </c>
      <c r="Q13" s="206" t="s">
        <v>162</v>
      </c>
      <c r="R13" s="244">
        <f t="shared" si="0"/>
        <v>0</v>
      </c>
    </row>
    <row r="14" spans="1:21" ht="15">
      <c r="A14" s="324" t="s">
        <v>199</v>
      </c>
      <c r="B14" s="325" t="s">
        <v>188</v>
      </c>
      <c r="C14" s="326">
        <v>0</v>
      </c>
      <c r="D14" s="326">
        <v>0</v>
      </c>
      <c r="E14" s="326">
        <v>0</v>
      </c>
      <c r="F14" s="326">
        <v>0</v>
      </c>
      <c r="G14" s="326">
        <v>0</v>
      </c>
      <c r="H14" s="326">
        <v>0</v>
      </c>
      <c r="I14" s="326">
        <v>0</v>
      </c>
      <c r="J14" s="326">
        <v>0</v>
      </c>
      <c r="K14" s="326">
        <v>0</v>
      </c>
      <c r="L14" s="326">
        <v>0</v>
      </c>
      <c r="M14" s="326">
        <v>0</v>
      </c>
      <c r="N14" s="326">
        <v>0</v>
      </c>
      <c r="O14" s="326">
        <v>0</v>
      </c>
      <c r="P14" s="327">
        <v>0</v>
      </c>
      <c r="Q14" s="206" t="s">
        <v>162</v>
      </c>
      <c r="R14" s="244">
        <f t="shared" si="0"/>
        <v>0</v>
      </c>
    </row>
    <row r="15" spans="1:21" ht="15">
      <c r="A15" s="324" t="s">
        <v>200</v>
      </c>
      <c r="B15" s="325" t="s">
        <v>188</v>
      </c>
      <c r="C15" s="326">
        <v>152000</v>
      </c>
      <c r="D15" s="326">
        <v>153000</v>
      </c>
      <c r="E15" s="326">
        <v>154000</v>
      </c>
      <c r="F15" s="326">
        <v>154000</v>
      </c>
      <c r="G15" s="326">
        <v>155000</v>
      </c>
      <c r="H15" s="326">
        <v>156000</v>
      </c>
      <c r="I15" s="326">
        <v>157000</v>
      </c>
      <c r="J15" s="326">
        <v>157000</v>
      </c>
      <c r="K15" s="326">
        <v>158000</v>
      </c>
      <c r="L15" s="326">
        <v>159000</v>
      </c>
      <c r="M15" s="326">
        <v>159000</v>
      </c>
      <c r="N15" s="326">
        <v>160000</v>
      </c>
      <c r="O15" s="326">
        <v>161000</v>
      </c>
      <c r="P15" s="327">
        <v>156539</v>
      </c>
      <c r="Q15" s="206" t="s">
        <v>162</v>
      </c>
      <c r="R15" s="244">
        <f t="shared" si="0"/>
        <v>0</v>
      </c>
    </row>
    <row r="16" spans="1:21" ht="15">
      <c r="A16" s="324" t="s">
        <v>201</v>
      </c>
      <c r="B16" s="325" t="s">
        <v>188</v>
      </c>
      <c r="C16" s="326">
        <v>0</v>
      </c>
      <c r="D16" s="326">
        <v>0</v>
      </c>
      <c r="E16" s="326">
        <v>0</v>
      </c>
      <c r="F16" s="326">
        <v>0</v>
      </c>
      <c r="G16" s="326">
        <v>0</v>
      </c>
      <c r="H16" s="326">
        <v>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7">
        <v>0</v>
      </c>
      <c r="Q16" s="206" t="s">
        <v>162</v>
      </c>
      <c r="R16" s="244">
        <f t="shared" si="0"/>
        <v>0</v>
      </c>
    </row>
    <row r="17" spans="1:18" ht="15">
      <c r="A17" s="324" t="s">
        <v>202</v>
      </c>
      <c r="B17" s="325" t="s">
        <v>188</v>
      </c>
      <c r="C17" s="326">
        <v>44000</v>
      </c>
      <c r="D17" s="326">
        <v>44000</v>
      </c>
      <c r="E17" s="326">
        <v>44000</v>
      </c>
      <c r="F17" s="326">
        <v>45000</v>
      </c>
      <c r="G17" s="326">
        <v>45000</v>
      </c>
      <c r="H17" s="326">
        <v>45000</v>
      </c>
      <c r="I17" s="326">
        <v>45000</v>
      </c>
      <c r="J17" s="326">
        <v>45000</v>
      </c>
      <c r="K17" s="326">
        <v>45000</v>
      </c>
      <c r="L17" s="326">
        <v>45000</v>
      </c>
      <c r="M17" s="326">
        <v>45000</v>
      </c>
      <c r="N17" s="326">
        <v>45000</v>
      </c>
      <c r="O17" s="326">
        <v>45000</v>
      </c>
      <c r="P17" s="327">
        <v>44810</v>
      </c>
      <c r="Q17" s="206" t="s">
        <v>162</v>
      </c>
      <c r="R17" s="244">
        <f t="shared" si="0"/>
        <v>0</v>
      </c>
    </row>
    <row r="18" spans="1:18" ht="15">
      <c r="A18" s="324" t="s">
        <v>203</v>
      </c>
      <c r="B18" s="325" t="s">
        <v>188</v>
      </c>
      <c r="C18" s="326">
        <v>0</v>
      </c>
      <c r="D18" s="326">
        <v>0</v>
      </c>
      <c r="E18" s="326">
        <v>0</v>
      </c>
      <c r="F18" s="326">
        <v>0</v>
      </c>
      <c r="G18" s="326">
        <v>0</v>
      </c>
      <c r="H18" s="326">
        <v>0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7">
        <v>0</v>
      </c>
      <c r="Q18" s="206" t="s">
        <v>162</v>
      </c>
      <c r="R18" s="244">
        <f t="shared" si="0"/>
        <v>0</v>
      </c>
    </row>
    <row r="19" spans="1:18" ht="15">
      <c r="A19" s="324" t="s">
        <v>204</v>
      </c>
      <c r="B19" s="325" t="s">
        <v>188</v>
      </c>
      <c r="C19" s="326">
        <v>0</v>
      </c>
      <c r="D19" s="326">
        <v>0</v>
      </c>
      <c r="E19" s="326">
        <v>0</v>
      </c>
      <c r="F19" s="326">
        <v>0</v>
      </c>
      <c r="G19" s="326">
        <v>0</v>
      </c>
      <c r="H19" s="326">
        <v>0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7">
        <v>0</v>
      </c>
      <c r="Q19" s="206" t="s">
        <v>162</v>
      </c>
      <c r="R19" s="244">
        <f t="shared" si="0"/>
        <v>0</v>
      </c>
    </row>
    <row r="20" spans="1:18" ht="15">
      <c r="A20" s="324" t="s">
        <v>205</v>
      </c>
      <c r="B20" s="325" t="s">
        <v>188</v>
      </c>
      <c r="C20" s="326">
        <v>451000</v>
      </c>
      <c r="D20" s="326">
        <v>452000</v>
      </c>
      <c r="E20" s="326">
        <v>459000</v>
      </c>
      <c r="F20" s="326">
        <v>466000</v>
      </c>
      <c r="G20" s="326">
        <v>473000</v>
      </c>
      <c r="H20" s="326">
        <v>479000</v>
      </c>
      <c r="I20" s="326">
        <v>486000</v>
      </c>
      <c r="J20" s="326">
        <v>493000</v>
      </c>
      <c r="K20" s="326">
        <v>500000</v>
      </c>
      <c r="L20" s="326">
        <v>506000</v>
      </c>
      <c r="M20" s="326">
        <v>513000</v>
      </c>
      <c r="N20" s="326">
        <v>520000</v>
      </c>
      <c r="O20" s="326">
        <v>525000</v>
      </c>
      <c r="P20" s="327">
        <v>486270</v>
      </c>
      <c r="Q20" s="206" t="s">
        <v>162</v>
      </c>
      <c r="R20" s="244">
        <f t="shared" si="0"/>
        <v>0</v>
      </c>
    </row>
    <row r="21" spans="1:18" ht="15">
      <c r="A21" s="324" t="s">
        <v>206</v>
      </c>
      <c r="B21" s="325" t="s">
        <v>188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7">
        <v>0</v>
      </c>
      <c r="Q21" s="206" t="s">
        <v>162</v>
      </c>
      <c r="R21" s="244">
        <f t="shared" si="0"/>
        <v>0</v>
      </c>
    </row>
    <row r="22" spans="1:18" ht="15">
      <c r="A22" s="324" t="s">
        <v>207</v>
      </c>
      <c r="B22" s="325" t="s">
        <v>188</v>
      </c>
      <c r="C22" s="326">
        <v>0</v>
      </c>
      <c r="D22" s="326">
        <v>0</v>
      </c>
      <c r="E22" s="326">
        <v>0</v>
      </c>
      <c r="F22" s="326">
        <v>0</v>
      </c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6">
        <v>0</v>
      </c>
      <c r="N22" s="326">
        <v>0</v>
      </c>
      <c r="O22" s="326">
        <v>0</v>
      </c>
      <c r="P22" s="327">
        <v>0</v>
      </c>
      <c r="Q22" s="206" t="s">
        <v>162</v>
      </c>
      <c r="R22" s="244">
        <f t="shared" si="0"/>
        <v>0</v>
      </c>
    </row>
    <row r="23" spans="1:18" ht="15">
      <c r="A23" s="324" t="s">
        <v>208</v>
      </c>
      <c r="B23" s="325" t="s">
        <v>188</v>
      </c>
      <c r="C23" s="326">
        <v>2885000</v>
      </c>
      <c r="D23" s="326">
        <v>2900000</v>
      </c>
      <c r="E23" s="326">
        <v>2915000</v>
      </c>
      <c r="F23" s="326">
        <v>2930000</v>
      </c>
      <c r="G23" s="326">
        <v>2945000</v>
      </c>
      <c r="H23" s="326">
        <v>2960000</v>
      </c>
      <c r="I23" s="326">
        <v>2975000</v>
      </c>
      <c r="J23" s="326">
        <v>2990000</v>
      </c>
      <c r="K23" s="326">
        <v>3004000</v>
      </c>
      <c r="L23" s="326">
        <v>3019000</v>
      </c>
      <c r="M23" s="326">
        <v>3034000</v>
      </c>
      <c r="N23" s="326">
        <v>3049000</v>
      </c>
      <c r="O23" s="326">
        <v>3064000</v>
      </c>
      <c r="P23" s="327">
        <v>2974508</v>
      </c>
      <c r="Q23" s="206" t="s">
        <v>162</v>
      </c>
      <c r="R23" s="244">
        <f t="shared" si="0"/>
        <v>0</v>
      </c>
    </row>
    <row r="24" spans="1:18" ht="15">
      <c r="A24" s="324" t="s">
        <v>209</v>
      </c>
      <c r="B24" s="325" t="s">
        <v>188</v>
      </c>
      <c r="C24" s="326">
        <v>0</v>
      </c>
      <c r="D24" s="326">
        <v>0</v>
      </c>
      <c r="E24" s="326">
        <v>0</v>
      </c>
      <c r="F24" s="326">
        <v>0</v>
      </c>
      <c r="G24" s="326">
        <v>0</v>
      </c>
      <c r="H24" s="326">
        <v>0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7">
        <v>0</v>
      </c>
      <c r="Q24" s="206" t="s">
        <v>162</v>
      </c>
      <c r="R24" s="244">
        <f t="shared" si="0"/>
        <v>0</v>
      </c>
    </row>
    <row r="25" spans="1:18" ht="15">
      <c r="A25" s="324" t="s">
        <v>210</v>
      </c>
      <c r="B25" s="325" t="s">
        <v>188</v>
      </c>
      <c r="C25" s="326">
        <v>0</v>
      </c>
      <c r="D25" s="326">
        <v>0</v>
      </c>
      <c r="E25" s="326">
        <v>0</v>
      </c>
      <c r="F25" s="326">
        <v>0</v>
      </c>
      <c r="G25" s="326">
        <v>0</v>
      </c>
      <c r="H25" s="326">
        <v>0</v>
      </c>
      <c r="I25" s="326">
        <v>0</v>
      </c>
      <c r="J25" s="326">
        <v>0</v>
      </c>
      <c r="K25" s="326">
        <v>0</v>
      </c>
      <c r="L25" s="326">
        <v>0</v>
      </c>
      <c r="M25" s="326">
        <v>0</v>
      </c>
      <c r="N25" s="326">
        <v>0</v>
      </c>
      <c r="O25" s="326">
        <v>0</v>
      </c>
      <c r="P25" s="327">
        <v>0</v>
      </c>
      <c r="Q25" s="206" t="s">
        <v>162</v>
      </c>
      <c r="R25" s="244">
        <f t="shared" si="0"/>
        <v>0</v>
      </c>
    </row>
    <row r="26" spans="1:18" ht="15">
      <c r="A26" s="324" t="s">
        <v>211</v>
      </c>
      <c r="B26" s="325" t="s">
        <v>188</v>
      </c>
      <c r="C26" s="326">
        <v>0</v>
      </c>
      <c r="D26" s="326">
        <v>0</v>
      </c>
      <c r="E26" s="326">
        <v>0</v>
      </c>
      <c r="F26" s="326">
        <v>0</v>
      </c>
      <c r="G26" s="326">
        <v>0</v>
      </c>
      <c r="H26" s="326">
        <v>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7">
        <v>0</v>
      </c>
      <c r="Q26" s="206" t="s">
        <v>162</v>
      </c>
      <c r="R26" s="244">
        <f t="shared" si="0"/>
        <v>0</v>
      </c>
    </row>
    <row r="27" spans="1:18" ht="15">
      <c r="A27" s="324" t="s">
        <v>212</v>
      </c>
      <c r="B27" s="325" t="s">
        <v>188</v>
      </c>
      <c r="C27" s="326">
        <v>0</v>
      </c>
      <c r="D27" s="326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7">
        <v>0</v>
      </c>
      <c r="Q27" s="206" t="s">
        <v>162</v>
      </c>
      <c r="R27" s="244">
        <f t="shared" si="0"/>
        <v>0</v>
      </c>
    </row>
    <row r="28" spans="1:18" ht="15">
      <c r="A28" s="324" t="s">
        <v>213</v>
      </c>
      <c r="B28" s="325" t="s">
        <v>188</v>
      </c>
      <c r="C28" s="326">
        <v>0</v>
      </c>
      <c r="D28" s="326">
        <v>0</v>
      </c>
      <c r="E28" s="326">
        <v>0</v>
      </c>
      <c r="F28" s="326">
        <v>0</v>
      </c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7">
        <v>0</v>
      </c>
      <c r="Q28" s="206" t="s">
        <v>162</v>
      </c>
      <c r="R28" s="244">
        <f t="shared" si="0"/>
        <v>0</v>
      </c>
    </row>
    <row r="29" spans="1:18" ht="15">
      <c r="A29" s="324" t="s">
        <v>214</v>
      </c>
      <c r="B29" s="325" t="s">
        <v>188</v>
      </c>
      <c r="C29" s="326">
        <v>0</v>
      </c>
      <c r="D29" s="326">
        <v>0</v>
      </c>
      <c r="E29" s="326">
        <v>0</v>
      </c>
      <c r="F29" s="326">
        <v>0</v>
      </c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7">
        <v>0</v>
      </c>
      <c r="Q29" s="206" t="s">
        <v>162</v>
      </c>
      <c r="R29" s="244">
        <f t="shared" si="0"/>
        <v>0</v>
      </c>
    </row>
    <row r="30" spans="1:18" ht="15">
      <c r="A30" s="324" t="s">
        <v>215</v>
      </c>
      <c r="B30" s="325" t="s">
        <v>188</v>
      </c>
      <c r="C30" s="326">
        <v>0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7">
        <v>0</v>
      </c>
      <c r="Q30" s="206" t="s">
        <v>162</v>
      </c>
      <c r="R30" s="244">
        <f t="shared" si="0"/>
        <v>0</v>
      </c>
    </row>
    <row r="31" spans="1:18" ht="15">
      <c r="A31" s="324" t="s">
        <v>216</v>
      </c>
      <c r="B31" s="325" t="s">
        <v>188</v>
      </c>
      <c r="C31" s="326">
        <v>0</v>
      </c>
      <c r="D31" s="326">
        <v>0</v>
      </c>
      <c r="E31" s="326">
        <v>0</v>
      </c>
      <c r="F31" s="326">
        <v>0</v>
      </c>
      <c r="G31" s="326">
        <v>0</v>
      </c>
      <c r="H31" s="326">
        <v>0</v>
      </c>
      <c r="I31" s="326">
        <v>0</v>
      </c>
      <c r="J31" s="326">
        <v>0</v>
      </c>
      <c r="K31" s="326">
        <v>0</v>
      </c>
      <c r="L31" s="326">
        <v>0</v>
      </c>
      <c r="M31" s="326">
        <v>0</v>
      </c>
      <c r="N31" s="326">
        <v>0</v>
      </c>
      <c r="O31" s="326">
        <v>0</v>
      </c>
      <c r="P31" s="327">
        <v>0</v>
      </c>
      <c r="Q31" s="206" t="s">
        <v>162</v>
      </c>
      <c r="R31" s="244">
        <f t="shared" si="0"/>
        <v>0</v>
      </c>
    </row>
    <row r="32" spans="1:18" ht="15">
      <c r="A32" s="324" t="s">
        <v>217</v>
      </c>
      <c r="B32" s="325" t="s">
        <v>188</v>
      </c>
      <c r="C32" s="326">
        <v>0</v>
      </c>
      <c r="D32" s="326">
        <v>0</v>
      </c>
      <c r="E32" s="326">
        <v>0</v>
      </c>
      <c r="F32" s="326">
        <v>0</v>
      </c>
      <c r="G32" s="326">
        <v>0</v>
      </c>
      <c r="H32" s="326">
        <v>0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7">
        <v>0</v>
      </c>
      <c r="Q32" s="206" t="s">
        <v>162</v>
      </c>
      <c r="R32" s="244">
        <f t="shared" si="0"/>
        <v>0</v>
      </c>
    </row>
    <row r="33" spans="1:18" ht="15">
      <c r="A33" s="324" t="s">
        <v>218</v>
      </c>
      <c r="B33" s="325" t="s">
        <v>188</v>
      </c>
      <c r="C33" s="326">
        <v>0</v>
      </c>
      <c r="D33" s="326">
        <v>0</v>
      </c>
      <c r="E33" s="326">
        <v>0</v>
      </c>
      <c r="F33" s="326">
        <v>0</v>
      </c>
      <c r="G33" s="326">
        <v>0</v>
      </c>
      <c r="H33" s="326">
        <v>0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7">
        <v>0</v>
      </c>
      <c r="Q33" s="206" t="s">
        <v>162</v>
      </c>
      <c r="R33" s="244">
        <f t="shared" si="0"/>
        <v>0</v>
      </c>
    </row>
    <row r="34" spans="1:18" ht="15">
      <c r="A34" s="324" t="s">
        <v>219</v>
      </c>
      <c r="B34" s="325" t="s">
        <v>188</v>
      </c>
      <c r="C34" s="326">
        <v>0</v>
      </c>
      <c r="D34" s="326">
        <v>0</v>
      </c>
      <c r="E34" s="326">
        <v>0</v>
      </c>
      <c r="F34" s="326">
        <v>0</v>
      </c>
      <c r="G34" s="326">
        <v>0</v>
      </c>
      <c r="H34" s="326">
        <v>0</v>
      </c>
      <c r="I34" s="326">
        <v>0</v>
      </c>
      <c r="J34" s="326">
        <v>0</v>
      </c>
      <c r="K34" s="326">
        <v>0</v>
      </c>
      <c r="L34" s="326">
        <v>0</v>
      </c>
      <c r="M34" s="326">
        <v>0</v>
      </c>
      <c r="N34" s="326">
        <v>0</v>
      </c>
      <c r="O34" s="326">
        <v>0</v>
      </c>
      <c r="P34" s="327">
        <v>0</v>
      </c>
      <c r="Q34" s="206" t="s">
        <v>162</v>
      </c>
      <c r="R34" s="244">
        <f t="shared" si="0"/>
        <v>0</v>
      </c>
    </row>
    <row r="35" spans="1:18" ht="15">
      <c r="A35" s="324" t="s">
        <v>220</v>
      </c>
      <c r="B35" s="325" t="s">
        <v>188</v>
      </c>
      <c r="C35" s="326">
        <v>0</v>
      </c>
      <c r="D35" s="326">
        <v>0</v>
      </c>
      <c r="E35" s="326">
        <v>0</v>
      </c>
      <c r="F35" s="326">
        <v>0</v>
      </c>
      <c r="G35" s="326">
        <v>0</v>
      </c>
      <c r="H35" s="326">
        <v>0</v>
      </c>
      <c r="I35" s="326">
        <v>0</v>
      </c>
      <c r="J35" s="326">
        <v>0</v>
      </c>
      <c r="K35" s="326">
        <v>0</v>
      </c>
      <c r="L35" s="326">
        <v>0</v>
      </c>
      <c r="M35" s="326">
        <v>0</v>
      </c>
      <c r="N35" s="326">
        <v>1000</v>
      </c>
      <c r="O35" s="326">
        <v>1000</v>
      </c>
      <c r="P35" s="327">
        <v>110</v>
      </c>
      <c r="Q35" s="206" t="s">
        <v>162</v>
      </c>
      <c r="R35" s="244">
        <f t="shared" si="0"/>
        <v>0</v>
      </c>
    </row>
    <row r="36" spans="1:18" ht="15">
      <c r="A36" s="324" t="s">
        <v>221</v>
      </c>
      <c r="B36" s="325" t="s">
        <v>188</v>
      </c>
      <c r="C36" s="326">
        <v>133000</v>
      </c>
      <c r="D36" s="326">
        <v>134000</v>
      </c>
      <c r="E36" s="326">
        <v>135000</v>
      </c>
      <c r="F36" s="326">
        <v>136000</v>
      </c>
      <c r="G36" s="326">
        <v>137000</v>
      </c>
      <c r="H36" s="326">
        <v>138000</v>
      </c>
      <c r="I36" s="326">
        <v>140000</v>
      </c>
      <c r="J36" s="326">
        <v>141000</v>
      </c>
      <c r="K36" s="326">
        <v>142000</v>
      </c>
      <c r="L36" s="326">
        <v>143000</v>
      </c>
      <c r="M36" s="326">
        <v>144000</v>
      </c>
      <c r="N36" s="326">
        <v>145000</v>
      </c>
      <c r="O36" s="326">
        <v>146000</v>
      </c>
      <c r="P36" s="327">
        <v>139502</v>
      </c>
      <c r="Q36" s="206" t="s">
        <v>162</v>
      </c>
      <c r="R36" s="244">
        <f t="shared" si="0"/>
        <v>0</v>
      </c>
    </row>
    <row r="37" spans="1:18" ht="15">
      <c r="A37" s="324" t="s">
        <v>222</v>
      </c>
      <c r="B37" s="325" t="s">
        <v>188</v>
      </c>
      <c r="C37" s="326">
        <v>0</v>
      </c>
      <c r="D37" s="326">
        <v>0</v>
      </c>
      <c r="E37" s="326">
        <v>0</v>
      </c>
      <c r="F37" s="326">
        <v>0</v>
      </c>
      <c r="G37" s="326">
        <v>0</v>
      </c>
      <c r="H37" s="326">
        <v>0</v>
      </c>
      <c r="I37" s="326">
        <v>0</v>
      </c>
      <c r="J37" s="326">
        <v>0</v>
      </c>
      <c r="K37" s="326">
        <v>0</v>
      </c>
      <c r="L37" s="326">
        <v>0</v>
      </c>
      <c r="M37" s="326">
        <v>0</v>
      </c>
      <c r="N37" s="326">
        <v>0</v>
      </c>
      <c r="O37" s="326">
        <v>0</v>
      </c>
      <c r="P37" s="327">
        <v>0</v>
      </c>
      <c r="Q37" s="206" t="s">
        <v>162</v>
      </c>
      <c r="R37" s="244">
        <f t="shared" si="0"/>
        <v>0</v>
      </c>
    </row>
    <row r="38" spans="1:18" ht="15">
      <c r="A38" s="324" t="s">
        <v>223</v>
      </c>
      <c r="B38" s="325" t="s">
        <v>188</v>
      </c>
      <c r="C38" s="326">
        <v>25000</v>
      </c>
      <c r="D38" s="326">
        <v>25000</v>
      </c>
      <c r="E38" s="326">
        <v>25000</v>
      </c>
      <c r="F38" s="326">
        <v>25000</v>
      </c>
      <c r="G38" s="326">
        <v>26000</v>
      </c>
      <c r="H38" s="326">
        <v>26000</v>
      </c>
      <c r="I38" s="326">
        <v>26000</v>
      </c>
      <c r="J38" s="326">
        <v>26000</v>
      </c>
      <c r="K38" s="326">
        <v>26000</v>
      </c>
      <c r="L38" s="326">
        <v>27000</v>
      </c>
      <c r="M38" s="326">
        <v>27000</v>
      </c>
      <c r="N38" s="326">
        <v>27000</v>
      </c>
      <c r="O38" s="326">
        <v>28000</v>
      </c>
      <c r="P38" s="327">
        <v>25976</v>
      </c>
      <c r="Q38" s="206" t="s">
        <v>162</v>
      </c>
      <c r="R38" s="244">
        <f t="shared" si="0"/>
        <v>0</v>
      </c>
    </row>
    <row r="39" spans="1:18" ht="15">
      <c r="A39" s="324" t="s">
        <v>224</v>
      </c>
      <c r="B39" s="325" t="s">
        <v>188</v>
      </c>
      <c r="C39" s="326">
        <v>1205000</v>
      </c>
      <c r="D39" s="326">
        <v>1207000</v>
      </c>
      <c r="E39" s="326">
        <v>1208000</v>
      </c>
      <c r="F39" s="326">
        <v>1210000</v>
      </c>
      <c r="G39" s="326">
        <v>1212000</v>
      </c>
      <c r="H39" s="326">
        <v>1213000</v>
      </c>
      <c r="I39" s="326">
        <v>1215000</v>
      </c>
      <c r="J39" s="326">
        <v>1217000</v>
      </c>
      <c r="K39" s="326">
        <v>1218000</v>
      </c>
      <c r="L39" s="326">
        <v>1220000</v>
      </c>
      <c r="M39" s="326">
        <v>1222000</v>
      </c>
      <c r="N39" s="326">
        <v>1223000</v>
      </c>
      <c r="O39" s="326">
        <v>1225000</v>
      </c>
      <c r="P39" s="327">
        <v>1214939</v>
      </c>
      <c r="Q39" s="206" t="s">
        <v>162</v>
      </c>
      <c r="R39" s="244">
        <f t="shared" si="0"/>
        <v>0</v>
      </c>
    </row>
    <row r="40" spans="1:18" ht="15">
      <c r="A40" s="324" t="s">
        <v>225</v>
      </c>
      <c r="B40" s="325" t="s">
        <v>188</v>
      </c>
      <c r="C40" s="326">
        <v>0</v>
      </c>
      <c r="D40" s="326">
        <v>0</v>
      </c>
      <c r="E40" s="326">
        <v>0</v>
      </c>
      <c r="F40" s="326">
        <v>0</v>
      </c>
      <c r="G40" s="326">
        <v>0</v>
      </c>
      <c r="H40" s="326">
        <v>0</v>
      </c>
      <c r="I40" s="326">
        <v>0</v>
      </c>
      <c r="J40" s="326">
        <v>0</v>
      </c>
      <c r="K40" s="326">
        <v>0</v>
      </c>
      <c r="L40" s="326">
        <v>0</v>
      </c>
      <c r="M40" s="326">
        <v>0</v>
      </c>
      <c r="N40" s="326">
        <v>0</v>
      </c>
      <c r="O40" s="326">
        <v>0</v>
      </c>
      <c r="P40" s="327">
        <v>0</v>
      </c>
      <c r="Q40" s="206" t="s">
        <v>162</v>
      </c>
      <c r="R40" s="244">
        <f t="shared" si="0"/>
        <v>0</v>
      </c>
    </row>
    <row r="41" spans="1:18" ht="15">
      <c r="A41" s="324" t="s">
        <v>226</v>
      </c>
      <c r="B41" s="325" t="s">
        <v>188</v>
      </c>
      <c r="C41" s="326">
        <v>5565000</v>
      </c>
      <c r="D41" s="326">
        <v>5480000</v>
      </c>
      <c r="E41" s="326">
        <v>5518000</v>
      </c>
      <c r="F41" s="326">
        <v>5556000</v>
      </c>
      <c r="G41" s="326">
        <v>5594000</v>
      </c>
      <c r="H41" s="326">
        <v>5631000</v>
      </c>
      <c r="I41" s="326">
        <v>5669000</v>
      </c>
      <c r="J41" s="326">
        <v>5707000</v>
      </c>
      <c r="K41" s="326">
        <v>5745000</v>
      </c>
      <c r="L41" s="326">
        <v>5782000</v>
      </c>
      <c r="M41" s="326">
        <v>5820000</v>
      </c>
      <c r="N41" s="326">
        <v>5858000</v>
      </c>
      <c r="O41" s="326">
        <v>5848000</v>
      </c>
      <c r="P41" s="327">
        <v>5672247</v>
      </c>
      <c r="Q41" s="206" t="s">
        <v>162</v>
      </c>
      <c r="R41" s="244">
        <f t="shared" si="0"/>
        <v>0</v>
      </c>
    </row>
    <row r="42" spans="1:18" ht="15">
      <c r="A42" s="324" t="s">
        <v>227</v>
      </c>
      <c r="B42" s="325" t="s">
        <v>188</v>
      </c>
      <c r="C42" s="326">
        <v>27323000</v>
      </c>
      <c r="D42" s="326">
        <v>27391000</v>
      </c>
      <c r="E42" s="326">
        <v>27458000</v>
      </c>
      <c r="F42" s="326">
        <v>27525000</v>
      </c>
      <c r="G42" s="326">
        <v>27592000</v>
      </c>
      <c r="H42" s="326">
        <v>27659000</v>
      </c>
      <c r="I42" s="326">
        <v>27727000</v>
      </c>
      <c r="J42" s="326">
        <v>27794000</v>
      </c>
      <c r="K42" s="326">
        <v>27861000</v>
      </c>
      <c r="L42" s="326">
        <v>27929000</v>
      </c>
      <c r="M42" s="326">
        <v>27996000</v>
      </c>
      <c r="N42" s="326">
        <v>28063000</v>
      </c>
      <c r="O42" s="326">
        <v>28130000</v>
      </c>
      <c r="P42" s="327">
        <v>27726822</v>
      </c>
      <c r="Q42" s="206" t="s">
        <v>162</v>
      </c>
      <c r="R42" s="244">
        <f t="shared" si="0"/>
        <v>0</v>
      </c>
    </row>
    <row r="43" spans="1:18" ht="15">
      <c r="A43" s="324" t="s">
        <v>228</v>
      </c>
      <c r="B43" s="325" t="s">
        <v>188</v>
      </c>
      <c r="C43" s="326">
        <v>0</v>
      </c>
      <c r="D43" s="326">
        <v>0</v>
      </c>
      <c r="E43" s="326">
        <v>0</v>
      </c>
      <c r="F43" s="326">
        <v>0</v>
      </c>
      <c r="G43" s="326">
        <v>0</v>
      </c>
      <c r="H43" s="326">
        <v>0</v>
      </c>
      <c r="I43" s="326">
        <v>0</v>
      </c>
      <c r="J43" s="326">
        <v>0</v>
      </c>
      <c r="K43" s="326">
        <v>0</v>
      </c>
      <c r="L43" s="326">
        <v>0</v>
      </c>
      <c r="M43" s="326">
        <v>0</v>
      </c>
      <c r="N43" s="326">
        <v>0</v>
      </c>
      <c r="O43" s="326">
        <v>0</v>
      </c>
      <c r="P43" s="327">
        <v>0</v>
      </c>
      <c r="Q43" s="206" t="s">
        <v>162</v>
      </c>
      <c r="R43" s="244">
        <f t="shared" si="0"/>
        <v>0</v>
      </c>
    </row>
    <row r="44" spans="1:18" ht="15">
      <c r="A44" s="324" t="s">
        <v>229</v>
      </c>
      <c r="B44" s="325" t="s">
        <v>188</v>
      </c>
      <c r="C44" s="326">
        <v>1128000</v>
      </c>
      <c r="D44" s="326">
        <v>1074000</v>
      </c>
      <c r="E44" s="326">
        <v>1102000</v>
      </c>
      <c r="F44" s="326">
        <v>1129000</v>
      </c>
      <c r="G44" s="326">
        <v>1157000</v>
      </c>
      <c r="H44" s="326">
        <v>1185000</v>
      </c>
      <c r="I44" s="326">
        <v>1212000</v>
      </c>
      <c r="J44" s="326">
        <v>1240000</v>
      </c>
      <c r="K44" s="326">
        <v>1268000</v>
      </c>
      <c r="L44" s="326">
        <v>1296000</v>
      </c>
      <c r="M44" s="326">
        <v>1324000</v>
      </c>
      <c r="N44" s="326">
        <v>1352000</v>
      </c>
      <c r="O44" s="326">
        <v>1331000</v>
      </c>
      <c r="P44" s="327">
        <v>1213962</v>
      </c>
      <c r="Q44" s="206" t="s">
        <v>162</v>
      </c>
      <c r="R44" s="244">
        <f t="shared" si="0"/>
        <v>0</v>
      </c>
    </row>
    <row r="45" spans="1:18" ht="15">
      <c r="A45" s="324" t="s">
        <v>230</v>
      </c>
      <c r="B45" s="325" t="s">
        <v>188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326">
        <v>0</v>
      </c>
      <c r="K45" s="326">
        <v>0</v>
      </c>
      <c r="L45" s="326">
        <v>0</v>
      </c>
      <c r="M45" s="326">
        <v>0</v>
      </c>
      <c r="N45" s="326">
        <v>0</v>
      </c>
      <c r="O45" s="326">
        <v>0</v>
      </c>
      <c r="P45" s="327">
        <v>0</v>
      </c>
      <c r="Q45" s="206" t="s">
        <v>162</v>
      </c>
      <c r="R45" s="244">
        <f t="shared" si="0"/>
        <v>0</v>
      </c>
    </row>
    <row r="46" spans="1:18" ht="15">
      <c r="A46" s="324" t="s">
        <v>231</v>
      </c>
      <c r="B46" s="325" t="s">
        <v>188</v>
      </c>
      <c r="C46" s="326">
        <v>21875000</v>
      </c>
      <c r="D46" s="326">
        <v>21720000</v>
      </c>
      <c r="E46" s="326">
        <v>21803000</v>
      </c>
      <c r="F46" s="326">
        <v>21886000</v>
      </c>
      <c r="G46" s="326">
        <v>21968000</v>
      </c>
      <c r="H46" s="326">
        <v>22051000</v>
      </c>
      <c r="I46" s="326">
        <v>22134000</v>
      </c>
      <c r="J46" s="326">
        <v>22236000</v>
      </c>
      <c r="K46" s="326">
        <v>22322000</v>
      </c>
      <c r="L46" s="326">
        <v>22408000</v>
      </c>
      <c r="M46" s="326">
        <v>22494000</v>
      </c>
      <c r="N46" s="326">
        <v>22580000</v>
      </c>
      <c r="O46" s="326">
        <v>22271000</v>
      </c>
      <c r="P46" s="327">
        <v>22139570</v>
      </c>
      <c r="Q46" s="206" t="s">
        <v>162</v>
      </c>
      <c r="R46" s="244">
        <f t="shared" si="0"/>
        <v>0</v>
      </c>
    </row>
    <row r="47" spans="1:18" ht="15">
      <c r="A47" s="324" t="s">
        <v>232</v>
      </c>
      <c r="B47" s="325" t="s">
        <v>188</v>
      </c>
      <c r="C47" s="326">
        <v>55620000</v>
      </c>
      <c r="D47" s="326">
        <v>56077000</v>
      </c>
      <c r="E47" s="326">
        <v>55823000</v>
      </c>
      <c r="F47" s="326">
        <v>56630000</v>
      </c>
      <c r="G47" s="326">
        <v>56379000</v>
      </c>
      <c r="H47" s="326">
        <v>54337000</v>
      </c>
      <c r="I47" s="326">
        <v>54104000</v>
      </c>
      <c r="J47" s="326">
        <v>53854000</v>
      </c>
      <c r="K47" s="326">
        <v>53603000</v>
      </c>
      <c r="L47" s="326">
        <v>53354000</v>
      </c>
      <c r="M47" s="326">
        <v>53106000</v>
      </c>
      <c r="N47" s="326">
        <v>52858000</v>
      </c>
      <c r="O47" s="326">
        <v>52604000</v>
      </c>
      <c r="P47" s="327">
        <v>54519754</v>
      </c>
      <c r="Q47" s="206" t="s">
        <v>162</v>
      </c>
      <c r="R47" s="244">
        <f t="shared" si="0"/>
        <v>0</v>
      </c>
    </row>
    <row r="48" spans="1:18" ht="15">
      <c r="A48" s="324" t="s">
        <v>233</v>
      </c>
      <c r="B48" s="325" t="s">
        <v>188</v>
      </c>
      <c r="C48" s="326">
        <v>0</v>
      </c>
      <c r="D48" s="326">
        <v>0</v>
      </c>
      <c r="E48" s="326">
        <v>0</v>
      </c>
      <c r="F48" s="326">
        <v>0</v>
      </c>
      <c r="G48" s="326">
        <v>0</v>
      </c>
      <c r="H48" s="326">
        <v>0</v>
      </c>
      <c r="I48" s="326">
        <v>0</v>
      </c>
      <c r="J48" s="326">
        <v>0</v>
      </c>
      <c r="K48" s="326">
        <v>0</v>
      </c>
      <c r="L48" s="326">
        <v>0</v>
      </c>
      <c r="M48" s="326">
        <v>0</v>
      </c>
      <c r="N48" s="326">
        <v>0</v>
      </c>
      <c r="O48" s="326">
        <v>0</v>
      </c>
      <c r="P48" s="327">
        <v>0</v>
      </c>
      <c r="Q48" s="206" t="s">
        <v>162</v>
      </c>
      <c r="R48" s="244">
        <f t="shared" si="0"/>
        <v>0</v>
      </c>
    </row>
    <row r="49" spans="1:18" ht="15">
      <c r="A49" s="324" t="s">
        <v>234</v>
      </c>
      <c r="B49" s="325" t="s">
        <v>188</v>
      </c>
      <c r="C49" s="326">
        <v>19746000</v>
      </c>
      <c r="D49" s="326">
        <v>19690000</v>
      </c>
      <c r="E49" s="326">
        <v>19776000</v>
      </c>
      <c r="F49" s="326">
        <v>19862000</v>
      </c>
      <c r="G49" s="326">
        <v>19947000</v>
      </c>
      <c r="H49" s="326">
        <v>20033000</v>
      </c>
      <c r="I49" s="326">
        <v>20119000</v>
      </c>
      <c r="J49" s="326">
        <v>20205000</v>
      </c>
      <c r="K49" s="326">
        <v>20291000</v>
      </c>
      <c r="L49" s="326">
        <v>20377000</v>
      </c>
      <c r="M49" s="326">
        <v>20463000</v>
      </c>
      <c r="N49" s="326">
        <v>20548000</v>
      </c>
      <c r="O49" s="326">
        <v>20428000</v>
      </c>
      <c r="P49" s="327">
        <v>20116431</v>
      </c>
      <c r="Q49" s="206" t="s">
        <v>162</v>
      </c>
      <c r="R49" s="244">
        <f t="shared" si="0"/>
        <v>1000</v>
      </c>
    </row>
    <row r="50" spans="1:18" ht="15">
      <c r="A50" s="324" t="s">
        <v>235</v>
      </c>
      <c r="B50" s="325" t="s">
        <v>188</v>
      </c>
      <c r="C50" s="326">
        <v>0</v>
      </c>
      <c r="D50" s="326">
        <v>0</v>
      </c>
      <c r="E50" s="326">
        <v>0</v>
      </c>
      <c r="F50" s="326">
        <v>0</v>
      </c>
      <c r="G50" s="326">
        <v>0</v>
      </c>
      <c r="H50" s="326">
        <v>0</v>
      </c>
      <c r="I50" s="326">
        <v>0</v>
      </c>
      <c r="J50" s="326">
        <v>0</v>
      </c>
      <c r="K50" s="326">
        <v>0</v>
      </c>
      <c r="L50" s="326">
        <v>0</v>
      </c>
      <c r="M50" s="326">
        <v>0</v>
      </c>
      <c r="N50" s="326">
        <v>0</v>
      </c>
      <c r="O50" s="326">
        <v>0</v>
      </c>
      <c r="P50" s="327">
        <v>0</v>
      </c>
      <c r="Q50" s="206" t="s">
        <v>162</v>
      </c>
      <c r="R50" s="244">
        <f t="shared" si="0"/>
        <v>0</v>
      </c>
    </row>
    <row r="51" spans="1:18" ht="15">
      <c r="A51" s="324" t="s">
        <v>236</v>
      </c>
      <c r="B51" s="325" t="s">
        <v>188</v>
      </c>
      <c r="C51" s="326">
        <v>0</v>
      </c>
      <c r="D51" s="326">
        <v>0</v>
      </c>
      <c r="E51" s="326">
        <v>0</v>
      </c>
      <c r="F51" s="326">
        <v>0</v>
      </c>
      <c r="G51" s="326">
        <v>0</v>
      </c>
      <c r="H51" s="326">
        <v>0</v>
      </c>
      <c r="I51" s="326">
        <v>0</v>
      </c>
      <c r="J51" s="326">
        <v>0</v>
      </c>
      <c r="K51" s="326">
        <v>0</v>
      </c>
      <c r="L51" s="326">
        <v>0</v>
      </c>
      <c r="M51" s="326">
        <v>0</v>
      </c>
      <c r="N51" s="326">
        <v>0</v>
      </c>
      <c r="O51" s="326">
        <v>0</v>
      </c>
      <c r="P51" s="327">
        <v>0</v>
      </c>
      <c r="Q51" s="206" t="s">
        <v>162</v>
      </c>
      <c r="R51" s="244">
        <f t="shared" si="0"/>
        <v>0</v>
      </c>
    </row>
    <row r="52" spans="1:18" ht="15">
      <c r="A52" s="324" t="s">
        <v>237</v>
      </c>
      <c r="B52" s="325" t="s">
        <v>188</v>
      </c>
      <c r="C52" s="326">
        <v>0</v>
      </c>
      <c r="D52" s="326">
        <v>0</v>
      </c>
      <c r="E52" s="326">
        <v>0</v>
      </c>
      <c r="F52" s="326">
        <v>0</v>
      </c>
      <c r="G52" s="326">
        <v>0</v>
      </c>
      <c r="H52" s="326">
        <v>0</v>
      </c>
      <c r="I52" s="326">
        <v>0</v>
      </c>
      <c r="J52" s="326">
        <v>0</v>
      </c>
      <c r="K52" s="326">
        <v>0</v>
      </c>
      <c r="L52" s="326">
        <v>0</v>
      </c>
      <c r="M52" s="326">
        <v>0</v>
      </c>
      <c r="N52" s="326">
        <v>0</v>
      </c>
      <c r="O52" s="326">
        <v>0</v>
      </c>
      <c r="P52" s="327">
        <v>0</v>
      </c>
      <c r="Q52" s="206" t="s">
        <v>162</v>
      </c>
      <c r="R52" s="244">
        <f t="shared" si="0"/>
        <v>0</v>
      </c>
    </row>
    <row r="53" spans="1:18" ht="15">
      <c r="A53" s="324" t="s">
        <v>238</v>
      </c>
      <c r="B53" s="325" t="s">
        <v>188</v>
      </c>
      <c r="C53" s="326">
        <v>0</v>
      </c>
      <c r="D53" s="326">
        <v>0</v>
      </c>
      <c r="E53" s="326">
        <v>0</v>
      </c>
      <c r="F53" s="326">
        <v>0</v>
      </c>
      <c r="G53" s="326">
        <v>0</v>
      </c>
      <c r="H53" s="326">
        <v>0</v>
      </c>
      <c r="I53" s="326">
        <v>0</v>
      </c>
      <c r="J53" s="326">
        <v>0</v>
      </c>
      <c r="K53" s="326">
        <v>0</v>
      </c>
      <c r="L53" s="326">
        <v>0</v>
      </c>
      <c r="M53" s="326">
        <v>0</v>
      </c>
      <c r="N53" s="326">
        <v>0</v>
      </c>
      <c r="O53" s="326">
        <v>0</v>
      </c>
      <c r="P53" s="327">
        <v>0</v>
      </c>
      <c r="Q53" s="206" t="s">
        <v>162</v>
      </c>
      <c r="R53" s="244">
        <f t="shared" si="0"/>
        <v>0</v>
      </c>
    </row>
    <row r="54" spans="1:18" ht="15">
      <c r="A54" s="324" t="s">
        <v>239</v>
      </c>
      <c r="B54" s="325" t="s">
        <v>188</v>
      </c>
      <c r="C54" s="326">
        <v>0</v>
      </c>
      <c r="D54" s="326">
        <v>0</v>
      </c>
      <c r="E54" s="326">
        <v>0</v>
      </c>
      <c r="F54" s="326">
        <v>0</v>
      </c>
      <c r="G54" s="326">
        <v>0</v>
      </c>
      <c r="H54" s="326">
        <v>0</v>
      </c>
      <c r="I54" s="326">
        <v>0</v>
      </c>
      <c r="J54" s="326">
        <v>0</v>
      </c>
      <c r="K54" s="326">
        <v>0</v>
      </c>
      <c r="L54" s="326">
        <v>0</v>
      </c>
      <c r="M54" s="326">
        <v>0</v>
      </c>
      <c r="N54" s="326">
        <v>0</v>
      </c>
      <c r="O54" s="326">
        <v>0</v>
      </c>
      <c r="P54" s="327">
        <v>0</v>
      </c>
      <c r="Q54" s="206" t="s">
        <v>162</v>
      </c>
      <c r="R54" s="244">
        <f t="shared" si="0"/>
        <v>0</v>
      </c>
    </row>
    <row r="55" spans="1:18" ht="15">
      <c r="A55" s="324" t="s">
        <v>240</v>
      </c>
      <c r="B55" s="325" t="s">
        <v>188</v>
      </c>
      <c r="C55" s="326">
        <v>378000</v>
      </c>
      <c r="D55" s="326">
        <v>380000</v>
      </c>
      <c r="E55" s="326">
        <v>381000</v>
      </c>
      <c r="F55" s="326">
        <v>382000</v>
      </c>
      <c r="G55" s="326">
        <v>383000</v>
      </c>
      <c r="H55" s="326">
        <v>384000</v>
      </c>
      <c r="I55" s="326">
        <v>385000</v>
      </c>
      <c r="J55" s="326">
        <v>387000</v>
      </c>
      <c r="K55" s="326">
        <v>388000</v>
      </c>
      <c r="L55" s="326">
        <v>389000</v>
      </c>
      <c r="M55" s="326">
        <v>390000</v>
      </c>
      <c r="N55" s="326">
        <v>391000</v>
      </c>
      <c r="O55" s="326">
        <v>393000</v>
      </c>
      <c r="P55" s="327">
        <v>385474</v>
      </c>
      <c r="Q55" s="206" t="s">
        <v>162</v>
      </c>
      <c r="R55" s="244">
        <f t="shared" si="0"/>
        <v>0</v>
      </c>
    </row>
    <row r="56" spans="1:18" ht="15">
      <c r="A56" s="324" t="s">
        <v>241</v>
      </c>
      <c r="B56" s="325" t="s">
        <v>188</v>
      </c>
      <c r="C56" s="326">
        <v>0</v>
      </c>
      <c r="D56" s="326">
        <v>0</v>
      </c>
      <c r="E56" s="326">
        <v>0</v>
      </c>
      <c r="F56" s="326">
        <v>0</v>
      </c>
      <c r="G56" s="326">
        <v>0</v>
      </c>
      <c r="H56" s="326">
        <v>0</v>
      </c>
      <c r="I56" s="326">
        <v>0</v>
      </c>
      <c r="J56" s="326">
        <v>0</v>
      </c>
      <c r="K56" s="326">
        <v>0</v>
      </c>
      <c r="L56" s="326">
        <v>0</v>
      </c>
      <c r="M56" s="326">
        <v>0</v>
      </c>
      <c r="N56" s="326">
        <v>0</v>
      </c>
      <c r="O56" s="326">
        <v>0</v>
      </c>
      <c r="P56" s="327">
        <v>0</v>
      </c>
      <c r="Q56" s="206" t="s">
        <v>162</v>
      </c>
      <c r="R56" s="244">
        <f t="shared" si="0"/>
        <v>0</v>
      </c>
    </row>
    <row r="57" spans="1:18" ht="15">
      <c r="A57" s="324" t="s">
        <v>242</v>
      </c>
      <c r="B57" s="325" t="s">
        <v>188</v>
      </c>
      <c r="C57" s="326">
        <v>25000</v>
      </c>
      <c r="D57" s="326">
        <v>26000</v>
      </c>
      <c r="E57" s="326">
        <v>27000</v>
      </c>
      <c r="F57" s="326">
        <v>29000</v>
      </c>
      <c r="G57" s="326">
        <v>30000</v>
      </c>
      <c r="H57" s="326">
        <v>32000</v>
      </c>
      <c r="I57" s="326">
        <v>33000</v>
      </c>
      <c r="J57" s="326">
        <v>34000</v>
      </c>
      <c r="K57" s="326">
        <v>36000</v>
      </c>
      <c r="L57" s="326">
        <v>37000</v>
      </c>
      <c r="M57" s="326">
        <v>39000</v>
      </c>
      <c r="N57" s="326">
        <v>40000</v>
      </c>
      <c r="O57" s="326">
        <v>41000</v>
      </c>
      <c r="P57" s="327">
        <v>33028</v>
      </c>
      <c r="Q57" s="206" t="s">
        <v>162</v>
      </c>
      <c r="R57" s="244">
        <f t="shared" si="0"/>
        <v>0</v>
      </c>
    </row>
    <row r="58" spans="1:18" ht="15">
      <c r="A58" s="324" t="s">
        <v>243</v>
      </c>
      <c r="B58" s="325" t="s">
        <v>188</v>
      </c>
      <c r="C58" s="326">
        <v>0</v>
      </c>
      <c r="D58" s="326">
        <v>0</v>
      </c>
      <c r="E58" s="326">
        <v>0</v>
      </c>
      <c r="F58" s="326">
        <v>0</v>
      </c>
      <c r="G58" s="326">
        <v>0</v>
      </c>
      <c r="H58" s="326">
        <v>0</v>
      </c>
      <c r="I58" s="326">
        <v>0</v>
      </c>
      <c r="J58" s="326">
        <v>0</v>
      </c>
      <c r="K58" s="326">
        <v>0</v>
      </c>
      <c r="L58" s="326">
        <v>0</v>
      </c>
      <c r="M58" s="326">
        <v>0</v>
      </c>
      <c r="N58" s="326">
        <v>0</v>
      </c>
      <c r="O58" s="326">
        <v>0</v>
      </c>
      <c r="P58" s="327">
        <v>0</v>
      </c>
      <c r="Q58" s="206" t="s">
        <v>162</v>
      </c>
      <c r="R58" s="244">
        <f t="shared" si="0"/>
        <v>0</v>
      </c>
    </row>
    <row r="59" spans="1:18" ht="15">
      <c r="A59" s="324" t="s">
        <v>244</v>
      </c>
      <c r="B59" s="325" t="s">
        <v>188</v>
      </c>
      <c r="C59" s="326">
        <v>38000</v>
      </c>
      <c r="D59" s="326">
        <v>38000</v>
      </c>
      <c r="E59" s="326">
        <v>39000</v>
      </c>
      <c r="F59" s="326">
        <v>39000</v>
      </c>
      <c r="G59" s="326">
        <v>40000</v>
      </c>
      <c r="H59" s="326">
        <v>40000</v>
      </c>
      <c r="I59" s="326">
        <v>41000</v>
      </c>
      <c r="J59" s="326">
        <v>41000</v>
      </c>
      <c r="K59" s="326">
        <v>42000</v>
      </c>
      <c r="L59" s="326">
        <v>42000</v>
      </c>
      <c r="M59" s="326">
        <v>43000</v>
      </c>
      <c r="N59" s="326">
        <v>43000</v>
      </c>
      <c r="O59" s="326">
        <v>44000</v>
      </c>
      <c r="P59" s="327">
        <v>40650</v>
      </c>
      <c r="Q59" s="206" t="s">
        <v>162</v>
      </c>
      <c r="R59" s="244">
        <f t="shared" si="0"/>
        <v>0</v>
      </c>
    </row>
    <row r="60" spans="1:18" ht="15">
      <c r="A60" s="324" t="s">
        <v>245</v>
      </c>
      <c r="B60" s="325" t="s">
        <v>188</v>
      </c>
      <c r="C60" s="326">
        <v>0</v>
      </c>
      <c r="D60" s="326">
        <v>0</v>
      </c>
      <c r="E60" s="326">
        <v>0</v>
      </c>
      <c r="F60" s="326">
        <v>0</v>
      </c>
      <c r="G60" s="326">
        <v>0</v>
      </c>
      <c r="H60" s="326">
        <v>0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7">
        <v>0</v>
      </c>
      <c r="Q60" s="206" t="s">
        <v>162</v>
      </c>
      <c r="R60" s="244">
        <f t="shared" si="0"/>
        <v>0</v>
      </c>
    </row>
    <row r="61" spans="1:18" ht="15">
      <c r="A61" s="324" t="s">
        <v>246</v>
      </c>
      <c r="B61" s="325" t="s">
        <v>188</v>
      </c>
      <c r="C61" s="326">
        <v>1479000</v>
      </c>
      <c r="D61" s="326">
        <v>1481000</v>
      </c>
      <c r="E61" s="326">
        <v>1483000</v>
      </c>
      <c r="F61" s="326">
        <v>1485000</v>
      </c>
      <c r="G61" s="326">
        <v>1487000</v>
      </c>
      <c r="H61" s="326">
        <v>1489000</v>
      </c>
      <c r="I61" s="326">
        <v>1491000</v>
      </c>
      <c r="J61" s="326">
        <v>1493000</v>
      </c>
      <c r="K61" s="326">
        <v>1495000</v>
      </c>
      <c r="L61" s="326">
        <v>1497000</v>
      </c>
      <c r="M61" s="326">
        <v>1499000</v>
      </c>
      <c r="N61" s="326">
        <v>1501000</v>
      </c>
      <c r="O61" s="326">
        <v>1503000</v>
      </c>
      <c r="P61" s="327">
        <v>1491082</v>
      </c>
      <c r="Q61" s="206" t="s">
        <v>162</v>
      </c>
      <c r="R61" s="244">
        <f t="shared" si="0"/>
        <v>0</v>
      </c>
    </row>
    <row r="62" spans="1:18" ht="15">
      <c r="A62" s="324" t="s">
        <v>247</v>
      </c>
      <c r="B62" s="325" t="s">
        <v>188</v>
      </c>
      <c r="C62" s="326">
        <v>0</v>
      </c>
      <c r="D62" s="326">
        <v>0</v>
      </c>
      <c r="E62" s="326">
        <v>0</v>
      </c>
      <c r="F62" s="326">
        <v>0</v>
      </c>
      <c r="G62" s="326">
        <v>0</v>
      </c>
      <c r="H62" s="326">
        <v>0</v>
      </c>
      <c r="I62" s="326">
        <v>0</v>
      </c>
      <c r="J62" s="326">
        <v>0</v>
      </c>
      <c r="K62" s="326">
        <v>0</v>
      </c>
      <c r="L62" s="326">
        <v>0</v>
      </c>
      <c r="M62" s="326">
        <v>0</v>
      </c>
      <c r="N62" s="326">
        <v>0</v>
      </c>
      <c r="O62" s="326">
        <v>0</v>
      </c>
      <c r="P62" s="327">
        <v>0</v>
      </c>
      <c r="Q62" s="206" t="s">
        <v>162</v>
      </c>
      <c r="R62" s="244">
        <f t="shared" si="0"/>
        <v>0</v>
      </c>
    </row>
    <row r="63" spans="1:18" ht="15">
      <c r="A63" s="324" t="s">
        <v>248</v>
      </c>
      <c r="B63" s="325" t="s">
        <v>188</v>
      </c>
      <c r="C63" s="326">
        <v>0</v>
      </c>
      <c r="D63" s="326">
        <v>0</v>
      </c>
      <c r="E63" s="326">
        <v>0</v>
      </c>
      <c r="F63" s="326">
        <v>0</v>
      </c>
      <c r="G63" s="326">
        <v>0</v>
      </c>
      <c r="H63" s="326">
        <v>0</v>
      </c>
      <c r="I63" s="326">
        <v>0</v>
      </c>
      <c r="J63" s="326">
        <v>0</v>
      </c>
      <c r="K63" s="326">
        <v>0</v>
      </c>
      <c r="L63" s="326">
        <v>0</v>
      </c>
      <c r="M63" s="326">
        <v>0</v>
      </c>
      <c r="N63" s="326">
        <v>0</v>
      </c>
      <c r="O63" s="326">
        <v>0</v>
      </c>
      <c r="P63" s="327">
        <v>0</v>
      </c>
      <c r="Q63" s="206" t="s">
        <v>162</v>
      </c>
      <c r="R63" s="244">
        <f t="shared" si="0"/>
        <v>0</v>
      </c>
    </row>
    <row r="64" spans="1:18" ht="15">
      <c r="A64" s="324" t="s">
        <v>249</v>
      </c>
      <c r="B64" s="325" t="s">
        <v>188</v>
      </c>
      <c r="C64" s="326">
        <v>44045000</v>
      </c>
      <c r="D64" s="326">
        <v>43636000</v>
      </c>
      <c r="E64" s="326">
        <v>44102000</v>
      </c>
      <c r="F64" s="326">
        <v>44568000</v>
      </c>
      <c r="G64" s="326">
        <v>45034000</v>
      </c>
      <c r="H64" s="326">
        <v>45500000</v>
      </c>
      <c r="I64" s="326">
        <v>45967000</v>
      </c>
      <c r="J64" s="326">
        <v>46434000</v>
      </c>
      <c r="K64" s="326">
        <v>46900000</v>
      </c>
      <c r="L64" s="326">
        <v>47367000</v>
      </c>
      <c r="M64" s="326">
        <v>47834000</v>
      </c>
      <c r="N64" s="326">
        <v>48301000</v>
      </c>
      <c r="O64" s="326">
        <v>48493000</v>
      </c>
      <c r="P64" s="327">
        <v>45992641</v>
      </c>
      <c r="Q64" s="206" t="s">
        <v>162</v>
      </c>
      <c r="R64" s="244">
        <f t="shared" si="0"/>
        <v>0</v>
      </c>
    </row>
    <row r="65" spans="1:18" ht="15">
      <c r="A65" s="324" t="s">
        <v>250</v>
      </c>
      <c r="B65" s="325" t="s">
        <v>188</v>
      </c>
      <c r="C65" s="326">
        <v>5256000</v>
      </c>
      <c r="D65" s="326">
        <v>5268000</v>
      </c>
      <c r="E65" s="326">
        <v>5281000</v>
      </c>
      <c r="F65" s="326">
        <v>5294000</v>
      </c>
      <c r="G65" s="326">
        <v>5306000</v>
      </c>
      <c r="H65" s="326">
        <v>5319000</v>
      </c>
      <c r="I65" s="326">
        <v>5331000</v>
      </c>
      <c r="J65" s="326">
        <v>5344000</v>
      </c>
      <c r="K65" s="326">
        <v>5357000</v>
      </c>
      <c r="L65" s="326">
        <v>5369000</v>
      </c>
      <c r="M65" s="326">
        <v>5382000</v>
      </c>
      <c r="N65" s="326">
        <v>5395000</v>
      </c>
      <c r="O65" s="326">
        <v>5407000</v>
      </c>
      <c r="P65" s="327">
        <v>5331439</v>
      </c>
      <c r="Q65" s="206" t="s">
        <v>162</v>
      </c>
      <c r="R65" s="244">
        <f t="shared" si="0"/>
        <v>0</v>
      </c>
    </row>
    <row r="66" spans="1:18" ht="15">
      <c r="A66" s="324" t="s">
        <v>251</v>
      </c>
      <c r="B66" s="325" t="s">
        <v>188</v>
      </c>
      <c r="C66" s="326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0</v>
      </c>
      <c r="J66" s="326">
        <v>0</v>
      </c>
      <c r="K66" s="326">
        <v>0</v>
      </c>
      <c r="L66" s="326">
        <v>0</v>
      </c>
      <c r="M66" s="326">
        <v>0</v>
      </c>
      <c r="N66" s="326">
        <v>0</v>
      </c>
      <c r="O66" s="326">
        <v>0</v>
      </c>
      <c r="P66" s="327">
        <v>0</v>
      </c>
      <c r="Q66" s="206" t="s">
        <v>162</v>
      </c>
      <c r="R66" s="244">
        <f t="shared" si="0"/>
        <v>0</v>
      </c>
    </row>
    <row r="67" spans="1:18" ht="15">
      <c r="A67" s="324" t="s">
        <v>252</v>
      </c>
      <c r="B67" s="325" t="s">
        <v>188</v>
      </c>
      <c r="C67" s="326">
        <v>39009000</v>
      </c>
      <c r="D67" s="326">
        <v>39039000</v>
      </c>
      <c r="E67" s="326">
        <v>39536000</v>
      </c>
      <c r="F67" s="326">
        <v>40033000</v>
      </c>
      <c r="G67" s="326">
        <v>40531000</v>
      </c>
      <c r="H67" s="326">
        <v>41030000</v>
      </c>
      <c r="I67" s="326">
        <v>41532000</v>
      </c>
      <c r="J67" s="326">
        <v>42038000</v>
      </c>
      <c r="K67" s="326">
        <v>42547000</v>
      </c>
      <c r="L67" s="326">
        <v>43056000</v>
      </c>
      <c r="M67" s="326">
        <v>43564000</v>
      </c>
      <c r="N67" s="326">
        <v>44073000</v>
      </c>
      <c r="O67" s="326">
        <v>42905000</v>
      </c>
      <c r="P67" s="327">
        <v>41494693</v>
      </c>
      <c r="Q67" s="206" t="s">
        <v>162</v>
      </c>
      <c r="R67" s="244">
        <f t="shared" si="0"/>
        <v>0</v>
      </c>
    </row>
    <row r="68" spans="1:18" ht="15">
      <c r="A68" s="324" t="s">
        <v>253</v>
      </c>
      <c r="B68" s="325" t="s">
        <v>188</v>
      </c>
      <c r="C68" s="326">
        <v>0</v>
      </c>
      <c r="D68" s="326">
        <v>0</v>
      </c>
      <c r="E68" s="326">
        <v>0</v>
      </c>
      <c r="F68" s="326">
        <v>0</v>
      </c>
      <c r="G68" s="326">
        <v>0</v>
      </c>
      <c r="H68" s="326">
        <v>0</v>
      </c>
      <c r="I68" s="326">
        <v>0</v>
      </c>
      <c r="J68" s="326">
        <v>0</v>
      </c>
      <c r="K68" s="326">
        <v>0</v>
      </c>
      <c r="L68" s="326">
        <v>0</v>
      </c>
      <c r="M68" s="326">
        <v>0</v>
      </c>
      <c r="N68" s="326">
        <v>0</v>
      </c>
      <c r="O68" s="326">
        <v>0</v>
      </c>
      <c r="P68" s="327">
        <v>0</v>
      </c>
      <c r="Q68" s="206" t="s">
        <v>162</v>
      </c>
      <c r="R68" s="244">
        <f t="shared" ref="R68:R131" si="1">(ROUND((C68+O68+SUM(D68:N68)*2)/24,-3)-(ROUND(P68,-3)))</f>
        <v>0</v>
      </c>
    </row>
    <row r="69" spans="1:18" ht="15">
      <c r="A69" s="324" t="s">
        <v>254</v>
      </c>
      <c r="B69" s="325" t="s">
        <v>188</v>
      </c>
      <c r="C69" s="326">
        <v>90897000</v>
      </c>
      <c r="D69" s="326">
        <v>88985000</v>
      </c>
      <c r="E69" s="326">
        <v>89498000</v>
      </c>
      <c r="F69" s="326">
        <v>90012000</v>
      </c>
      <c r="G69" s="326">
        <v>90526000</v>
      </c>
      <c r="H69" s="326">
        <v>91040000</v>
      </c>
      <c r="I69" s="326">
        <v>91555000</v>
      </c>
      <c r="J69" s="326">
        <v>92060000</v>
      </c>
      <c r="K69" s="326">
        <v>92574000</v>
      </c>
      <c r="L69" s="326">
        <v>93088000</v>
      </c>
      <c r="M69" s="326">
        <v>93603000</v>
      </c>
      <c r="N69" s="326">
        <v>94118000</v>
      </c>
      <c r="O69" s="326">
        <v>94286000</v>
      </c>
      <c r="P69" s="327">
        <v>91637705</v>
      </c>
      <c r="Q69" s="206" t="s">
        <v>162</v>
      </c>
      <c r="R69" s="244">
        <f t="shared" si="1"/>
        <v>0</v>
      </c>
    </row>
    <row r="70" spans="1:18" ht="15">
      <c r="A70" s="324" t="s">
        <v>255</v>
      </c>
      <c r="B70" s="325" t="s">
        <v>188</v>
      </c>
      <c r="C70" s="326">
        <v>8175000</v>
      </c>
      <c r="D70" s="326">
        <v>8227000</v>
      </c>
      <c r="E70" s="326">
        <v>8278000</v>
      </c>
      <c r="F70" s="326">
        <v>8330000</v>
      </c>
      <c r="G70" s="326">
        <v>8382000</v>
      </c>
      <c r="H70" s="326">
        <v>8433000</v>
      </c>
      <c r="I70" s="326">
        <v>8485000</v>
      </c>
      <c r="J70" s="326">
        <v>8536000</v>
      </c>
      <c r="K70" s="326">
        <v>8588000</v>
      </c>
      <c r="L70" s="326">
        <v>8640000</v>
      </c>
      <c r="M70" s="326">
        <v>8691000</v>
      </c>
      <c r="N70" s="326">
        <v>8743000</v>
      </c>
      <c r="O70" s="326">
        <v>8794000</v>
      </c>
      <c r="P70" s="327">
        <v>8484821</v>
      </c>
      <c r="Q70" s="206" t="s">
        <v>162</v>
      </c>
      <c r="R70" s="244">
        <f t="shared" si="1"/>
        <v>0</v>
      </c>
    </row>
    <row r="71" spans="1:18" ht="15">
      <c r="A71" s="324" t="s">
        <v>256</v>
      </c>
      <c r="B71" s="325" t="s">
        <v>188</v>
      </c>
      <c r="C71" s="326">
        <v>0</v>
      </c>
      <c r="D71" s="326">
        <v>0</v>
      </c>
      <c r="E71" s="326">
        <v>0</v>
      </c>
      <c r="F71" s="326">
        <v>0</v>
      </c>
      <c r="G71" s="326">
        <v>0</v>
      </c>
      <c r="H71" s="326">
        <v>0</v>
      </c>
      <c r="I71" s="326">
        <v>0</v>
      </c>
      <c r="J71" s="326">
        <v>0</v>
      </c>
      <c r="K71" s="326">
        <v>0</v>
      </c>
      <c r="L71" s="326">
        <v>0</v>
      </c>
      <c r="M71" s="326">
        <v>0</v>
      </c>
      <c r="N71" s="326">
        <v>0</v>
      </c>
      <c r="O71" s="326">
        <v>0</v>
      </c>
      <c r="P71" s="327">
        <v>0</v>
      </c>
      <c r="Q71" s="206" t="s">
        <v>162</v>
      </c>
      <c r="R71" s="244">
        <f t="shared" si="1"/>
        <v>0</v>
      </c>
    </row>
    <row r="72" spans="1:18" ht="15">
      <c r="A72" s="324" t="s">
        <v>257</v>
      </c>
      <c r="B72" s="325" t="s">
        <v>188</v>
      </c>
      <c r="C72" s="326">
        <v>76044000</v>
      </c>
      <c r="D72" s="326">
        <v>76136000</v>
      </c>
      <c r="E72" s="326">
        <v>76643000</v>
      </c>
      <c r="F72" s="326">
        <v>77150000</v>
      </c>
      <c r="G72" s="326">
        <v>77658000</v>
      </c>
      <c r="H72" s="326">
        <v>78165000</v>
      </c>
      <c r="I72" s="326">
        <v>78673000</v>
      </c>
      <c r="J72" s="326">
        <v>79172000</v>
      </c>
      <c r="K72" s="326">
        <v>79679000</v>
      </c>
      <c r="L72" s="326">
        <v>80187000</v>
      </c>
      <c r="M72" s="326">
        <v>80695000</v>
      </c>
      <c r="N72" s="326">
        <v>81203000</v>
      </c>
      <c r="O72" s="326">
        <v>81386000</v>
      </c>
      <c r="P72" s="327">
        <v>78672974</v>
      </c>
      <c r="Q72" s="206" t="s">
        <v>162</v>
      </c>
      <c r="R72" s="244">
        <f t="shared" si="1"/>
        <v>0</v>
      </c>
    </row>
    <row r="73" spans="1:18" ht="15">
      <c r="A73" s="324" t="s">
        <v>258</v>
      </c>
      <c r="B73" s="325" t="s">
        <v>188</v>
      </c>
      <c r="C73" s="326">
        <v>0</v>
      </c>
      <c r="D73" s="326">
        <v>0</v>
      </c>
      <c r="E73" s="326">
        <v>0</v>
      </c>
      <c r="F73" s="326">
        <v>0</v>
      </c>
      <c r="G73" s="326">
        <v>0</v>
      </c>
      <c r="H73" s="326">
        <v>0</v>
      </c>
      <c r="I73" s="326">
        <v>0</v>
      </c>
      <c r="J73" s="326">
        <v>0</v>
      </c>
      <c r="K73" s="326">
        <v>0</v>
      </c>
      <c r="L73" s="326">
        <v>0</v>
      </c>
      <c r="M73" s="326">
        <v>0</v>
      </c>
      <c r="N73" s="326">
        <v>0</v>
      </c>
      <c r="O73" s="326">
        <v>0</v>
      </c>
      <c r="P73" s="327">
        <v>0</v>
      </c>
      <c r="Q73" s="206" t="s">
        <v>162</v>
      </c>
      <c r="R73" s="244">
        <f t="shared" si="1"/>
        <v>0</v>
      </c>
    </row>
    <row r="74" spans="1:18" ht="15">
      <c r="A74" s="324" t="s">
        <v>259</v>
      </c>
      <c r="B74" s="325" t="s">
        <v>188</v>
      </c>
      <c r="C74" s="326">
        <v>0</v>
      </c>
      <c r="D74" s="326">
        <v>0</v>
      </c>
      <c r="E74" s="326">
        <v>0</v>
      </c>
      <c r="F74" s="326">
        <v>0</v>
      </c>
      <c r="G74" s="326">
        <v>0</v>
      </c>
      <c r="H74" s="326">
        <v>0</v>
      </c>
      <c r="I74" s="326">
        <v>0</v>
      </c>
      <c r="J74" s="326">
        <v>0</v>
      </c>
      <c r="K74" s="326">
        <v>0</v>
      </c>
      <c r="L74" s="326">
        <v>0</v>
      </c>
      <c r="M74" s="326">
        <v>0</v>
      </c>
      <c r="N74" s="326">
        <v>0</v>
      </c>
      <c r="O74" s="326">
        <v>0</v>
      </c>
      <c r="P74" s="327">
        <v>0</v>
      </c>
      <c r="Q74" s="206" t="s">
        <v>162</v>
      </c>
      <c r="R74" s="244">
        <f t="shared" si="1"/>
        <v>0</v>
      </c>
    </row>
    <row r="75" spans="1:18" ht="15">
      <c r="A75" s="324" t="s">
        <v>260</v>
      </c>
      <c r="B75" s="325" t="s">
        <v>188</v>
      </c>
      <c r="C75" s="326">
        <v>0</v>
      </c>
      <c r="D75" s="326">
        <v>0</v>
      </c>
      <c r="E75" s="326">
        <v>0</v>
      </c>
      <c r="F75" s="326">
        <v>0</v>
      </c>
      <c r="G75" s="326">
        <v>0</v>
      </c>
      <c r="H75" s="326">
        <v>0</v>
      </c>
      <c r="I75" s="326">
        <v>0</v>
      </c>
      <c r="J75" s="326">
        <v>0</v>
      </c>
      <c r="K75" s="326">
        <v>0</v>
      </c>
      <c r="L75" s="326">
        <v>0</v>
      </c>
      <c r="M75" s="326">
        <v>0</v>
      </c>
      <c r="N75" s="326">
        <v>0</v>
      </c>
      <c r="O75" s="326">
        <v>0</v>
      </c>
      <c r="P75" s="327">
        <v>0</v>
      </c>
      <c r="Q75" s="206" t="s">
        <v>162</v>
      </c>
      <c r="R75" s="244">
        <f t="shared" si="1"/>
        <v>0</v>
      </c>
    </row>
    <row r="76" spans="1:18" ht="15">
      <c r="A76" s="324" t="s">
        <v>261</v>
      </c>
      <c r="B76" s="325" t="s">
        <v>188</v>
      </c>
      <c r="C76" s="326">
        <v>35175000</v>
      </c>
      <c r="D76" s="326">
        <v>35233000</v>
      </c>
      <c r="E76" s="326">
        <v>35290000</v>
      </c>
      <c r="F76" s="326">
        <v>35348000</v>
      </c>
      <c r="G76" s="326">
        <v>35406000</v>
      </c>
      <c r="H76" s="326">
        <v>35464000</v>
      </c>
      <c r="I76" s="326">
        <v>35522000</v>
      </c>
      <c r="J76" s="326">
        <v>34325000</v>
      </c>
      <c r="K76" s="326">
        <v>34381000</v>
      </c>
      <c r="L76" s="326">
        <v>34437000</v>
      </c>
      <c r="M76" s="326">
        <v>34494000</v>
      </c>
      <c r="N76" s="326">
        <v>34550000</v>
      </c>
      <c r="O76" s="326">
        <v>34607000</v>
      </c>
      <c r="P76" s="327">
        <v>34945049</v>
      </c>
      <c r="Q76" s="206" t="s">
        <v>162</v>
      </c>
      <c r="R76" s="244">
        <f t="shared" si="1"/>
        <v>0</v>
      </c>
    </row>
    <row r="77" spans="1:18" ht="15">
      <c r="A77" s="324" t="s">
        <v>262</v>
      </c>
      <c r="B77" s="325" t="s">
        <v>188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7">
        <v>0</v>
      </c>
      <c r="Q77" s="206" t="s">
        <v>162</v>
      </c>
      <c r="R77" s="244">
        <f t="shared" si="1"/>
        <v>0</v>
      </c>
    </row>
    <row r="78" spans="1:18" ht="15">
      <c r="A78" s="324" t="s">
        <v>263</v>
      </c>
      <c r="B78" s="325" t="s">
        <v>188</v>
      </c>
      <c r="C78" s="326">
        <v>31441000</v>
      </c>
      <c r="D78" s="326">
        <v>31520000</v>
      </c>
      <c r="E78" s="326">
        <v>31599000</v>
      </c>
      <c r="F78" s="326">
        <v>31678000</v>
      </c>
      <c r="G78" s="326">
        <v>31757000</v>
      </c>
      <c r="H78" s="326">
        <v>31836000</v>
      </c>
      <c r="I78" s="326">
        <v>31914000</v>
      </c>
      <c r="J78" s="326">
        <v>31993000</v>
      </c>
      <c r="K78" s="326">
        <v>32072000</v>
      </c>
      <c r="L78" s="326">
        <v>32151000</v>
      </c>
      <c r="M78" s="326">
        <v>32230000</v>
      </c>
      <c r="N78" s="326">
        <v>32309000</v>
      </c>
      <c r="O78" s="326">
        <v>32388000</v>
      </c>
      <c r="P78" s="327">
        <v>31914496</v>
      </c>
      <c r="Q78" s="206" t="s">
        <v>162</v>
      </c>
      <c r="R78" s="244">
        <f t="shared" si="1"/>
        <v>0</v>
      </c>
    </row>
    <row r="79" spans="1:18" ht="15">
      <c r="A79" s="324" t="s">
        <v>264</v>
      </c>
      <c r="B79" s="325" t="s">
        <v>188</v>
      </c>
      <c r="C79" s="326">
        <v>0</v>
      </c>
      <c r="D79" s="326">
        <v>0</v>
      </c>
      <c r="E79" s="326">
        <v>0</v>
      </c>
      <c r="F79" s="326">
        <v>0</v>
      </c>
      <c r="G79" s="326">
        <v>0</v>
      </c>
      <c r="H79" s="326">
        <v>0</v>
      </c>
      <c r="I79" s="326">
        <v>0</v>
      </c>
      <c r="J79" s="326">
        <v>0</v>
      </c>
      <c r="K79" s="326">
        <v>0</v>
      </c>
      <c r="L79" s="326">
        <v>0</v>
      </c>
      <c r="M79" s="326">
        <v>0</v>
      </c>
      <c r="N79" s="326">
        <v>0</v>
      </c>
      <c r="O79" s="326">
        <v>0</v>
      </c>
      <c r="P79" s="327">
        <v>0</v>
      </c>
      <c r="Q79" s="206" t="s">
        <v>162</v>
      </c>
      <c r="R79" s="244">
        <f t="shared" si="1"/>
        <v>0</v>
      </c>
    </row>
    <row r="80" spans="1:18" ht="15">
      <c r="A80" s="324" t="s">
        <v>265</v>
      </c>
      <c r="B80" s="325" t="s">
        <v>188</v>
      </c>
      <c r="C80" s="326">
        <v>8013000</v>
      </c>
      <c r="D80" s="326">
        <v>8051000</v>
      </c>
      <c r="E80" s="326">
        <v>8088000</v>
      </c>
      <c r="F80" s="326">
        <v>8126000</v>
      </c>
      <c r="G80" s="326">
        <v>8163000</v>
      </c>
      <c r="H80" s="326">
        <v>8201000</v>
      </c>
      <c r="I80" s="326">
        <v>8238000</v>
      </c>
      <c r="J80" s="326">
        <v>8275000</v>
      </c>
      <c r="K80" s="326">
        <v>8313000</v>
      </c>
      <c r="L80" s="326">
        <v>8350000</v>
      </c>
      <c r="M80" s="326">
        <v>8387000</v>
      </c>
      <c r="N80" s="326">
        <v>8425000</v>
      </c>
      <c r="O80" s="326">
        <v>8462000</v>
      </c>
      <c r="P80" s="327">
        <v>8237817</v>
      </c>
      <c r="Q80" s="206" t="s">
        <v>162</v>
      </c>
      <c r="R80" s="244">
        <f t="shared" si="1"/>
        <v>0</v>
      </c>
    </row>
    <row r="81" spans="1:18" ht="15">
      <c r="A81" s="324" t="s">
        <v>266</v>
      </c>
      <c r="B81" s="325" t="s">
        <v>188</v>
      </c>
      <c r="C81" s="326">
        <v>0</v>
      </c>
      <c r="D81" s="326">
        <v>0</v>
      </c>
      <c r="E81" s="326">
        <v>0</v>
      </c>
      <c r="F81" s="326">
        <v>0</v>
      </c>
      <c r="G81" s="326">
        <v>0</v>
      </c>
      <c r="H81" s="326">
        <v>0</v>
      </c>
      <c r="I81" s="326">
        <v>0</v>
      </c>
      <c r="J81" s="326">
        <v>0</v>
      </c>
      <c r="K81" s="326">
        <v>0</v>
      </c>
      <c r="L81" s="326">
        <v>0</v>
      </c>
      <c r="M81" s="326">
        <v>0</v>
      </c>
      <c r="N81" s="326">
        <v>0</v>
      </c>
      <c r="O81" s="326">
        <v>0</v>
      </c>
      <c r="P81" s="327">
        <v>0</v>
      </c>
      <c r="Q81" s="206" t="s">
        <v>162</v>
      </c>
      <c r="R81" s="244">
        <f t="shared" si="1"/>
        <v>0</v>
      </c>
    </row>
    <row r="82" spans="1:18" ht="15">
      <c r="A82" s="324" t="s">
        <v>267</v>
      </c>
      <c r="B82" s="325" t="s">
        <v>188</v>
      </c>
      <c r="C82" s="326">
        <v>294000</v>
      </c>
      <c r="D82" s="326">
        <v>295000</v>
      </c>
      <c r="E82" s="326">
        <v>296000</v>
      </c>
      <c r="F82" s="326">
        <v>296000</v>
      </c>
      <c r="G82" s="326">
        <v>297000</v>
      </c>
      <c r="H82" s="326">
        <v>298000</v>
      </c>
      <c r="I82" s="326">
        <v>299000</v>
      </c>
      <c r="J82" s="326">
        <v>300000</v>
      </c>
      <c r="K82" s="326">
        <v>301000</v>
      </c>
      <c r="L82" s="326">
        <v>302000</v>
      </c>
      <c r="M82" s="326">
        <v>303000</v>
      </c>
      <c r="N82" s="326">
        <v>304000</v>
      </c>
      <c r="O82" s="326">
        <v>305000</v>
      </c>
      <c r="P82" s="327">
        <v>299145</v>
      </c>
      <c r="Q82" s="206" t="s">
        <v>162</v>
      </c>
      <c r="R82" s="244">
        <f t="shared" si="1"/>
        <v>0</v>
      </c>
    </row>
    <row r="83" spans="1:18" ht="15">
      <c r="A83" s="324" t="s">
        <v>268</v>
      </c>
      <c r="B83" s="325" t="s">
        <v>188</v>
      </c>
      <c r="C83" s="326">
        <v>67887000</v>
      </c>
      <c r="D83" s="326">
        <v>67962000</v>
      </c>
      <c r="E83" s="326">
        <v>68038000</v>
      </c>
      <c r="F83" s="326">
        <v>68113000</v>
      </c>
      <c r="G83" s="326">
        <v>68189000</v>
      </c>
      <c r="H83" s="326">
        <v>68264000</v>
      </c>
      <c r="I83" s="326">
        <v>68340000</v>
      </c>
      <c r="J83" s="326">
        <v>68415000</v>
      </c>
      <c r="K83" s="326">
        <v>68186000</v>
      </c>
      <c r="L83" s="326">
        <v>68261000</v>
      </c>
      <c r="M83" s="326">
        <v>68336000</v>
      </c>
      <c r="N83" s="326">
        <v>68411000</v>
      </c>
      <c r="O83" s="326">
        <v>68487000</v>
      </c>
      <c r="P83" s="327">
        <v>68225207</v>
      </c>
      <c r="Q83" s="206" t="s">
        <v>162</v>
      </c>
      <c r="R83" s="244">
        <f t="shared" si="1"/>
        <v>0</v>
      </c>
    </row>
    <row r="84" spans="1:18" ht="15">
      <c r="A84" s="324" t="s">
        <v>269</v>
      </c>
      <c r="B84" s="325" t="s">
        <v>188</v>
      </c>
      <c r="C84" s="326">
        <v>0</v>
      </c>
      <c r="D84" s="326">
        <v>0</v>
      </c>
      <c r="E84" s="326">
        <v>0</v>
      </c>
      <c r="F84" s="326">
        <v>0</v>
      </c>
      <c r="G84" s="326">
        <v>0</v>
      </c>
      <c r="H84" s="326">
        <v>0</v>
      </c>
      <c r="I84" s="326">
        <v>0</v>
      </c>
      <c r="J84" s="326">
        <v>0</v>
      </c>
      <c r="K84" s="326">
        <v>0</v>
      </c>
      <c r="L84" s="326">
        <v>0</v>
      </c>
      <c r="M84" s="326">
        <v>0</v>
      </c>
      <c r="N84" s="326">
        <v>0</v>
      </c>
      <c r="O84" s="326">
        <v>0</v>
      </c>
      <c r="P84" s="327">
        <v>0</v>
      </c>
      <c r="Q84" s="206" t="s">
        <v>162</v>
      </c>
      <c r="R84" s="244">
        <f t="shared" si="1"/>
        <v>0</v>
      </c>
    </row>
    <row r="85" spans="1:18" ht="15">
      <c r="A85" s="324" t="s">
        <v>270</v>
      </c>
      <c r="B85" s="325" t="s">
        <v>188</v>
      </c>
      <c r="C85" s="326">
        <v>505000</v>
      </c>
      <c r="D85" s="326">
        <v>516000</v>
      </c>
      <c r="E85" s="326">
        <v>527000</v>
      </c>
      <c r="F85" s="326">
        <v>538000</v>
      </c>
      <c r="G85" s="326">
        <v>549000</v>
      </c>
      <c r="H85" s="326">
        <v>560000</v>
      </c>
      <c r="I85" s="326">
        <v>572000</v>
      </c>
      <c r="J85" s="326">
        <v>584000</v>
      </c>
      <c r="K85" s="326">
        <v>595000</v>
      </c>
      <c r="L85" s="326">
        <v>607000</v>
      </c>
      <c r="M85" s="326">
        <v>619000</v>
      </c>
      <c r="N85" s="326">
        <v>630000</v>
      </c>
      <c r="O85" s="326">
        <v>642000</v>
      </c>
      <c r="P85" s="327">
        <v>572547</v>
      </c>
      <c r="Q85" s="206" t="s">
        <v>162</v>
      </c>
      <c r="R85" s="244">
        <f t="shared" si="1"/>
        <v>0</v>
      </c>
    </row>
    <row r="86" spans="1:18" ht="15">
      <c r="A86" s="324" t="s">
        <v>271</v>
      </c>
      <c r="B86" s="325" t="s">
        <v>188</v>
      </c>
      <c r="C86" s="326">
        <v>3446000</v>
      </c>
      <c r="D86" s="326">
        <v>3507000</v>
      </c>
      <c r="E86" s="326">
        <v>3568000</v>
      </c>
      <c r="F86" s="326">
        <v>3628000</v>
      </c>
      <c r="G86" s="326">
        <v>3689000</v>
      </c>
      <c r="H86" s="326">
        <v>3750000</v>
      </c>
      <c r="I86" s="326">
        <v>3811000</v>
      </c>
      <c r="J86" s="326">
        <v>3872000</v>
      </c>
      <c r="K86" s="326">
        <v>3933000</v>
      </c>
      <c r="L86" s="326">
        <v>3994000</v>
      </c>
      <c r="M86" s="326">
        <v>4055000</v>
      </c>
      <c r="N86" s="326">
        <v>4116000</v>
      </c>
      <c r="O86" s="326">
        <v>4177000</v>
      </c>
      <c r="P86" s="327">
        <v>3811368</v>
      </c>
      <c r="Q86" s="206" t="s">
        <v>162</v>
      </c>
      <c r="R86" s="244">
        <f t="shared" si="1"/>
        <v>0</v>
      </c>
    </row>
    <row r="87" spans="1:18" ht="15">
      <c r="A87" s="324" t="s">
        <v>272</v>
      </c>
      <c r="B87" s="325" t="s">
        <v>188</v>
      </c>
      <c r="C87" s="326">
        <v>0</v>
      </c>
      <c r="D87" s="326">
        <v>0</v>
      </c>
      <c r="E87" s="326">
        <v>0</v>
      </c>
      <c r="F87" s="326">
        <v>0</v>
      </c>
      <c r="G87" s="326">
        <v>0</v>
      </c>
      <c r="H87" s="326">
        <v>0</v>
      </c>
      <c r="I87" s="326">
        <v>0</v>
      </c>
      <c r="J87" s="326">
        <v>0</v>
      </c>
      <c r="K87" s="326">
        <v>0</v>
      </c>
      <c r="L87" s="326">
        <v>0</v>
      </c>
      <c r="M87" s="326">
        <v>0</v>
      </c>
      <c r="N87" s="326">
        <v>0</v>
      </c>
      <c r="O87" s="326">
        <v>0</v>
      </c>
      <c r="P87" s="327">
        <v>0</v>
      </c>
      <c r="Q87" s="206" t="s">
        <v>162</v>
      </c>
      <c r="R87" s="244">
        <f t="shared" si="1"/>
        <v>0</v>
      </c>
    </row>
    <row r="88" spans="1:18" ht="15">
      <c r="A88" s="324" t="s">
        <v>273</v>
      </c>
      <c r="B88" s="325" t="s">
        <v>188</v>
      </c>
      <c r="C88" s="326">
        <v>0</v>
      </c>
      <c r="D88" s="326">
        <v>0</v>
      </c>
      <c r="E88" s="326">
        <v>0</v>
      </c>
      <c r="F88" s="326">
        <v>0</v>
      </c>
      <c r="G88" s="326">
        <v>0</v>
      </c>
      <c r="H88" s="326">
        <v>0</v>
      </c>
      <c r="I88" s="326">
        <v>0</v>
      </c>
      <c r="J88" s="326">
        <v>0</v>
      </c>
      <c r="K88" s="326">
        <v>0</v>
      </c>
      <c r="L88" s="326">
        <v>0</v>
      </c>
      <c r="M88" s="326">
        <v>0</v>
      </c>
      <c r="N88" s="326">
        <v>0</v>
      </c>
      <c r="O88" s="326">
        <v>0</v>
      </c>
      <c r="P88" s="327">
        <v>7</v>
      </c>
      <c r="Q88" s="206" t="s">
        <v>162</v>
      </c>
      <c r="R88" s="244">
        <f t="shared" si="1"/>
        <v>0</v>
      </c>
    </row>
    <row r="89" spans="1:18" ht="15">
      <c r="A89" s="324" t="s">
        <v>274</v>
      </c>
      <c r="B89" s="325" t="s">
        <v>188</v>
      </c>
      <c r="C89" s="326">
        <v>14276000</v>
      </c>
      <c r="D89" s="326">
        <v>14289000</v>
      </c>
      <c r="E89" s="326">
        <v>14302000</v>
      </c>
      <c r="F89" s="326">
        <v>14315000</v>
      </c>
      <c r="G89" s="326">
        <v>14328000</v>
      </c>
      <c r="H89" s="326">
        <v>14341000</v>
      </c>
      <c r="I89" s="326">
        <v>14354000</v>
      </c>
      <c r="J89" s="326">
        <v>14367000</v>
      </c>
      <c r="K89" s="326">
        <v>14381000</v>
      </c>
      <c r="L89" s="326">
        <v>14394000</v>
      </c>
      <c r="M89" s="326">
        <v>14407000</v>
      </c>
      <c r="N89" s="326">
        <v>14420000</v>
      </c>
      <c r="O89" s="326">
        <v>14433000</v>
      </c>
      <c r="P89" s="327">
        <v>14354379</v>
      </c>
      <c r="Q89" s="206" t="s">
        <v>162</v>
      </c>
      <c r="R89" s="244">
        <f t="shared" si="1"/>
        <v>0</v>
      </c>
    </row>
    <row r="90" spans="1:18" ht="15">
      <c r="A90" s="324" t="s">
        <v>275</v>
      </c>
      <c r="B90" s="325" t="s">
        <v>188</v>
      </c>
      <c r="C90" s="326">
        <v>0</v>
      </c>
      <c r="D90" s="326">
        <v>0</v>
      </c>
      <c r="E90" s="326">
        <v>0</v>
      </c>
      <c r="F90" s="326">
        <v>0</v>
      </c>
      <c r="G90" s="326">
        <v>0</v>
      </c>
      <c r="H90" s="326">
        <v>0</v>
      </c>
      <c r="I90" s="326">
        <v>0</v>
      </c>
      <c r="J90" s="326">
        <v>0</v>
      </c>
      <c r="K90" s="326">
        <v>0</v>
      </c>
      <c r="L90" s="326">
        <v>0</v>
      </c>
      <c r="M90" s="326">
        <v>0</v>
      </c>
      <c r="N90" s="326">
        <v>0</v>
      </c>
      <c r="O90" s="326">
        <v>0</v>
      </c>
      <c r="P90" s="327">
        <v>0</v>
      </c>
      <c r="Q90" s="206" t="s">
        <v>162</v>
      </c>
      <c r="R90" s="244">
        <f t="shared" si="1"/>
        <v>0</v>
      </c>
    </row>
    <row r="91" spans="1:18" ht="15">
      <c r="A91" s="324" t="s">
        <v>276</v>
      </c>
      <c r="B91" s="325" t="s">
        <v>188</v>
      </c>
      <c r="C91" s="326">
        <v>0</v>
      </c>
      <c r="D91" s="326">
        <v>0</v>
      </c>
      <c r="E91" s="326">
        <v>0</v>
      </c>
      <c r="F91" s="326">
        <v>0</v>
      </c>
      <c r="G91" s="326">
        <v>0</v>
      </c>
      <c r="H91" s="326">
        <v>0</v>
      </c>
      <c r="I91" s="326">
        <v>0</v>
      </c>
      <c r="J91" s="326">
        <v>0</v>
      </c>
      <c r="K91" s="326">
        <v>0</v>
      </c>
      <c r="L91" s="326">
        <v>0</v>
      </c>
      <c r="M91" s="326">
        <v>0</v>
      </c>
      <c r="N91" s="326">
        <v>0</v>
      </c>
      <c r="O91" s="326">
        <v>0</v>
      </c>
      <c r="P91" s="327">
        <v>0</v>
      </c>
      <c r="Q91" s="206" t="s">
        <v>162</v>
      </c>
      <c r="R91" s="244">
        <f t="shared" si="1"/>
        <v>0</v>
      </c>
    </row>
    <row r="92" spans="1:18" ht="15">
      <c r="A92" s="324" t="s">
        <v>277</v>
      </c>
      <c r="B92" s="325" t="s">
        <v>188</v>
      </c>
      <c r="C92" s="326">
        <v>10725000</v>
      </c>
      <c r="D92" s="326">
        <v>10144000</v>
      </c>
      <c r="E92" s="326">
        <v>10307000</v>
      </c>
      <c r="F92" s="326">
        <v>10471000</v>
      </c>
      <c r="G92" s="326">
        <v>10634000</v>
      </c>
      <c r="H92" s="326">
        <v>10797000</v>
      </c>
      <c r="I92" s="326">
        <v>10961000</v>
      </c>
      <c r="J92" s="326">
        <v>11124000</v>
      </c>
      <c r="K92" s="326">
        <v>11287000</v>
      </c>
      <c r="L92" s="326">
        <v>11451000</v>
      </c>
      <c r="M92" s="326">
        <v>11614000</v>
      </c>
      <c r="N92" s="326">
        <v>11777000</v>
      </c>
      <c r="O92" s="326">
        <v>11824000</v>
      </c>
      <c r="P92" s="327">
        <v>10986902</v>
      </c>
      <c r="Q92" s="206" t="s">
        <v>162</v>
      </c>
      <c r="R92" s="244">
        <f t="shared" si="1"/>
        <v>0</v>
      </c>
    </row>
    <row r="93" spans="1:18" ht="15">
      <c r="A93" s="324" t="s">
        <v>278</v>
      </c>
      <c r="B93" s="325" t="s">
        <v>188</v>
      </c>
      <c r="C93" s="326">
        <v>3637000</v>
      </c>
      <c r="D93" s="326">
        <v>3646000</v>
      </c>
      <c r="E93" s="326">
        <v>3655000</v>
      </c>
      <c r="F93" s="326">
        <v>3663000</v>
      </c>
      <c r="G93" s="326">
        <v>3672000</v>
      </c>
      <c r="H93" s="326">
        <v>3681000</v>
      </c>
      <c r="I93" s="326">
        <v>3690000</v>
      </c>
      <c r="J93" s="326">
        <v>3698000</v>
      </c>
      <c r="K93" s="326">
        <v>3707000</v>
      </c>
      <c r="L93" s="326">
        <v>3716000</v>
      </c>
      <c r="M93" s="326">
        <v>3725000</v>
      </c>
      <c r="N93" s="326">
        <v>3733000</v>
      </c>
      <c r="O93" s="326">
        <v>3742000</v>
      </c>
      <c r="P93" s="327">
        <v>3689626</v>
      </c>
      <c r="Q93" s="206" t="s">
        <v>162</v>
      </c>
      <c r="R93" s="244">
        <f t="shared" si="1"/>
        <v>0</v>
      </c>
    </row>
    <row r="94" spans="1:18" ht="15">
      <c r="A94" s="324" t="s">
        <v>279</v>
      </c>
      <c r="B94" s="325" t="s">
        <v>188</v>
      </c>
      <c r="C94" s="326">
        <v>0</v>
      </c>
      <c r="D94" s="326">
        <v>0</v>
      </c>
      <c r="E94" s="326">
        <v>0</v>
      </c>
      <c r="F94" s="326">
        <v>0</v>
      </c>
      <c r="G94" s="326">
        <v>0</v>
      </c>
      <c r="H94" s="326">
        <v>0</v>
      </c>
      <c r="I94" s="326">
        <v>0</v>
      </c>
      <c r="J94" s="326">
        <v>0</v>
      </c>
      <c r="K94" s="326">
        <v>0</v>
      </c>
      <c r="L94" s="326">
        <v>0</v>
      </c>
      <c r="M94" s="326">
        <v>0</v>
      </c>
      <c r="N94" s="326">
        <v>0</v>
      </c>
      <c r="O94" s="326">
        <v>0</v>
      </c>
      <c r="P94" s="327">
        <v>0</v>
      </c>
      <c r="Q94" s="206" t="s">
        <v>162</v>
      </c>
      <c r="R94" s="244">
        <f t="shared" si="1"/>
        <v>0</v>
      </c>
    </row>
    <row r="95" spans="1:18" ht="15">
      <c r="A95" s="324" t="s">
        <v>280</v>
      </c>
      <c r="B95" s="325" t="s">
        <v>188</v>
      </c>
      <c r="C95" s="326">
        <v>12993000</v>
      </c>
      <c r="D95" s="326">
        <v>12901000</v>
      </c>
      <c r="E95" s="326">
        <v>13089000</v>
      </c>
      <c r="F95" s="326">
        <v>13277000</v>
      </c>
      <c r="G95" s="326">
        <v>13465000</v>
      </c>
      <c r="H95" s="326">
        <v>13653000</v>
      </c>
      <c r="I95" s="326">
        <v>13842000</v>
      </c>
      <c r="J95" s="326">
        <v>14033000</v>
      </c>
      <c r="K95" s="326">
        <v>14224000</v>
      </c>
      <c r="L95" s="326">
        <v>14415000</v>
      </c>
      <c r="M95" s="326">
        <v>14606000</v>
      </c>
      <c r="N95" s="326">
        <v>14798000</v>
      </c>
      <c r="O95" s="326">
        <v>14500000</v>
      </c>
      <c r="P95" s="327">
        <v>13837560</v>
      </c>
      <c r="Q95" s="206" t="s">
        <v>162</v>
      </c>
      <c r="R95" s="244">
        <f t="shared" si="1"/>
        <v>-1000</v>
      </c>
    </row>
    <row r="96" spans="1:18" ht="15">
      <c r="A96" s="324" t="s">
        <v>281</v>
      </c>
      <c r="B96" s="325" t="s">
        <v>188</v>
      </c>
      <c r="C96" s="326">
        <v>0</v>
      </c>
      <c r="D96" s="326">
        <v>0</v>
      </c>
      <c r="E96" s="326">
        <v>0</v>
      </c>
      <c r="F96" s="326">
        <v>0</v>
      </c>
      <c r="G96" s="326">
        <v>0</v>
      </c>
      <c r="H96" s="326">
        <v>0</v>
      </c>
      <c r="I96" s="326">
        <v>0</v>
      </c>
      <c r="J96" s="326">
        <v>0</v>
      </c>
      <c r="K96" s="326">
        <v>0</v>
      </c>
      <c r="L96" s="326">
        <v>0</v>
      </c>
      <c r="M96" s="326">
        <v>0</v>
      </c>
      <c r="N96" s="326">
        <v>0</v>
      </c>
      <c r="O96" s="326">
        <v>0</v>
      </c>
      <c r="P96" s="327">
        <v>0</v>
      </c>
      <c r="Q96" s="206" t="s">
        <v>162</v>
      </c>
      <c r="R96" s="244">
        <f t="shared" si="1"/>
        <v>0</v>
      </c>
    </row>
    <row r="97" spans="1:19" ht="15">
      <c r="A97" s="324" t="s">
        <v>282</v>
      </c>
      <c r="B97" s="325" t="s">
        <v>188</v>
      </c>
      <c r="C97" s="326">
        <v>16529000</v>
      </c>
      <c r="D97" s="326">
        <v>14165000</v>
      </c>
      <c r="E97" s="326">
        <v>14410000</v>
      </c>
      <c r="F97" s="326">
        <v>14656000</v>
      </c>
      <c r="G97" s="326">
        <v>14901000</v>
      </c>
      <c r="H97" s="326">
        <v>15146000</v>
      </c>
      <c r="I97" s="326">
        <v>15391000</v>
      </c>
      <c r="J97" s="326">
        <v>15637000</v>
      </c>
      <c r="K97" s="326">
        <v>15882000</v>
      </c>
      <c r="L97" s="326">
        <v>16127000</v>
      </c>
      <c r="M97" s="326">
        <v>16373000</v>
      </c>
      <c r="N97" s="326">
        <v>16618000</v>
      </c>
      <c r="O97" s="326">
        <v>16802000</v>
      </c>
      <c r="P97" s="327">
        <v>15497551</v>
      </c>
      <c r="Q97" s="206" t="s">
        <v>162</v>
      </c>
      <c r="R97" s="244">
        <f t="shared" si="1"/>
        <v>0</v>
      </c>
    </row>
    <row r="98" spans="1:19" ht="15">
      <c r="A98" s="324" t="s">
        <v>283</v>
      </c>
      <c r="B98" s="325" t="s">
        <v>188</v>
      </c>
      <c r="C98" s="326">
        <v>0</v>
      </c>
      <c r="D98" s="326">
        <v>0</v>
      </c>
      <c r="E98" s="326">
        <v>0</v>
      </c>
      <c r="F98" s="326">
        <v>0</v>
      </c>
      <c r="G98" s="326">
        <v>0</v>
      </c>
      <c r="H98" s="326">
        <v>0</v>
      </c>
      <c r="I98" s="326">
        <v>0</v>
      </c>
      <c r="J98" s="326">
        <v>0</v>
      </c>
      <c r="K98" s="326">
        <v>0</v>
      </c>
      <c r="L98" s="326">
        <v>0</v>
      </c>
      <c r="M98" s="326">
        <v>0</v>
      </c>
      <c r="N98" s="326">
        <v>0</v>
      </c>
      <c r="O98" s="326">
        <v>0</v>
      </c>
      <c r="P98" s="327">
        <v>0</v>
      </c>
      <c r="Q98" s="206" t="s">
        <v>162</v>
      </c>
      <c r="R98" s="244">
        <f t="shared" si="1"/>
        <v>0</v>
      </c>
    </row>
    <row r="99" spans="1:19" ht="15">
      <c r="A99" s="324" t="s">
        <v>284</v>
      </c>
      <c r="B99" s="325" t="s">
        <v>188</v>
      </c>
      <c r="C99" s="326">
        <v>0</v>
      </c>
      <c r="D99" s="326">
        <v>0</v>
      </c>
      <c r="E99" s="326">
        <v>0</v>
      </c>
      <c r="F99" s="326">
        <v>0</v>
      </c>
      <c r="G99" s="326">
        <v>0</v>
      </c>
      <c r="H99" s="326">
        <v>0</v>
      </c>
      <c r="I99" s="326">
        <v>0</v>
      </c>
      <c r="J99" s="326">
        <v>0</v>
      </c>
      <c r="K99" s="326">
        <v>0</v>
      </c>
      <c r="L99" s="326">
        <v>0</v>
      </c>
      <c r="M99" s="326">
        <v>0</v>
      </c>
      <c r="N99" s="326">
        <v>0</v>
      </c>
      <c r="O99" s="326">
        <v>0</v>
      </c>
      <c r="P99" s="327">
        <v>0</v>
      </c>
      <c r="Q99" s="206" t="s">
        <v>162</v>
      </c>
      <c r="R99" s="244">
        <f t="shared" si="1"/>
        <v>0</v>
      </c>
    </row>
    <row r="100" spans="1:19" ht="15">
      <c r="A100" s="324" t="s">
        <v>285</v>
      </c>
      <c r="B100" s="325" t="s">
        <v>188</v>
      </c>
      <c r="C100" s="326">
        <v>15422000</v>
      </c>
      <c r="D100" s="326">
        <v>15637000</v>
      </c>
      <c r="E100" s="326">
        <v>15852000</v>
      </c>
      <c r="F100" s="326">
        <v>16069000</v>
      </c>
      <c r="G100" s="326">
        <v>16288000</v>
      </c>
      <c r="H100" s="326">
        <v>16507000</v>
      </c>
      <c r="I100" s="326">
        <v>16726000</v>
      </c>
      <c r="J100" s="326">
        <v>16945000</v>
      </c>
      <c r="K100" s="326">
        <v>17163000</v>
      </c>
      <c r="L100" s="326">
        <v>17382000</v>
      </c>
      <c r="M100" s="326">
        <v>17601000</v>
      </c>
      <c r="N100" s="326">
        <v>17820000</v>
      </c>
      <c r="O100" s="326">
        <v>17978000</v>
      </c>
      <c r="P100" s="327">
        <v>16724302</v>
      </c>
      <c r="Q100" s="206" t="s">
        <v>162</v>
      </c>
      <c r="R100" s="244">
        <f t="shared" si="1"/>
        <v>0</v>
      </c>
      <c r="S100" s="328"/>
    </row>
    <row r="101" spans="1:19" ht="15">
      <c r="A101" s="324" t="s">
        <v>286</v>
      </c>
      <c r="B101" s="325" t="s">
        <v>188</v>
      </c>
      <c r="C101" s="326">
        <v>0</v>
      </c>
      <c r="D101" s="326">
        <v>0</v>
      </c>
      <c r="E101" s="326">
        <v>0</v>
      </c>
      <c r="F101" s="326">
        <v>0</v>
      </c>
      <c r="G101" s="326">
        <v>0</v>
      </c>
      <c r="H101" s="326">
        <v>0</v>
      </c>
      <c r="I101" s="326">
        <v>0</v>
      </c>
      <c r="J101" s="326">
        <v>0</v>
      </c>
      <c r="K101" s="326">
        <v>0</v>
      </c>
      <c r="L101" s="326">
        <v>0</v>
      </c>
      <c r="M101" s="326">
        <v>0</v>
      </c>
      <c r="N101" s="326">
        <v>0</v>
      </c>
      <c r="O101" s="326">
        <v>0</v>
      </c>
      <c r="P101" s="327">
        <v>0</v>
      </c>
      <c r="Q101" s="206" t="s">
        <v>162</v>
      </c>
      <c r="R101" s="244">
        <f t="shared" si="1"/>
        <v>0</v>
      </c>
    </row>
    <row r="102" spans="1:19" ht="15">
      <c r="A102" s="324" t="s">
        <v>287</v>
      </c>
      <c r="B102" s="325" t="s">
        <v>188</v>
      </c>
      <c r="C102" s="326">
        <v>0</v>
      </c>
      <c r="D102" s="326">
        <v>0</v>
      </c>
      <c r="E102" s="326">
        <v>0</v>
      </c>
      <c r="F102" s="326">
        <v>0</v>
      </c>
      <c r="G102" s="326">
        <v>0</v>
      </c>
      <c r="H102" s="326">
        <v>0</v>
      </c>
      <c r="I102" s="326">
        <v>0</v>
      </c>
      <c r="J102" s="326">
        <v>0</v>
      </c>
      <c r="K102" s="326">
        <v>0</v>
      </c>
      <c r="L102" s="326">
        <v>0</v>
      </c>
      <c r="M102" s="326">
        <v>0</v>
      </c>
      <c r="N102" s="326">
        <v>0</v>
      </c>
      <c r="O102" s="326">
        <v>0</v>
      </c>
      <c r="P102" s="327">
        <v>0</v>
      </c>
      <c r="Q102" s="206" t="s">
        <v>162</v>
      </c>
      <c r="R102" s="244">
        <f t="shared" si="1"/>
        <v>0</v>
      </c>
    </row>
    <row r="103" spans="1:19" ht="15">
      <c r="A103" s="324" t="s">
        <v>288</v>
      </c>
      <c r="B103" s="325" t="s">
        <v>188</v>
      </c>
      <c r="C103" s="326">
        <v>17597000</v>
      </c>
      <c r="D103" s="326">
        <v>17623000</v>
      </c>
      <c r="E103" s="326">
        <v>17649000</v>
      </c>
      <c r="F103" s="326">
        <v>17675000</v>
      </c>
      <c r="G103" s="326">
        <v>17701000</v>
      </c>
      <c r="H103" s="326">
        <v>17727000</v>
      </c>
      <c r="I103" s="326">
        <v>17753000</v>
      </c>
      <c r="J103" s="326">
        <v>17779000</v>
      </c>
      <c r="K103" s="326">
        <v>17805000</v>
      </c>
      <c r="L103" s="326">
        <v>17830000</v>
      </c>
      <c r="M103" s="326">
        <v>17856000</v>
      </c>
      <c r="N103" s="326">
        <v>17882000</v>
      </c>
      <c r="O103" s="326">
        <v>17705000</v>
      </c>
      <c r="P103" s="327">
        <v>17744349</v>
      </c>
      <c r="Q103" s="206" t="s">
        <v>162</v>
      </c>
      <c r="R103" s="244">
        <f t="shared" si="1"/>
        <v>0</v>
      </c>
    </row>
    <row r="104" spans="1:19" ht="15">
      <c r="A104" s="324" t="s">
        <v>289</v>
      </c>
      <c r="B104" s="325" t="s">
        <v>188</v>
      </c>
      <c r="C104" s="326">
        <v>0</v>
      </c>
      <c r="D104" s="326">
        <v>0</v>
      </c>
      <c r="E104" s="326">
        <v>0</v>
      </c>
      <c r="F104" s="326">
        <v>0</v>
      </c>
      <c r="G104" s="326">
        <v>0</v>
      </c>
      <c r="H104" s="326">
        <v>0</v>
      </c>
      <c r="I104" s="326">
        <v>0</v>
      </c>
      <c r="J104" s="326">
        <v>0</v>
      </c>
      <c r="K104" s="326">
        <v>0</v>
      </c>
      <c r="L104" s="326">
        <v>0</v>
      </c>
      <c r="M104" s="326">
        <v>0</v>
      </c>
      <c r="N104" s="326">
        <v>0</v>
      </c>
      <c r="O104" s="326">
        <v>0</v>
      </c>
      <c r="P104" s="327">
        <v>0</v>
      </c>
      <c r="Q104" s="206" t="s">
        <v>162</v>
      </c>
      <c r="R104" s="244">
        <f t="shared" si="1"/>
        <v>0</v>
      </c>
    </row>
    <row r="105" spans="1:19" ht="15">
      <c r="A105" s="324" t="s">
        <v>290</v>
      </c>
      <c r="B105" s="325" t="s">
        <v>188</v>
      </c>
      <c r="C105" s="326">
        <v>12046000</v>
      </c>
      <c r="D105" s="326">
        <v>12083000</v>
      </c>
      <c r="E105" s="326">
        <v>12120000</v>
      </c>
      <c r="F105" s="326">
        <v>12156000</v>
      </c>
      <c r="G105" s="326">
        <v>12193000</v>
      </c>
      <c r="H105" s="326">
        <v>12230000</v>
      </c>
      <c r="I105" s="326">
        <v>12266000</v>
      </c>
      <c r="J105" s="326">
        <v>12303000</v>
      </c>
      <c r="K105" s="326">
        <v>12339000</v>
      </c>
      <c r="L105" s="326">
        <v>12376000</v>
      </c>
      <c r="M105" s="326">
        <v>12413000</v>
      </c>
      <c r="N105" s="326">
        <v>12449000</v>
      </c>
      <c r="O105" s="326">
        <v>12486000</v>
      </c>
      <c r="P105" s="327">
        <v>12266178</v>
      </c>
      <c r="Q105" s="206" t="s">
        <v>162</v>
      </c>
      <c r="R105" s="244">
        <f t="shared" si="1"/>
        <v>0</v>
      </c>
    </row>
    <row r="106" spans="1:19" ht="15">
      <c r="A106" s="324" t="s">
        <v>291</v>
      </c>
      <c r="B106" s="325" t="s">
        <v>188</v>
      </c>
      <c r="C106" s="326">
        <v>0</v>
      </c>
      <c r="D106" s="326">
        <v>0</v>
      </c>
      <c r="E106" s="326">
        <v>0</v>
      </c>
      <c r="F106" s="326">
        <v>0</v>
      </c>
      <c r="G106" s="326">
        <v>0</v>
      </c>
      <c r="H106" s="326">
        <v>0</v>
      </c>
      <c r="I106" s="326">
        <v>0</v>
      </c>
      <c r="J106" s="326">
        <v>0</v>
      </c>
      <c r="K106" s="326">
        <v>0</v>
      </c>
      <c r="L106" s="326">
        <v>0</v>
      </c>
      <c r="M106" s="326">
        <v>0</v>
      </c>
      <c r="N106" s="326">
        <v>0</v>
      </c>
      <c r="O106" s="326">
        <v>0</v>
      </c>
      <c r="P106" s="327">
        <v>0</v>
      </c>
      <c r="Q106" s="206" t="s">
        <v>162</v>
      </c>
      <c r="R106" s="244">
        <f t="shared" si="1"/>
        <v>0</v>
      </c>
    </row>
    <row r="107" spans="1:19" ht="15">
      <c r="A107" s="324" t="s">
        <v>292</v>
      </c>
      <c r="B107" s="325" t="s">
        <v>188</v>
      </c>
      <c r="C107" s="326">
        <v>7034000</v>
      </c>
      <c r="D107" s="326">
        <v>7072000</v>
      </c>
      <c r="E107" s="326">
        <v>7111000</v>
      </c>
      <c r="F107" s="326">
        <v>7150000</v>
      </c>
      <c r="G107" s="326">
        <v>7188000</v>
      </c>
      <c r="H107" s="326">
        <v>7227000</v>
      </c>
      <c r="I107" s="326">
        <v>7265000</v>
      </c>
      <c r="J107" s="326">
        <v>7304000</v>
      </c>
      <c r="K107" s="326">
        <v>7342000</v>
      </c>
      <c r="L107" s="326">
        <v>7381000</v>
      </c>
      <c r="M107" s="326">
        <v>7419000</v>
      </c>
      <c r="N107" s="326">
        <v>7458000</v>
      </c>
      <c r="O107" s="326">
        <v>7496000</v>
      </c>
      <c r="P107" s="327">
        <v>7265166</v>
      </c>
      <c r="Q107" s="206" t="s">
        <v>162</v>
      </c>
      <c r="R107" s="244">
        <f t="shared" si="1"/>
        <v>0</v>
      </c>
    </row>
    <row r="108" spans="1:19" ht="15">
      <c r="A108" s="324" t="s">
        <v>293</v>
      </c>
      <c r="B108" s="325" t="s">
        <v>188</v>
      </c>
      <c r="C108" s="326">
        <v>0</v>
      </c>
      <c r="D108" s="326">
        <v>0</v>
      </c>
      <c r="E108" s="326">
        <v>0</v>
      </c>
      <c r="F108" s="326">
        <v>0</v>
      </c>
      <c r="G108" s="326">
        <v>0</v>
      </c>
      <c r="H108" s="326">
        <v>0</v>
      </c>
      <c r="I108" s="326">
        <v>0</v>
      </c>
      <c r="J108" s="326">
        <v>0</v>
      </c>
      <c r="K108" s="326">
        <v>0</v>
      </c>
      <c r="L108" s="326">
        <v>0</v>
      </c>
      <c r="M108" s="326">
        <v>0</v>
      </c>
      <c r="N108" s="326">
        <v>0</v>
      </c>
      <c r="O108" s="326">
        <v>0</v>
      </c>
      <c r="P108" s="327">
        <v>0</v>
      </c>
      <c r="Q108" s="206" t="s">
        <v>162</v>
      </c>
      <c r="R108" s="244">
        <f t="shared" si="1"/>
        <v>0</v>
      </c>
    </row>
    <row r="109" spans="1:19" ht="15">
      <c r="A109" s="324" t="s">
        <v>294</v>
      </c>
      <c r="B109" s="325" t="s">
        <v>188</v>
      </c>
      <c r="C109" s="326">
        <v>51000</v>
      </c>
      <c r="D109" s="326">
        <v>52000</v>
      </c>
      <c r="E109" s="326">
        <v>53000</v>
      </c>
      <c r="F109" s="326">
        <v>55000</v>
      </c>
      <c r="G109" s="326">
        <v>56000</v>
      </c>
      <c r="H109" s="326">
        <v>57000</v>
      </c>
      <c r="I109" s="326">
        <v>59000</v>
      </c>
      <c r="J109" s="326">
        <v>60000</v>
      </c>
      <c r="K109" s="326">
        <v>62000</v>
      </c>
      <c r="L109" s="326">
        <v>64000</v>
      </c>
      <c r="M109" s="326">
        <v>65000</v>
      </c>
      <c r="N109" s="326">
        <v>67000</v>
      </c>
      <c r="O109" s="326">
        <v>69000</v>
      </c>
      <c r="P109" s="327">
        <v>59155</v>
      </c>
      <c r="Q109" s="206" t="s">
        <v>162</v>
      </c>
      <c r="R109" s="244">
        <f t="shared" si="1"/>
        <v>0</v>
      </c>
    </row>
    <row r="110" spans="1:19" ht="15">
      <c r="A110" s="324" t="s">
        <v>295</v>
      </c>
      <c r="B110" s="325" t="s">
        <v>188</v>
      </c>
      <c r="C110" s="326">
        <v>0</v>
      </c>
      <c r="D110" s="326">
        <v>0</v>
      </c>
      <c r="E110" s="326">
        <v>0</v>
      </c>
      <c r="F110" s="326">
        <v>0</v>
      </c>
      <c r="G110" s="326">
        <v>0</v>
      </c>
      <c r="H110" s="326">
        <v>0</v>
      </c>
      <c r="I110" s="326">
        <v>0</v>
      </c>
      <c r="J110" s="326">
        <v>0</v>
      </c>
      <c r="K110" s="326">
        <v>0</v>
      </c>
      <c r="L110" s="326">
        <v>0</v>
      </c>
      <c r="M110" s="326">
        <v>0</v>
      </c>
      <c r="N110" s="326">
        <v>0</v>
      </c>
      <c r="O110" s="326">
        <v>0</v>
      </c>
      <c r="P110" s="327">
        <v>0</v>
      </c>
      <c r="Q110" s="206" t="s">
        <v>162</v>
      </c>
      <c r="R110" s="244">
        <f t="shared" si="1"/>
        <v>0</v>
      </c>
    </row>
    <row r="111" spans="1:19" ht="15">
      <c r="A111" s="324" t="s">
        <v>296</v>
      </c>
      <c r="B111" s="325" t="s">
        <v>188</v>
      </c>
      <c r="C111" s="326">
        <v>70741000</v>
      </c>
      <c r="D111" s="326">
        <v>70824000</v>
      </c>
      <c r="E111" s="326">
        <v>70908000</v>
      </c>
      <c r="F111" s="326">
        <v>70992000</v>
      </c>
      <c r="G111" s="326">
        <v>71076000</v>
      </c>
      <c r="H111" s="326">
        <v>71160000</v>
      </c>
      <c r="I111" s="326">
        <v>71244000</v>
      </c>
      <c r="J111" s="326">
        <v>71132000</v>
      </c>
      <c r="K111" s="326">
        <v>71216000</v>
      </c>
      <c r="L111" s="326">
        <v>71300000</v>
      </c>
      <c r="M111" s="326">
        <v>71383000</v>
      </c>
      <c r="N111" s="326">
        <v>71467000</v>
      </c>
      <c r="O111" s="326">
        <v>71551000</v>
      </c>
      <c r="P111" s="327">
        <v>71154000</v>
      </c>
      <c r="Q111" s="206" t="s">
        <v>162</v>
      </c>
      <c r="R111" s="244">
        <f t="shared" si="1"/>
        <v>0</v>
      </c>
    </row>
    <row r="112" spans="1:19" ht="15">
      <c r="A112" s="324" t="s">
        <v>297</v>
      </c>
      <c r="B112" s="325" t="s">
        <v>188</v>
      </c>
      <c r="C112" s="326">
        <v>241000</v>
      </c>
      <c r="D112" s="326">
        <v>244000</v>
      </c>
      <c r="E112" s="326">
        <v>247000</v>
      </c>
      <c r="F112" s="326">
        <v>250000</v>
      </c>
      <c r="G112" s="326">
        <v>253000</v>
      </c>
      <c r="H112" s="326">
        <v>257000</v>
      </c>
      <c r="I112" s="326">
        <v>261000</v>
      </c>
      <c r="J112" s="326">
        <v>265000</v>
      </c>
      <c r="K112" s="326">
        <v>269000</v>
      </c>
      <c r="L112" s="326">
        <v>273000</v>
      </c>
      <c r="M112" s="326">
        <v>278000</v>
      </c>
      <c r="N112" s="326">
        <v>282000</v>
      </c>
      <c r="O112" s="326">
        <v>286000</v>
      </c>
      <c r="P112" s="327">
        <v>261830</v>
      </c>
      <c r="Q112" s="206" t="s">
        <v>162</v>
      </c>
      <c r="R112" s="244">
        <f t="shared" si="1"/>
        <v>0</v>
      </c>
    </row>
    <row r="113" spans="1:18" ht="15">
      <c r="A113" s="324" t="s">
        <v>298</v>
      </c>
      <c r="B113" s="325" t="s">
        <v>188</v>
      </c>
      <c r="C113" s="326">
        <v>7088000</v>
      </c>
      <c r="D113" s="326">
        <v>7146000</v>
      </c>
      <c r="E113" s="326">
        <v>7204000</v>
      </c>
      <c r="F113" s="326">
        <v>7262000</v>
      </c>
      <c r="G113" s="326">
        <v>7320000</v>
      </c>
      <c r="H113" s="326">
        <v>7378000</v>
      </c>
      <c r="I113" s="326">
        <v>7435000</v>
      </c>
      <c r="J113" s="326">
        <v>7493000</v>
      </c>
      <c r="K113" s="326">
        <v>7551000</v>
      </c>
      <c r="L113" s="326">
        <v>7609000</v>
      </c>
      <c r="M113" s="326">
        <v>7667000</v>
      </c>
      <c r="N113" s="326">
        <v>7725000</v>
      </c>
      <c r="O113" s="326">
        <v>7783000</v>
      </c>
      <c r="P113" s="327">
        <v>7435489</v>
      </c>
      <c r="Q113" s="206" t="s">
        <v>162</v>
      </c>
      <c r="R113" s="244">
        <f t="shared" si="1"/>
        <v>0</v>
      </c>
    </row>
    <row r="114" spans="1:18" ht="15">
      <c r="A114" s="324" t="s">
        <v>299</v>
      </c>
      <c r="B114" s="325" t="s">
        <v>188</v>
      </c>
      <c r="C114" s="326">
        <v>0</v>
      </c>
      <c r="D114" s="326">
        <v>0</v>
      </c>
      <c r="E114" s="326">
        <v>0</v>
      </c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  <c r="K114" s="326">
        <v>0</v>
      </c>
      <c r="L114" s="326">
        <v>0</v>
      </c>
      <c r="M114" s="326">
        <v>0</v>
      </c>
      <c r="N114" s="326">
        <v>0</v>
      </c>
      <c r="O114" s="326">
        <v>0</v>
      </c>
      <c r="P114" s="327">
        <v>0</v>
      </c>
      <c r="Q114" s="206" t="s">
        <v>162</v>
      </c>
      <c r="R114" s="244">
        <f t="shared" si="1"/>
        <v>0</v>
      </c>
    </row>
    <row r="115" spans="1:18" ht="15">
      <c r="A115" s="324" t="s">
        <v>300</v>
      </c>
      <c r="B115" s="325" t="s">
        <v>188</v>
      </c>
      <c r="C115" s="326">
        <v>121000</v>
      </c>
      <c r="D115" s="326">
        <v>123000</v>
      </c>
      <c r="E115" s="326">
        <v>125000</v>
      </c>
      <c r="F115" s="326">
        <v>127000</v>
      </c>
      <c r="G115" s="326">
        <v>129000</v>
      </c>
      <c r="H115" s="326">
        <v>131000</v>
      </c>
      <c r="I115" s="326">
        <v>133000</v>
      </c>
      <c r="J115" s="326">
        <v>135000</v>
      </c>
      <c r="K115" s="326">
        <v>137000</v>
      </c>
      <c r="L115" s="326">
        <v>139000</v>
      </c>
      <c r="M115" s="326">
        <v>141000</v>
      </c>
      <c r="N115" s="326">
        <v>144000</v>
      </c>
      <c r="O115" s="326">
        <v>149000</v>
      </c>
      <c r="P115" s="327">
        <v>133011</v>
      </c>
      <c r="Q115" s="206" t="s">
        <v>162</v>
      </c>
      <c r="R115" s="244">
        <f t="shared" si="1"/>
        <v>0</v>
      </c>
    </row>
    <row r="116" spans="1:18" ht="15">
      <c r="A116" s="324" t="s">
        <v>301</v>
      </c>
      <c r="B116" s="325" t="s">
        <v>188</v>
      </c>
      <c r="C116" s="326">
        <v>18174000</v>
      </c>
      <c r="D116" s="326">
        <v>18200000</v>
      </c>
      <c r="E116" s="326">
        <v>18226000</v>
      </c>
      <c r="F116" s="326">
        <v>18253000</v>
      </c>
      <c r="G116" s="326">
        <v>18279000</v>
      </c>
      <c r="H116" s="326">
        <v>18305000</v>
      </c>
      <c r="I116" s="326">
        <v>18331000</v>
      </c>
      <c r="J116" s="326">
        <v>18357000</v>
      </c>
      <c r="K116" s="326">
        <v>18383000</v>
      </c>
      <c r="L116" s="326">
        <v>18409000</v>
      </c>
      <c r="M116" s="326">
        <v>18435000</v>
      </c>
      <c r="N116" s="326">
        <v>18451000</v>
      </c>
      <c r="O116" s="326">
        <v>18477000</v>
      </c>
      <c r="P116" s="327">
        <v>18329531</v>
      </c>
      <c r="Q116" s="206" t="s">
        <v>162</v>
      </c>
      <c r="R116" s="244">
        <f t="shared" si="1"/>
        <v>0</v>
      </c>
    </row>
    <row r="117" spans="1:18" ht="15">
      <c r="A117" s="324" t="s">
        <v>302</v>
      </c>
      <c r="B117" s="325" t="s">
        <v>188</v>
      </c>
      <c r="C117" s="326">
        <v>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  <c r="K117" s="326">
        <v>0</v>
      </c>
      <c r="L117" s="326">
        <v>0</v>
      </c>
      <c r="M117" s="326">
        <v>0</v>
      </c>
      <c r="N117" s="326">
        <v>0</v>
      </c>
      <c r="O117" s="326">
        <v>0</v>
      </c>
      <c r="P117" s="327">
        <v>0</v>
      </c>
      <c r="Q117" s="206" t="s">
        <v>162</v>
      </c>
      <c r="R117" s="244">
        <f t="shared" si="1"/>
        <v>0</v>
      </c>
    </row>
    <row r="118" spans="1:18" ht="15">
      <c r="A118" s="324" t="s">
        <v>303</v>
      </c>
      <c r="B118" s="325" t="s">
        <v>188</v>
      </c>
      <c r="C118" s="326">
        <v>0</v>
      </c>
      <c r="D118" s="326">
        <v>0</v>
      </c>
      <c r="E118" s="326">
        <v>0</v>
      </c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  <c r="K118" s="326">
        <v>0</v>
      </c>
      <c r="L118" s="326">
        <v>0</v>
      </c>
      <c r="M118" s="326">
        <v>0</v>
      </c>
      <c r="N118" s="326">
        <v>0</v>
      </c>
      <c r="O118" s="326">
        <v>0</v>
      </c>
      <c r="P118" s="327">
        <v>0</v>
      </c>
      <c r="Q118" s="206" t="s">
        <v>162</v>
      </c>
      <c r="R118" s="244">
        <f t="shared" si="1"/>
        <v>0</v>
      </c>
    </row>
    <row r="119" spans="1:18" ht="15">
      <c r="A119" s="324" t="s">
        <v>304</v>
      </c>
      <c r="B119" s="325" t="s">
        <v>188</v>
      </c>
      <c r="C119" s="326">
        <v>4586000</v>
      </c>
      <c r="D119" s="326">
        <v>4601000</v>
      </c>
      <c r="E119" s="326">
        <v>4634000</v>
      </c>
      <c r="F119" s="326">
        <v>4667000</v>
      </c>
      <c r="G119" s="326">
        <v>4700000</v>
      </c>
      <c r="H119" s="326">
        <v>4733000</v>
      </c>
      <c r="I119" s="326">
        <v>4766000</v>
      </c>
      <c r="J119" s="326">
        <v>4799000</v>
      </c>
      <c r="K119" s="326">
        <v>4832000</v>
      </c>
      <c r="L119" s="326">
        <v>4865000</v>
      </c>
      <c r="M119" s="326">
        <v>4898000</v>
      </c>
      <c r="N119" s="326">
        <v>4931000</v>
      </c>
      <c r="O119" s="326">
        <v>4894000</v>
      </c>
      <c r="P119" s="327">
        <v>4763594</v>
      </c>
      <c r="Q119" s="206" t="s">
        <v>162</v>
      </c>
      <c r="R119" s="244">
        <f t="shared" si="1"/>
        <v>0</v>
      </c>
    </row>
    <row r="120" spans="1:18" ht="15">
      <c r="A120" s="324" t="s">
        <v>305</v>
      </c>
      <c r="B120" s="325" t="s">
        <v>188</v>
      </c>
      <c r="C120" s="326">
        <v>2032000</v>
      </c>
      <c r="D120" s="326">
        <v>2036000</v>
      </c>
      <c r="E120" s="326">
        <v>2040000</v>
      </c>
      <c r="F120" s="326">
        <v>2045000</v>
      </c>
      <c r="G120" s="326">
        <v>2055000</v>
      </c>
      <c r="H120" s="326">
        <v>2059000</v>
      </c>
      <c r="I120" s="326">
        <v>2064000</v>
      </c>
      <c r="J120" s="326">
        <v>2068000</v>
      </c>
      <c r="K120" s="326">
        <v>2073000</v>
      </c>
      <c r="L120" s="326">
        <v>2077000</v>
      </c>
      <c r="M120" s="326">
        <v>2082000</v>
      </c>
      <c r="N120" s="326">
        <v>2086000</v>
      </c>
      <c r="O120" s="326">
        <v>2090000</v>
      </c>
      <c r="P120" s="327">
        <v>2062097</v>
      </c>
      <c r="Q120" s="206" t="s">
        <v>162</v>
      </c>
      <c r="R120" s="244">
        <f t="shared" si="1"/>
        <v>0</v>
      </c>
    </row>
    <row r="121" spans="1:18" ht="15">
      <c r="A121" s="324" t="s">
        <v>306</v>
      </c>
      <c r="B121" s="325" t="s">
        <v>188</v>
      </c>
      <c r="C121" s="326">
        <v>0</v>
      </c>
      <c r="D121" s="326">
        <v>0</v>
      </c>
      <c r="E121" s="326">
        <v>0</v>
      </c>
      <c r="F121" s="326">
        <v>0</v>
      </c>
      <c r="G121" s="326">
        <v>0</v>
      </c>
      <c r="H121" s="326">
        <v>0</v>
      </c>
      <c r="I121" s="326">
        <v>0</v>
      </c>
      <c r="J121" s="326">
        <v>0</v>
      </c>
      <c r="K121" s="326">
        <v>0</v>
      </c>
      <c r="L121" s="326">
        <v>0</v>
      </c>
      <c r="M121" s="326">
        <v>0</v>
      </c>
      <c r="N121" s="326">
        <v>0</v>
      </c>
      <c r="O121" s="326">
        <v>0</v>
      </c>
      <c r="P121" s="327">
        <v>0</v>
      </c>
      <c r="Q121" s="206" t="s">
        <v>162</v>
      </c>
      <c r="R121" s="244">
        <f t="shared" si="1"/>
        <v>0</v>
      </c>
    </row>
    <row r="122" spans="1:18" ht="15">
      <c r="A122" s="324" t="s">
        <v>307</v>
      </c>
      <c r="B122" s="325" t="s">
        <v>188</v>
      </c>
      <c r="C122" s="326">
        <v>1384000</v>
      </c>
      <c r="D122" s="326">
        <v>1389000</v>
      </c>
      <c r="E122" s="326">
        <v>1411000</v>
      </c>
      <c r="F122" s="326">
        <v>1434000</v>
      </c>
      <c r="G122" s="326">
        <v>1456000</v>
      </c>
      <c r="H122" s="326">
        <v>1479000</v>
      </c>
      <c r="I122" s="326">
        <v>1501000</v>
      </c>
      <c r="J122" s="326">
        <v>1524000</v>
      </c>
      <c r="K122" s="326">
        <v>1547000</v>
      </c>
      <c r="L122" s="326">
        <v>1569000</v>
      </c>
      <c r="M122" s="326">
        <v>1592000</v>
      </c>
      <c r="N122" s="326">
        <v>1614000</v>
      </c>
      <c r="O122" s="326">
        <v>1567000</v>
      </c>
      <c r="P122" s="327">
        <v>1499431</v>
      </c>
      <c r="Q122" s="206" t="s">
        <v>162</v>
      </c>
      <c r="R122" s="244">
        <f t="shared" si="1"/>
        <v>0</v>
      </c>
    </row>
    <row r="123" spans="1:18" ht="15">
      <c r="A123" s="324" t="s">
        <v>308</v>
      </c>
      <c r="B123" s="325" t="s">
        <v>188</v>
      </c>
      <c r="C123" s="326">
        <v>0</v>
      </c>
      <c r="D123" s="326">
        <v>0</v>
      </c>
      <c r="E123" s="326">
        <v>0</v>
      </c>
      <c r="F123" s="326">
        <v>0</v>
      </c>
      <c r="G123" s="326">
        <v>0</v>
      </c>
      <c r="H123" s="326">
        <v>0</v>
      </c>
      <c r="I123" s="326">
        <v>0</v>
      </c>
      <c r="J123" s="326">
        <v>0</v>
      </c>
      <c r="K123" s="326">
        <v>0</v>
      </c>
      <c r="L123" s="326">
        <v>0</v>
      </c>
      <c r="M123" s="326">
        <v>0</v>
      </c>
      <c r="N123" s="326">
        <v>0</v>
      </c>
      <c r="O123" s="326">
        <v>0</v>
      </c>
      <c r="P123" s="327">
        <v>0</v>
      </c>
      <c r="Q123" s="206" t="s">
        <v>162</v>
      </c>
      <c r="R123" s="244">
        <f t="shared" si="1"/>
        <v>0</v>
      </c>
    </row>
    <row r="124" spans="1:18" ht="15">
      <c r="A124" s="324" t="s">
        <v>309</v>
      </c>
      <c r="B124" s="325" t="s">
        <v>188</v>
      </c>
      <c r="C124" s="326">
        <v>4603000</v>
      </c>
      <c r="D124" s="326">
        <v>3984000</v>
      </c>
      <c r="E124" s="326">
        <v>4008000</v>
      </c>
      <c r="F124" s="326">
        <v>4032000</v>
      </c>
      <c r="G124" s="326">
        <v>4056000</v>
      </c>
      <c r="H124" s="326">
        <v>4080000</v>
      </c>
      <c r="I124" s="326">
        <v>4104000</v>
      </c>
      <c r="J124" s="326">
        <v>4127000</v>
      </c>
      <c r="K124" s="326">
        <v>4151000</v>
      </c>
      <c r="L124" s="326">
        <v>4175000</v>
      </c>
      <c r="M124" s="326">
        <v>4199000</v>
      </c>
      <c r="N124" s="326">
        <v>4224000</v>
      </c>
      <c r="O124" s="326">
        <v>4248000</v>
      </c>
      <c r="P124" s="327">
        <v>4130423</v>
      </c>
      <c r="Q124" s="206" t="s">
        <v>162</v>
      </c>
      <c r="R124" s="244">
        <f t="shared" si="1"/>
        <v>0</v>
      </c>
    </row>
    <row r="125" spans="1:18" ht="15">
      <c r="A125" s="324" t="s">
        <v>310</v>
      </c>
      <c r="B125" s="325" t="s">
        <v>188</v>
      </c>
      <c r="C125" s="326">
        <v>5581000</v>
      </c>
      <c r="D125" s="326">
        <v>5604000</v>
      </c>
      <c r="E125" s="326">
        <v>5626000</v>
      </c>
      <c r="F125" s="326">
        <v>5649000</v>
      </c>
      <c r="G125" s="326">
        <v>5675000</v>
      </c>
      <c r="H125" s="326">
        <v>5738000</v>
      </c>
      <c r="I125" s="326">
        <v>5761000</v>
      </c>
      <c r="J125" s="326">
        <v>5783000</v>
      </c>
      <c r="K125" s="326">
        <v>5806000</v>
      </c>
      <c r="L125" s="326">
        <v>5829000</v>
      </c>
      <c r="M125" s="326">
        <v>5851000</v>
      </c>
      <c r="N125" s="326">
        <v>5874000</v>
      </c>
      <c r="O125" s="326">
        <v>5896000</v>
      </c>
      <c r="P125" s="327">
        <v>5744619</v>
      </c>
      <c r="Q125" s="206" t="s">
        <v>162</v>
      </c>
      <c r="R125" s="244">
        <f t="shared" si="1"/>
        <v>0</v>
      </c>
    </row>
    <row r="126" spans="1:18" ht="15">
      <c r="A126" s="324" t="s">
        <v>311</v>
      </c>
      <c r="B126" s="325" t="s">
        <v>188</v>
      </c>
      <c r="C126" s="326">
        <v>0</v>
      </c>
      <c r="D126" s="326">
        <v>0</v>
      </c>
      <c r="E126" s="326">
        <v>0</v>
      </c>
      <c r="F126" s="326">
        <v>0</v>
      </c>
      <c r="G126" s="326">
        <v>0</v>
      </c>
      <c r="H126" s="326">
        <v>0</v>
      </c>
      <c r="I126" s="326">
        <v>0</v>
      </c>
      <c r="J126" s="326">
        <v>0</v>
      </c>
      <c r="K126" s="326">
        <v>0</v>
      </c>
      <c r="L126" s="326">
        <v>0</v>
      </c>
      <c r="M126" s="326">
        <v>0</v>
      </c>
      <c r="N126" s="326">
        <v>0</v>
      </c>
      <c r="O126" s="326">
        <v>0</v>
      </c>
      <c r="P126" s="327">
        <v>0</v>
      </c>
      <c r="Q126" s="206" t="s">
        <v>162</v>
      </c>
      <c r="R126" s="244">
        <f t="shared" si="1"/>
        <v>0</v>
      </c>
    </row>
    <row r="127" spans="1:18" ht="15">
      <c r="A127" s="324" t="s">
        <v>312</v>
      </c>
      <c r="B127" s="325" t="s">
        <v>188</v>
      </c>
      <c r="C127" s="326">
        <v>3874000</v>
      </c>
      <c r="D127" s="326">
        <v>3313000</v>
      </c>
      <c r="E127" s="326">
        <v>3339000</v>
      </c>
      <c r="F127" s="326">
        <v>3364000</v>
      </c>
      <c r="G127" s="326">
        <v>3389000</v>
      </c>
      <c r="H127" s="326">
        <v>3415000</v>
      </c>
      <c r="I127" s="326">
        <v>3440000</v>
      </c>
      <c r="J127" s="326">
        <v>3465000</v>
      </c>
      <c r="K127" s="326">
        <v>3491000</v>
      </c>
      <c r="L127" s="326">
        <v>3517000</v>
      </c>
      <c r="M127" s="326">
        <v>3542000</v>
      </c>
      <c r="N127" s="326">
        <v>3568000</v>
      </c>
      <c r="O127" s="326">
        <v>3594000</v>
      </c>
      <c r="P127" s="327">
        <v>3464768</v>
      </c>
      <c r="Q127" s="206" t="s">
        <v>162</v>
      </c>
      <c r="R127" s="244">
        <f t="shared" si="1"/>
        <v>0</v>
      </c>
    </row>
    <row r="128" spans="1:18" ht="15">
      <c r="A128" s="324" t="s">
        <v>313</v>
      </c>
      <c r="B128" s="325" t="s">
        <v>188</v>
      </c>
      <c r="C128" s="326">
        <v>0</v>
      </c>
      <c r="D128" s="326">
        <v>0</v>
      </c>
      <c r="E128" s="326">
        <v>0</v>
      </c>
      <c r="F128" s="326">
        <v>0</v>
      </c>
      <c r="G128" s="326">
        <v>0</v>
      </c>
      <c r="H128" s="326">
        <v>0</v>
      </c>
      <c r="I128" s="326">
        <v>0</v>
      </c>
      <c r="J128" s="326">
        <v>0</v>
      </c>
      <c r="K128" s="326">
        <v>0</v>
      </c>
      <c r="L128" s="326">
        <v>0</v>
      </c>
      <c r="M128" s="326">
        <v>0</v>
      </c>
      <c r="N128" s="326">
        <v>0</v>
      </c>
      <c r="O128" s="326">
        <v>0</v>
      </c>
      <c r="P128" s="327">
        <v>0</v>
      </c>
      <c r="Q128" s="206" t="s">
        <v>162</v>
      </c>
      <c r="R128" s="244">
        <f t="shared" si="1"/>
        <v>0</v>
      </c>
    </row>
    <row r="129" spans="1:18" ht="15">
      <c r="A129" s="324" t="s">
        <v>314</v>
      </c>
      <c r="B129" s="325" t="s">
        <v>188</v>
      </c>
      <c r="C129" s="326">
        <v>0</v>
      </c>
      <c r="D129" s="326">
        <v>0</v>
      </c>
      <c r="E129" s="326">
        <v>0</v>
      </c>
      <c r="F129" s="326">
        <v>0</v>
      </c>
      <c r="G129" s="326">
        <v>0</v>
      </c>
      <c r="H129" s="326">
        <v>0</v>
      </c>
      <c r="I129" s="326">
        <v>0</v>
      </c>
      <c r="J129" s="326">
        <v>0</v>
      </c>
      <c r="K129" s="326">
        <v>0</v>
      </c>
      <c r="L129" s="326">
        <v>0</v>
      </c>
      <c r="M129" s="326">
        <v>0</v>
      </c>
      <c r="N129" s="326">
        <v>0</v>
      </c>
      <c r="O129" s="326">
        <v>0</v>
      </c>
      <c r="P129" s="327">
        <v>0</v>
      </c>
      <c r="Q129" s="206" t="s">
        <v>162</v>
      </c>
      <c r="R129" s="244">
        <f t="shared" si="1"/>
        <v>0</v>
      </c>
    </row>
    <row r="130" spans="1:18" ht="15">
      <c r="A130" s="324" t="s">
        <v>315</v>
      </c>
      <c r="B130" s="325" t="s">
        <v>188</v>
      </c>
      <c r="C130" s="326">
        <v>0</v>
      </c>
      <c r="D130" s="326">
        <v>0</v>
      </c>
      <c r="E130" s="326">
        <v>0</v>
      </c>
      <c r="F130" s="326">
        <v>0</v>
      </c>
      <c r="G130" s="326">
        <v>0</v>
      </c>
      <c r="H130" s="326">
        <v>0</v>
      </c>
      <c r="I130" s="326">
        <v>0</v>
      </c>
      <c r="J130" s="326">
        <v>0</v>
      </c>
      <c r="K130" s="326">
        <v>0</v>
      </c>
      <c r="L130" s="326">
        <v>0</v>
      </c>
      <c r="M130" s="326">
        <v>0</v>
      </c>
      <c r="N130" s="326">
        <v>0</v>
      </c>
      <c r="O130" s="326">
        <v>0</v>
      </c>
      <c r="P130" s="327">
        <v>0</v>
      </c>
      <c r="Q130" s="206" t="s">
        <v>162</v>
      </c>
      <c r="R130" s="244">
        <f t="shared" si="1"/>
        <v>0</v>
      </c>
    </row>
    <row r="131" spans="1:18" ht="15">
      <c r="A131" s="324" t="s">
        <v>316</v>
      </c>
      <c r="B131" s="325" t="s">
        <v>188</v>
      </c>
      <c r="C131" s="326">
        <v>1368000</v>
      </c>
      <c r="D131" s="326">
        <v>1370000</v>
      </c>
      <c r="E131" s="326">
        <v>1371000</v>
      </c>
      <c r="F131" s="326">
        <v>1373000</v>
      </c>
      <c r="G131" s="326">
        <v>1375000</v>
      </c>
      <c r="H131" s="326">
        <v>1377000</v>
      </c>
      <c r="I131" s="326">
        <v>1379000</v>
      </c>
      <c r="J131" s="326">
        <v>1380000</v>
      </c>
      <c r="K131" s="326">
        <v>1382000</v>
      </c>
      <c r="L131" s="326">
        <v>1384000</v>
      </c>
      <c r="M131" s="326">
        <v>1386000</v>
      </c>
      <c r="N131" s="326">
        <v>1388000</v>
      </c>
      <c r="O131" s="326">
        <v>1389000</v>
      </c>
      <c r="P131" s="327">
        <v>1378660</v>
      </c>
      <c r="Q131" s="206" t="s">
        <v>162</v>
      </c>
      <c r="R131" s="244">
        <f t="shared" si="1"/>
        <v>0</v>
      </c>
    </row>
    <row r="132" spans="1:18" ht="15">
      <c r="A132" s="324" t="s">
        <v>317</v>
      </c>
      <c r="B132" s="325" t="s">
        <v>188</v>
      </c>
      <c r="C132" s="326">
        <v>0</v>
      </c>
      <c r="D132" s="326">
        <v>0</v>
      </c>
      <c r="E132" s="326">
        <v>0</v>
      </c>
      <c r="F132" s="326">
        <v>0</v>
      </c>
      <c r="G132" s="326">
        <v>0</v>
      </c>
      <c r="H132" s="326">
        <v>0</v>
      </c>
      <c r="I132" s="326">
        <v>0</v>
      </c>
      <c r="J132" s="326">
        <v>0</v>
      </c>
      <c r="K132" s="326">
        <v>0</v>
      </c>
      <c r="L132" s="326">
        <v>0</v>
      </c>
      <c r="M132" s="326">
        <v>0</v>
      </c>
      <c r="N132" s="326">
        <v>0</v>
      </c>
      <c r="O132" s="326">
        <v>0</v>
      </c>
      <c r="P132" s="327">
        <v>0</v>
      </c>
      <c r="Q132" s="206" t="s">
        <v>162</v>
      </c>
      <c r="R132" s="244">
        <f t="shared" ref="R132:R195" si="2">(ROUND((C132+O132+SUM(D132:N132)*2)/24,-3)-(ROUND(P132,-3)))</f>
        <v>0</v>
      </c>
    </row>
    <row r="133" spans="1:18" ht="15">
      <c r="A133" s="324" t="s">
        <v>318</v>
      </c>
      <c r="B133" s="325" t="s">
        <v>188</v>
      </c>
      <c r="C133" s="326">
        <v>888000</v>
      </c>
      <c r="D133" s="326">
        <v>891000</v>
      </c>
      <c r="E133" s="326">
        <v>893000</v>
      </c>
      <c r="F133" s="326">
        <v>895000</v>
      </c>
      <c r="G133" s="326">
        <v>897000</v>
      </c>
      <c r="H133" s="326">
        <v>899000</v>
      </c>
      <c r="I133" s="326">
        <v>901000</v>
      </c>
      <c r="J133" s="326">
        <v>904000</v>
      </c>
      <c r="K133" s="326">
        <v>906000</v>
      </c>
      <c r="L133" s="326">
        <v>908000</v>
      </c>
      <c r="M133" s="326">
        <v>910000</v>
      </c>
      <c r="N133" s="326">
        <v>912000</v>
      </c>
      <c r="O133" s="326">
        <v>914000</v>
      </c>
      <c r="P133" s="327">
        <v>901413</v>
      </c>
      <c r="Q133" s="206" t="s">
        <v>162</v>
      </c>
      <c r="R133" s="244">
        <f t="shared" si="2"/>
        <v>0</v>
      </c>
    </row>
    <row r="134" spans="1:18" ht="15">
      <c r="A134" s="324" t="s">
        <v>319</v>
      </c>
      <c r="B134" s="325" t="s">
        <v>188</v>
      </c>
      <c r="C134" s="326">
        <v>0</v>
      </c>
      <c r="D134" s="326">
        <v>0</v>
      </c>
      <c r="E134" s="326">
        <v>0</v>
      </c>
      <c r="F134" s="326">
        <v>0</v>
      </c>
      <c r="G134" s="326">
        <v>0</v>
      </c>
      <c r="H134" s="326">
        <v>0</v>
      </c>
      <c r="I134" s="326">
        <v>0</v>
      </c>
      <c r="J134" s="326">
        <v>0</v>
      </c>
      <c r="K134" s="326">
        <v>0</v>
      </c>
      <c r="L134" s="326">
        <v>0</v>
      </c>
      <c r="M134" s="326">
        <v>0</v>
      </c>
      <c r="N134" s="326">
        <v>0</v>
      </c>
      <c r="O134" s="326">
        <v>0</v>
      </c>
      <c r="P134" s="327">
        <v>0</v>
      </c>
      <c r="Q134" s="206" t="s">
        <v>162</v>
      </c>
      <c r="R134" s="244">
        <f t="shared" si="2"/>
        <v>0</v>
      </c>
    </row>
    <row r="135" spans="1:18" ht="15">
      <c r="A135" s="324" t="s">
        <v>320</v>
      </c>
      <c r="B135" s="325" t="s">
        <v>188</v>
      </c>
      <c r="C135" s="326">
        <v>393000</v>
      </c>
      <c r="D135" s="326">
        <v>395000</v>
      </c>
      <c r="E135" s="326">
        <v>397000</v>
      </c>
      <c r="F135" s="326">
        <v>399000</v>
      </c>
      <c r="G135" s="326">
        <v>401000</v>
      </c>
      <c r="H135" s="326">
        <v>403000</v>
      </c>
      <c r="I135" s="326">
        <v>405000</v>
      </c>
      <c r="J135" s="326">
        <v>407000</v>
      </c>
      <c r="K135" s="326">
        <v>409000</v>
      </c>
      <c r="L135" s="326">
        <v>411000</v>
      </c>
      <c r="M135" s="326">
        <v>413000</v>
      </c>
      <c r="N135" s="326">
        <v>415000</v>
      </c>
      <c r="O135" s="326">
        <v>417000</v>
      </c>
      <c r="P135" s="327">
        <v>405221</v>
      </c>
      <c r="Q135" s="206" t="s">
        <v>162</v>
      </c>
      <c r="R135" s="244">
        <f t="shared" si="2"/>
        <v>0</v>
      </c>
    </row>
    <row r="136" spans="1:18" ht="15">
      <c r="A136" s="324" t="s">
        <v>321</v>
      </c>
      <c r="B136" s="325" t="s">
        <v>188</v>
      </c>
      <c r="C136" s="326">
        <v>0</v>
      </c>
      <c r="D136" s="326">
        <v>0</v>
      </c>
      <c r="E136" s="326">
        <v>0</v>
      </c>
      <c r="F136" s="326">
        <v>0</v>
      </c>
      <c r="G136" s="326">
        <v>0</v>
      </c>
      <c r="H136" s="326">
        <v>0</v>
      </c>
      <c r="I136" s="326">
        <v>0</v>
      </c>
      <c r="J136" s="326">
        <v>0</v>
      </c>
      <c r="K136" s="326">
        <v>0</v>
      </c>
      <c r="L136" s="326">
        <v>0</v>
      </c>
      <c r="M136" s="326">
        <v>0</v>
      </c>
      <c r="N136" s="326">
        <v>0</v>
      </c>
      <c r="O136" s="326">
        <v>0</v>
      </c>
      <c r="P136" s="327">
        <v>0</v>
      </c>
      <c r="Q136" s="206" t="s">
        <v>162</v>
      </c>
      <c r="R136" s="244">
        <f t="shared" si="2"/>
        <v>0</v>
      </c>
    </row>
    <row r="137" spans="1:18" ht="15">
      <c r="A137" s="324" t="s">
        <v>322</v>
      </c>
      <c r="B137" s="325" t="s">
        <v>188</v>
      </c>
      <c r="C137" s="326">
        <v>0</v>
      </c>
      <c r="D137" s="326">
        <v>0</v>
      </c>
      <c r="E137" s="326">
        <v>0</v>
      </c>
      <c r="F137" s="326">
        <v>0</v>
      </c>
      <c r="G137" s="326">
        <v>0</v>
      </c>
      <c r="H137" s="326">
        <v>0</v>
      </c>
      <c r="I137" s="326">
        <v>0</v>
      </c>
      <c r="J137" s="326">
        <v>0</v>
      </c>
      <c r="K137" s="326">
        <v>0</v>
      </c>
      <c r="L137" s="326">
        <v>0</v>
      </c>
      <c r="M137" s="326">
        <v>0</v>
      </c>
      <c r="N137" s="326">
        <v>0</v>
      </c>
      <c r="O137" s="326">
        <v>0</v>
      </c>
      <c r="P137" s="327">
        <v>0</v>
      </c>
      <c r="Q137" s="206" t="s">
        <v>162</v>
      </c>
      <c r="R137" s="244">
        <f t="shared" si="2"/>
        <v>0</v>
      </c>
    </row>
    <row r="138" spans="1:18" ht="15">
      <c r="A138" s="324" t="s">
        <v>323</v>
      </c>
      <c r="B138" s="325" t="s">
        <v>188</v>
      </c>
      <c r="C138" s="326">
        <v>0</v>
      </c>
      <c r="D138" s="326">
        <v>0</v>
      </c>
      <c r="E138" s="326">
        <v>0</v>
      </c>
      <c r="F138" s="326">
        <v>0</v>
      </c>
      <c r="G138" s="326">
        <v>0</v>
      </c>
      <c r="H138" s="326">
        <v>0</v>
      </c>
      <c r="I138" s="326">
        <v>0</v>
      </c>
      <c r="J138" s="326">
        <v>0</v>
      </c>
      <c r="K138" s="326">
        <v>0</v>
      </c>
      <c r="L138" s="326">
        <v>0</v>
      </c>
      <c r="M138" s="326">
        <v>0</v>
      </c>
      <c r="N138" s="326">
        <v>0</v>
      </c>
      <c r="O138" s="326">
        <v>0</v>
      </c>
      <c r="P138" s="327">
        <v>0</v>
      </c>
      <c r="Q138" s="206" t="s">
        <v>162</v>
      </c>
      <c r="R138" s="244">
        <f t="shared" si="2"/>
        <v>0</v>
      </c>
    </row>
    <row r="139" spans="1:18" ht="15">
      <c r="A139" s="324" t="s">
        <v>324</v>
      </c>
      <c r="B139" s="325" t="s">
        <v>188</v>
      </c>
      <c r="C139" s="326">
        <v>5854000</v>
      </c>
      <c r="D139" s="326">
        <v>5859000</v>
      </c>
      <c r="E139" s="326">
        <v>5864000</v>
      </c>
      <c r="F139" s="326">
        <v>5869000</v>
      </c>
      <c r="G139" s="326">
        <v>5874000</v>
      </c>
      <c r="H139" s="326">
        <v>5879000</v>
      </c>
      <c r="I139" s="326">
        <v>5884000</v>
      </c>
      <c r="J139" s="326">
        <v>5888000</v>
      </c>
      <c r="K139" s="326">
        <v>5893000</v>
      </c>
      <c r="L139" s="326">
        <v>5898000</v>
      </c>
      <c r="M139" s="326">
        <v>5903000</v>
      </c>
      <c r="N139" s="326">
        <v>5908000</v>
      </c>
      <c r="O139" s="326">
        <v>5913000</v>
      </c>
      <c r="P139" s="327">
        <v>5883537</v>
      </c>
      <c r="Q139" s="206" t="s">
        <v>162</v>
      </c>
      <c r="R139" s="244">
        <f t="shared" si="2"/>
        <v>0</v>
      </c>
    </row>
    <row r="140" spans="1:18" ht="15">
      <c r="A140" s="324" t="s">
        <v>325</v>
      </c>
      <c r="B140" s="325" t="s">
        <v>188</v>
      </c>
      <c r="C140" s="326">
        <v>0</v>
      </c>
      <c r="D140" s="326">
        <v>0</v>
      </c>
      <c r="E140" s="326">
        <v>0</v>
      </c>
      <c r="F140" s="326">
        <v>0</v>
      </c>
      <c r="G140" s="326">
        <v>0</v>
      </c>
      <c r="H140" s="326">
        <v>0</v>
      </c>
      <c r="I140" s="326">
        <v>0</v>
      </c>
      <c r="J140" s="326">
        <v>0</v>
      </c>
      <c r="K140" s="326">
        <v>0</v>
      </c>
      <c r="L140" s="326">
        <v>0</v>
      </c>
      <c r="M140" s="326">
        <v>0</v>
      </c>
      <c r="N140" s="326">
        <v>0</v>
      </c>
      <c r="O140" s="326">
        <v>0</v>
      </c>
      <c r="P140" s="327">
        <v>0</v>
      </c>
      <c r="Q140" s="206" t="s">
        <v>162</v>
      </c>
      <c r="R140" s="244">
        <f t="shared" si="2"/>
        <v>0</v>
      </c>
    </row>
    <row r="141" spans="1:18" ht="15">
      <c r="A141" s="324" t="s">
        <v>326</v>
      </c>
      <c r="B141" s="325" t="s">
        <v>188</v>
      </c>
      <c r="C141" s="326">
        <v>664000</v>
      </c>
      <c r="D141" s="326">
        <v>668000</v>
      </c>
      <c r="E141" s="326">
        <v>673000</v>
      </c>
      <c r="F141" s="326">
        <v>677000</v>
      </c>
      <c r="G141" s="326">
        <v>682000</v>
      </c>
      <c r="H141" s="326">
        <v>686000</v>
      </c>
      <c r="I141" s="326">
        <v>691000</v>
      </c>
      <c r="J141" s="326">
        <v>695000</v>
      </c>
      <c r="K141" s="326">
        <v>700000</v>
      </c>
      <c r="L141" s="326">
        <v>704000</v>
      </c>
      <c r="M141" s="326">
        <v>709000</v>
      </c>
      <c r="N141" s="326">
        <v>714000</v>
      </c>
      <c r="O141" s="326">
        <v>718000</v>
      </c>
      <c r="P141" s="327">
        <v>690812</v>
      </c>
      <c r="Q141" s="206" t="s">
        <v>162</v>
      </c>
      <c r="R141" s="244">
        <f t="shared" si="2"/>
        <v>0</v>
      </c>
    </row>
    <row r="142" spans="1:18" ht="15">
      <c r="A142" s="324" t="s">
        <v>327</v>
      </c>
      <c r="B142" s="325" t="s">
        <v>188</v>
      </c>
      <c r="C142" s="326">
        <v>0</v>
      </c>
      <c r="D142" s="326">
        <v>0</v>
      </c>
      <c r="E142" s="326">
        <v>0</v>
      </c>
      <c r="F142" s="326">
        <v>0</v>
      </c>
      <c r="G142" s="326">
        <v>0</v>
      </c>
      <c r="H142" s="326">
        <v>0</v>
      </c>
      <c r="I142" s="326">
        <v>0</v>
      </c>
      <c r="J142" s="326">
        <v>0</v>
      </c>
      <c r="K142" s="326">
        <v>0</v>
      </c>
      <c r="L142" s="326">
        <v>0</v>
      </c>
      <c r="M142" s="326">
        <v>0</v>
      </c>
      <c r="N142" s="326">
        <v>0</v>
      </c>
      <c r="O142" s="326">
        <v>0</v>
      </c>
      <c r="P142" s="327">
        <v>0</v>
      </c>
      <c r="Q142" s="206" t="s">
        <v>162</v>
      </c>
      <c r="R142" s="244">
        <f t="shared" si="2"/>
        <v>0</v>
      </c>
    </row>
    <row r="143" spans="1:18" ht="15">
      <c r="A143" s="324" t="s">
        <v>328</v>
      </c>
      <c r="B143" s="325" t="s">
        <v>188</v>
      </c>
      <c r="C143" s="326">
        <v>1000</v>
      </c>
      <c r="D143" s="326">
        <v>1000</v>
      </c>
      <c r="E143" s="326">
        <v>1000</v>
      </c>
      <c r="F143" s="326">
        <v>1000</v>
      </c>
      <c r="G143" s="326">
        <v>1000</v>
      </c>
      <c r="H143" s="326">
        <v>1000</v>
      </c>
      <c r="I143" s="326">
        <v>1000</v>
      </c>
      <c r="J143" s="326">
        <v>1000</v>
      </c>
      <c r="K143" s="326">
        <v>1000</v>
      </c>
      <c r="L143" s="326">
        <v>1000</v>
      </c>
      <c r="M143" s="326">
        <v>1000</v>
      </c>
      <c r="N143" s="326">
        <v>1000</v>
      </c>
      <c r="O143" s="326">
        <v>1000</v>
      </c>
      <c r="P143" s="327">
        <v>993</v>
      </c>
      <c r="Q143" s="206" t="s">
        <v>162</v>
      </c>
      <c r="R143" s="244">
        <f t="shared" si="2"/>
        <v>0</v>
      </c>
    </row>
    <row r="144" spans="1:18" ht="15">
      <c r="A144" s="324" t="s">
        <v>329</v>
      </c>
      <c r="B144" s="325" t="s">
        <v>188</v>
      </c>
      <c r="C144" s="326">
        <v>592000</v>
      </c>
      <c r="D144" s="326">
        <v>593000</v>
      </c>
      <c r="E144" s="326">
        <v>593000</v>
      </c>
      <c r="F144" s="326">
        <v>594000</v>
      </c>
      <c r="G144" s="326">
        <v>594000</v>
      </c>
      <c r="H144" s="326">
        <v>595000</v>
      </c>
      <c r="I144" s="326">
        <v>595000</v>
      </c>
      <c r="J144" s="326">
        <v>596000</v>
      </c>
      <c r="K144" s="326">
        <v>596000</v>
      </c>
      <c r="L144" s="326">
        <v>596000</v>
      </c>
      <c r="M144" s="326">
        <v>597000</v>
      </c>
      <c r="N144" s="326">
        <v>597000</v>
      </c>
      <c r="O144" s="326">
        <v>598000</v>
      </c>
      <c r="P144" s="327">
        <v>595140</v>
      </c>
      <c r="Q144" s="206" t="s">
        <v>162</v>
      </c>
      <c r="R144" s="244">
        <f t="shared" si="2"/>
        <v>0</v>
      </c>
    </row>
    <row r="145" spans="1:31" ht="15">
      <c r="A145" s="324" t="s">
        <v>330</v>
      </c>
      <c r="B145" s="325" t="s">
        <v>188</v>
      </c>
      <c r="C145" s="326">
        <v>0</v>
      </c>
      <c r="D145" s="326">
        <v>0</v>
      </c>
      <c r="E145" s="326">
        <v>0</v>
      </c>
      <c r="F145" s="326">
        <v>0</v>
      </c>
      <c r="G145" s="326">
        <v>0</v>
      </c>
      <c r="H145" s="326">
        <v>0</v>
      </c>
      <c r="I145" s="326">
        <v>0</v>
      </c>
      <c r="J145" s="326">
        <v>0</v>
      </c>
      <c r="K145" s="326">
        <v>0</v>
      </c>
      <c r="L145" s="326">
        <v>0</v>
      </c>
      <c r="M145" s="326">
        <v>0</v>
      </c>
      <c r="N145" s="326">
        <v>0</v>
      </c>
      <c r="O145" s="326">
        <v>0</v>
      </c>
      <c r="P145" s="327">
        <v>0</v>
      </c>
      <c r="Q145" s="206" t="s">
        <v>162</v>
      </c>
      <c r="R145" s="244">
        <f t="shared" si="2"/>
        <v>0</v>
      </c>
    </row>
    <row r="146" spans="1:31" ht="15">
      <c r="A146" s="324" t="s">
        <v>331</v>
      </c>
      <c r="B146" s="325" t="s">
        <v>188</v>
      </c>
      <c r="C146" s="326">
        <v>0</v>
      </c>
      <c r="D146" s="326">
        <v>0</v>
      </c>
      <c r="E146" s="326">
        <v>0</v>
      </c>
      <c r="F146" s="326">
        <v>0</v>
      </c>
      <c r="G146" s="326">
        <v>0</v>
      </c>
      <c r="H146" s="326">
        <v>0</v>
      </c>
      <c r="I146" s="326">
        <v>0</v>
      </c>
      <c r="J146" s="326">
        <v>0</v>
      </c>
      <c r="K146" s="326">
        <v>0</v>
      </c>
      <c r="L146" s="326">
        <v>0</v>
      </c>
      <c r="M146" s="326">
        <v>0</v>
      </c>
      <c r="N146" s="326">
        <v>0</v>
      </c>
      <c r="O146" s="326">
        <v>0</v>
      </c>
      <c r="P146" s="327">
        <v>0</v>
      </c>
      <c r="Q146" s="206" t="s">
        <v>162</v>
      </c>
      <c r="R146" s="244">
        <f t="shared" si="2"/>
        <v>0</v>
      </c>
    </row>
    <row r="147" spans="1:31" ht="15">
      <c r="A147" s="324" t="s">
        <v>332</v>
      </c>
      <c r="B147" s="325" t="s">
        <v>188</v>
      </c>
      <c r="C147" s="326">
        <v>0</v>
      </c>
      <c r="D147" s="326">
        <v>0</v>
      </c>
      <c r="E147" s="326">
        <v>0</v>
      </c>
      <c r="F147" s="326">
        <v>0</v>
      </c>
      <c r="G147" s="326">
        <v>0</v>
      </c>
      <c r="H147" s="326">
        <v>0</v>
      </c>
      <c r="I147" s="326">
        <v>0</v>
      </c>
      <c r="J147" s="326">
        <v>0</v>
      </c>
      <c r="K147" s="326">
        <v>0</v>
      </c>
      <c r="L147" s="326">
        <v>0</v>
      </c>
      <c r="M147" s="326">
        <v>0</v>
      </c>
      <c r="N147" s="326">
        <v>0</v>
      </c>
      <c r="O147" s="326">
        <v>0</v>
      </c>
      <c r="P147" s="327">
        <v>0</v>
      </c>
      <c r="Q147" s="206" t="s">
        <v>162</v>
      </c>
      <c r="R147" s="244">
        <f t="shared" si="2"/>
        <v>0</v>
      </c>
    </row>
    <row r="148" spans="1:31" ht="15">
      <c r="A148" s="324" t="s">
        <v>333</v>
      </c>
      <c r="B148" s="325" t="s">
        <v>188</v>
      </c>
      <c r="C148" s="326">
        <v>388000</v>
      </c>
      <c r="D148" s="326">
        <v>390000</v>
      </c>
      <c r="E148" s="326">
        <v>396000</v>
      </c>
      <c r="F148" s="326">
        <v>402000</v>
      </c>
      <c r="G148" s="326">
        <v>407000</v>
      </c>
      <c r="H148" s="326">
        <v>413000</v>
      </c>
      <c r="I148" s="326">
        <v>418000</v>
      </c>
      <c r="J148" s="326">
        <v>424000</v>
      </c>
      <c r="K148" s="326">
        <v>429000</v>
      </c>
      <c r="L148" s="326">
        <v>435000</v>
      </c>
      <c r="M148" s="326">
        <v>441000</v>
      </c>
      <c r="N148" s="326">
        <v>446000</v>
      </c>
      <c r="O148" s="326">
        <v>449000</v>
      </c>
      <c r="P148" s="327">
        <v>418309</v>
      </c>
      <c r="Q148" s="206" t="s">
        <v>162</v>
      </c>
      <c r="R148" s="244">
        <f t="shared" si="2"/>
        <v>0</v>
      </c>
    </row>
    <row r="149" spans="1:31" ht="15">
      <c r="A149" s="324" t="s">
        <v>334</v>
      </c>
      <c r="B149" s="325" t="s">
        <v>188</v>
      </c>
      <c r="C149" s="326">
        <v>5443000</v>
      </c>
      <c r="D149" s="326">
        <v>5460000</v>
      </c>
      <c r="E149" s="326">
        <v>5477000</v>
      </c>
      <c r="F149" s="326">
        <v>5494000</v>
      </c>
      <c r="G149" s="326">
        <v>5511000</v>
      </c>
      <c r="H149" s="326">
        <v>5527000</v>
      </c>
      <c r="I149" s="326">
        <v>5544000</v>
      </c>
      <c r="J149" s="326">
        <v>5561000</v>
      </c>
      <c r="K149" s="326">
        <v>5578000</v>
      </c>
      <c r="L149" s="326">
        <v>5595000</v>
      </c>
      <c r="M149" s="326">
        <v>5612000</v>
      </c>
      <c r="N149" s="326">
        <v>5629000</v>
      </c>
      <c r="O149" s="326">
        <v>5646000</v>
      </c>
      <c r="P149" s="327">
        <v>5544353</v>
      </c>
      <c r="Q149" s="206" t="s">
        <v>162</v>
      </c>
      <c r="R149" s="244">
        <f t="shared" si="2"/>
        <v>0</v>
      </c>
    </row>
    <row r="150" spans="1:31" ht="15">
      <c r="A150" s="324" t="s">
        <v>335</v>
      </c>
      <c r="B150" s="325" t="s">
        <v>188</v>
      </c>
      <c r="C150" s="326">
        <v>0</v>
      </c>
      <c r="D150" s="326">
        <v>0</v>
      </c>
      <c r="E150" s="326">
        <v>0</v>
      </c>
      <c r="F150" s="326">
        <v>0</v>
      </c>
      <c r="G150" s="326">
        <v>0</v>
      </c>
      <c r="H150" s="326">
        <v>0</v>
      </c>
      <c r="I150" s="326">
        <v>0</v>
      </c>
      <c r="J150" s="326">
        <v>0</v>
      </c>
      <c r="K150" s="326">
        <v>0</v>
      </c>
      <c r="L150" s="326">
        <v>0</v>
      </c>
      <c r="M150" s="326">
        <v>0</v>
      </c>
      <c r="N150" s="326">
        <v>0</v>
      </c>
      <c r="O150" s="326">
        <v>0</v>
      </c>
      <c r="P150" s="327">
        <v>0</v>
      </c>
      <c r="Q150" s="206" t="s">
        <v>162</v>
      </c>
      <c r="R150" s="244">
        <f t="shared" si="2"/>
        <v>0</v>
      </c>
    </row>
    <row r="151" spans="1:31" ht="15">
      <c r="A151" s="324" t="s">
        <v>336</v>
      </c>
      <c r="B151" s="325" t="s">
        <v>188</v>
      </c>
      <c r="C151" s="326">
        <v>200000</v>
      </c>
      <c r="D151" s="326">
        <v>200000</v>
      </c>
      <c r="E151" s="326">
        <v>201000</v>
      </c>
      <c r="F151" s="326">
        <v>201000</v>
      </c>
      <c r="G151" s="326">
        <v>202000</v>
      </c>
      <c r="H151" s="326">
        <v>203000</v>
      </c>
      <c r="I151" s="326">
        <v>203000</v>
      </c>
      <c r="J151" s="326">
        <v>204000</v>
      </c>
      <c r="K151" s="326">
        <v>204000</v>
      </c>
      <c r="L151" s="326">
        <v>205000</v>
      </c>
      <c r="M151" s="326">
        <v>206000</v>
      </c>
      <c r="N151" s="326">
        <v>206000</v>
      </c>
      <c r="O151" s="326">
        <v>207000</v>
      </c>
      <c r="P151" s="327">
        <v>203227</v>
      </c>
      <c r="Q151" s="206" t="s">
        <v>162</v>
      </c>
      <c r="R151" s="244">
        <f t="shared" si="2"/>
        <v>0</v>
      </c>
    </row>
    <row r="152" spans="1:31" ht="15">
      <c r="A152" s="324" t="s">
        <v>337</v>
      </c>
      <c r="B152" s="325" t="s">
        <v>188</v>
      </c>
      <c r="C152" s="326">
        <v>0</v>
      </c>
      <c r="D152" s="326">
        <v>0</v>
      </c>
      <c r="E152" s="326">
        <v>0</v>
      </c>
      <c r="F152" s="326">
        <v>0</v>
      </c>
      <c r="G152" s="326">
        <v>0</v>
      </c>
      <c r="H152" s="326">
        <v>0</v>
      </c>
      <c r="I152" s="326">
        <v>0</v>
      </c>
      <c r="J152" s="326">
        <v>0</v>
      </c>
      <c r="K152" s="326">
        <v>0</v>
      </c>
      <c r="L152" s="326">
        <v>0</v>
      </c>
      <c r="M152" s="326">
        <v>0</v>
      </c>
      <c r="N152" s="326">
        <v>0</v>
      </c>
      <c r="O152" s="326">
        <v>0</v>
      </c>
      <c r="P152" s="327">
        <v>0</v>
      </c>
      <c r="Q152" s="206" t="s">
        <v>162</v>
      </c>
      <c r="R152" s="244">
        <f t="shared" si="2"/>
        <v>0</v>
      </c>
    </row>
    <row r="153" spans="1:31" ht="15">
      <c r="A153" s="324" t="s">
        <v>338</v>
      </c>
      <c r="B153" s="325" t="s">
        <v>188</v>
      </c>
      <c r="C153" s="326">
        <v>0</v>
      </c>
      <c r="D153" s="326">
        <v>0</v>
      </c>
      <c r="E153" s="326">
        <v>0</v>
      </c>
      <c r="F153" s="326">
        <v>0</v>
      </c>
      <c r="G153" s="326">
        <v>0</v>
      </c>
      <c r="H153" s="326">
        <v>0</v>
      </c>
      <c r="I153" s="326">
        <v>0</v>
      </c>
      <c r="J153" s="326">
        <v>0</v>
      </c>
      <c r="K153" s="326">
        <v>0</v>
      </c>
      <c r="L153" s="326">
        <v>0</v>
      </c>
      <c r="M153" s="326">
        <v>0</v>
      </c>
      <c r="N153" s="326">
        <v>0</v>
      </c>
      <c r="O153" s="326">
        <v>0</v>
      </c>
      <c r="P153" s="327">
        <v>0</v>
      </c>
      <c r="Q153" s="206" t="s">
        <v>162</v>
      </c>
      <c r="R153" s="244">
        <f t="shared" si="2"/>
        <v>0</v>
      </c>
    </row>
    <row r="154" spans="1:31" ht="15">
      <c r="A154" s="324" t="s">
        <v>339</v>
      </c>
      <c r="B154" s="325" t="s">
        <v>188</v>
      </c>
      <c r="C154" s="326">
        <v>504000</v>
      </c>
      <c r="D154" s="326">
        <v>507000</v>
      </c>
      <c r="E154" s="326">
        <v>513000</v>
      </c>
      <c r="F154" s="326">
        <v>519000</v>
      </c>
      <c r="G154" s="326">
        <v>525000</v>
      </c>
      <c r="H154" s="326">
        <v>531000</v>
      </c>
      <c r="I154" s="326">
        <v>537000</v>
      </c>
      <c r="J154" s="326">
        <v>543000</v>
      </c>
      <c r="K154" s="326">
        <v>549000</v>
      </c>
      <c r="L154" s="326">
        <v>555000</v>
      </c>
      <c r="M154" s="326">
        <v>560000</v>
      </c>
      <c r="N154" s="326">
        <v>566000</v>
      </c>
      <c r="O154" s="326">
        <v>570000</v>
      </c>
      <c r="P154" s="327">
        <v>536811</v>
      </c>
      <c r="Q154" s="206" t="s">
        <v>162</v>
      </c>
      <c r="R154" s="244">
        <f t="shared" si="2"/>
        <v>0</v>
      </c>
    </row>
    <row r="155" spans="1:31" ht="15">
      <c r="A155" s="324" t="s">
        <v>340</v>
      </c>
      <c r="B155" s="325" t="s">
        <v>188</v>
      </c>
      <c r="C155" s="326">
        <v>0</v>
      </c>
      <c r="D155" s="326">
        <v>0</v>
      </c>
      <c r="E155" s="326">
        <v>0</v>
      </c>
      <c r="F155" s="326">
        <v>0</v>
      </c>
      <c r="G155" s="326">
        <v>0</v>
      </c>
      <c r="H155" s="326">
        <v>0</v>
      </c>
      <c r="I155" s="326">
        <v>0</v>
      </c>
      <c r="J155" s="326">
        <v>0</v>
      </c>
      <c r="K155" s="326">
        <v>0</v>
      </c>
      <c r="L155" s="326">
        <v>0</v>
      </c>
      <c r="M155" s="326">
        <v>0</v>
      </c>
      <c r="N155" s="326">
        <v>0</v>
      </c>
      <c r="O155" s="326">
        <v>0</v>
      </c>
      <c r="P155" s="327">
        <v>0</v>
      </c>
      <c r="Q155" s="206" t="s">
        <v>162</v>
      </c>
      <c r="R155" s="244">
        <f t="shared" si="2"/>
        <v>0</v>
      </c>
    </row>
    <row r="156" spans="1:31" ht="15">
      <c r="A156" s="329" t="s">
        <v>341</v>
      </c>
      <c r="B156" s="330" t="s">
        <v>188</v>
      </c>
      <c r="C156" s="326">
        <v>407000</v>
      </c>
      <c r="D156" s="326">
        <v>407000</v>
      </c>
      <c r="E156" s="326">
        <v>413000</v>
      </c>
      <c r="F156" s="326">
        <v>419000</v>
      </c>
      <c r="G156" s="326">
        <v>425000</v>
      </c>
      <c r="H156" s="326">
        <v>431000</v>
      </c>
      <c r="I156" s="326">
        <v>437000</v>
      </c>
      <c r="J156" s="326">
        <v>443000</v>
      </c>
      <c r="K156" s="326">
        <v>449000</v>
      </c>
      <c r="L156" s="326">
        <v>455000</v>
      </c>
      <c r="M156" s="326">
        <v>461000</v>
      </c>
      <c r="N156" s="326">
        <v>467000</v>
      </c>
      <c r="O156" s="326">
        <v>472000</v>
      </c>
      <c r="P156" s="327">
        <v>437362</v>
      </c>
      <c r="Q156" s="206" t="s">
        <v>162</v>
      </c>
      <c r="R156" s="244">
        <f t="shared" si="2"/>
        <v>0</v>
      </c>
    </row>
    <row r="157" spans="1:31" ht="15">
      <c r="A157" s="331">
        <v>10800611</v>
      </c>
      <c r="B157" s="332" t="s">
        <v>1641</v>
      </c>
      <c r="C157" s="328">
        <v>95934500</v>
      </c>
      <c r="D157" s="328">
        <v>95934500</v>
      </c>
      <c r="E157" s="328">
        <v>95934500</v>
      </c>
      <c r="F157" s="328">
        <v>95934500</v>
      </c>
      <c r="G157" s="328">
        <v>95934500</v>
      </c>
      <c r="H157" s="328">
        <v>95934500</v>
      </c>
      <c r="I157" s="328">
        <v>95934500</v>
      </c>
      <c r="J157" s="328">
        <v>95934500</v>
      </c>
      <c r="K157" s="328">
        <v>95934500</v>
      </c>
      <c r="L157" s="328">
        <v>95934500</v>
      </c>
      <c r="M157" s="328">
        <v>95934500</v>
      </c>
      <c r="N157" s="328">
        <v>95934500</v>
      </c>
      <c r="O157" s="328">
        <v>95934500</v>
      </c>
      <c r="P157" s="327">
        <v>95934500</v>
      </c>
      <c r="Q157" s="206" t="s">
        <v>162</v>
      </c>
      <c r="R157" s="244">
        <f t="shared" si="2"/>
        <v>0</v>
      </c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</row>
    <row r="158" spans="1:31" ht="15">
      <c r="A158" s="331">
        <v>10800621</v>
      </c>
      <c r="B158" s="332" t="s">
        <v>1642</v>
      </c>
      <c r="C158" s="328">
        <v>-407429.75</v>
      </c>
      <c r="D158" s="328">
        <v>-1382696.87</v>
      </c>
      <c r="E158" s="328">
        <v>-2354120</v>
      </c>
      <c r="F158" s="328">
        <v>-3325543.41</v>
      </c>
      <c r="G158" s="328">
        <v>-4296966.62</v>
      </c>
      <c r="H158" s="328">
        <v>-5268389.99</v>
      </c>
      <c r="I158" s="328">
        <v>-6239813.21</v>
      </c>
      <c r="J158" s="328">
        <v>-7211236.4299999997</v>
      </c>
      <c r="K158" s="328">
        <v>-8182660</v>
      </c>
      <c r="L158" s="328">
        <v>-9154083.3499999996</v>
      </c>
      <c r="M158" s="328">
        <v>-10125506.630000001</v>
      </c>
      <c r="N158" s="328">
        <v>-11096929.890000001</v>
      </c>
      <c r="O158" s="328">
        <v>-11940746.970000001</v>
      </c>
      <c r="P158" s="327">
        <v>-6234336</v>
      </c>
      <c r="Q158" s="206" t="s">
        <v>162</v>
      </c>
      <c r="R158" s="244">
        <f t="shared" si="2"/>
        <v>0</v>
      </c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</row>
    <row r="159" spans="1:31" ht="15">
      <c r="A159" s="331">
        <v>10800631</v>
      </c>
      <c r="B159" s="332" t="s">
        <v>1643</v>
      </c>
      <c r="C159" s="328">
        <v>-67452.3</v>
      </c>
      <c r="D159" s="328">
        <v>-228579.72</v>
      </c>
      <c r="E159" s="328">
        <v>-390305.81</v>
      </c>
      <c r="F159" s="328">
        <v>-552455.48</v>
      </c>
      <c r="G159" s="328">
        <v>-715029.85</v>
      </c>
      <c r="H159" s="328">
        <v>-878030.01</v>
      </c>
      <c r="I159" s="328">
        <v>-1041457.08</v>
      </c>
      <c r="J159" s="328">
        <v>-1205308.9099999999</v>
      </c>
      <c r="K159" s="328">
        <v>-1369589.85</v>
      </c>
      <c r="L159" s="328">
        <v>-1534301.02</v>
      </c>
      <c r="M159" s="328">
        <v>-1699430.47</v>
      </c>
      <c r="N159" s="328">
        <v>-1864950.81</v>
      </c>
      <c r="O159" s="328">
        <v>-2030752.94</v>
      </c>
      <c r="P159" s="327">
        <v>-1044045</v>
      </c>
      <c r="Q159" s="206" t="s">
        <v>162</v>
      </c>
      <c r="R159" s="244">
        <f t="shared" si="2"/>
        <v>0</v>
      </c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</row>
    <row r="160" spans="1:31" ht="15">
      <c r="A160" s="331">
        <v>10800701</v>
      </c>
      <c r="B160" s="332" t="s">
        <v>1644</v>
      </c>
      <c r="C160" s="328">
        <v>-407429.75</v>
      </c>
      <c r="D160" s="328">
        <v>-1382696.87</v>
      </c>
      <c r="E160" s="328">
        <v>-2354120</v>
      </c>
      <c r="F160" s="328">
        <v>-3325543.41</v>
      </c>
      <c r="G160" s="328">
        <v>-4296966.62</v>
      </c>
      <c r="H160" s="328">
        <v>-5268389.99</v>
      </c>
      <c r="I160" s="328">
        <v>-6239813.21</v>
      </c>
      <c r="J160" s="328">
        <v>-7211236.4299999997</v>
      </c>
      <c r="K160" s="328">
        <v>-8182660</v>
      </c>
      <c r="L160" s="328">
        <v>-9154083.3499999996</v>
      </c>
      <c r="M160" s="328">
        <v>-10125506.630000001</v>
      </c>
      <c r="N160" s="328">
        <v>-11096929.890000001</v>
      </c>
      <c r="O160" s="328">
        <v>-11940746.970000001</v>
      </c>
      <c r="P160" s="327">
        <v>-6234336</v>
      </c>
      <c r="Q160" s="206" t="s">
        <v>162</v>
      </c>
      <c r="R160" s="244">
        <f t="shared" si="2"/>
        <v>0</v>
      </c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</row>
    <row r="161" spans="1:31" ht="15">
      <c r="A161" s="331">
        <v>10800711</v>
      </c>
      <c r="B161" s="332" t="s">
        <v>1645</v>
      </c>
      <c r="C161" s="328">
        <v>407429.75</v>
      </c>
      <c r="D161" s="328">
        <v>1382696.87</v>
      </c>
      <c r="E161" s="328">
        <v>2354120</v>
      </c>
      <c r="F161" s="328">
        <v>3325543.41</v>
      </c>
      <c r="G161" s="328">
        <v>4296966.62</v>
      </c>
      <c r="H161" s="328">
        <v>5268389.99</v>
      </c>
      <c r="I161" s="328">
        <v>6239813.21</v>
      </c>
      <c r="J161" s="328">
        <v>7211236.4299999997</v>
      </c>
      <c r="K161" s="328">
        <v>8182660</v>
      </c>
      <c r="L161" s="328">
        <v>9154083.3499999996</v>
      </c>
      <c r="M161" s="328">
        <v>10125506.630000001</v>
      </c>
      <c r="N161" s="328">
        <v>11096929.890000001</v>
      </c>
      <c r="O161" s="328">
        <v>11940746.970000001</v>
      </c>
      <c r="P161" s="327">
        <v>6234336</v>
      </c>
      <c r="Q161" s="206" t="s">
        <v>162</v>
      </c>
      <c r="R161" s="244">
        <f t="shared" si="2"/>
        <v>0</v>
      </c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</row>
    <row r="162" spans="1:31" ht="15">
      <c r="A162" s="331">
        <v>10800721</v>
      </c>
      <c r="B162" s="332" t="s">
        <v>1646</v>
      </c>
      <c r="C162" s="328">
        <v>-407429.75</v>
      </c>
      <c r="D162" s="328">
        <v>-1382696.87</v>
      </c>
      <c r="E162" s="328">
        <v>-2354120</v>
      </c>
      <c r="F162" s="328">
        <v>-3325543.41</v>
      </c>
      <c r="G162" s="328">
        <v>-4296966.62</v>
      </c>
      <c r="H162" s="328">
        <v>-5268389.99</v>
      </c>
      <c r="I162" s="328">
        <v>-6239813.3600000003</v>
      </c>
      <c r="J162" s="328">
        <v>-7211236.5800000001</v>
      </c>
      <c r="K162" s="328">
        <v>-8182660.1500000004</v>
      </c>
      <c r="L162" s="328">
        <v>-9154083.5</v>
      </c>
      <c r="M162" s="328">
        <v>-10125506.779999999</v>
      </c>
      <c r="N162" s="328">
        <v>-11096930.039999999</v>
      </c>
      <c r="O162" s="328">
        <v>-11940747.119999999</v>
      </c>
      <c r="P162" s="327">
        <v>-6234336</v>
      </c>
      <c r="Q162" s="206" t="s">
        <v>162</v>
      </c>
      <c r="R162" s="244">
        <f t="shared" si="2"/>
        <v>0</v>
      </c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</row>
    <row r="163" spans="1:31" ht="15">
      <c r="A163" s="331">
        <v>10800741</v>
      </c>
      <c r="B163" s="332" t="s">
        <v>1647</v>
      </c>
      <c r="C163" s="328">
        <v>-67452.3</v>
      </c>
      <c r="D163" s="328">
        <v>-228579.72</v>
      </c>
      <c r="E163" s="328">
        <v>-390305.81</v>
      </c>
      <c r="F163" s="328">
        <v>-552455.48</v>
      </c>
      <c r="G163" s="328">
        <v>-715029.85</v>
      </c>
      <c r="H163" s="328">
        <v>-878030.01</v>
      </c>
      <c r="I163" s="328">
        <v>-1041457.08</v>
      </c>
      <c r="J163" s="328">
        <v>-1205308.9099999999</v>
      </c>
      <c r="K163" s="328">
        <v>-1369589.85</v>
      </c>
      <c r="L163" s="328">
        <v>-1534301.02</v>
      </c>
      <c r="M163" s="328">
        <v>-1699430.47</v>
      </c>
      <c r="N163" s="328">
        <v>-1864950.81</v>
      </c>
      <c r="O163" s="328">
        <v>-2030752.94</v>
      </c>
      <c r="P163" s="327">
        <v>-1044045</v>
      </c>
      <c r="Q163" s="206" t="s">
        <v>162</v>
      </c>
      <c r="R163" s="244">
        <f t="shared" si="2"/>
        <v>0</v>
      </c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</row>
    <row r="164" spans="1:31" ht="15">
      <c r="A164" s="331">
        <v>10800751</v>
      </c>
      <c r="B164" s="332" t="s">
        <v>1648</v>
      </c>
      <c r="C164" s="328">
        <v>67452.3</v>
      </c>
      <c r="D164" s="328">
        <v>228579.72</v>
      </c>
      <c r="E164" s="328">
        <v>390305.81</v>
      </c>
      <c r="F164" s="328">
        <v>552455.48</v>
      </c>
      <c r="G164" s="328">
        <v>715029.85</v>
      </c>
      <c r="H164" s="328">
        <v>878030.01</v>
      </c>
      <c r="I164" s="328">
        <v>1041457.08</v>
      </c>
      <c r="J164" s="328">
        <v>1205308.9099999999</v>
      </c>
      <c r="K164" s="328">
        <v>1369589.85</v>
      </c>
      <c r="L164" s="328">
        <v>1534301.02</v>
      </c>
      <c r="M164" s="328">
        <v>1699430.47</v>
      </c>
      <c r="N164" s="328">
        <v>1864950.81</v>
      </c>
      <c r="O164" s="328">
        <v>2030752.94</v>
      </c>
      <c r="P164" s="327">
        <v>1044045</v>
      </c>
      <c r="Q164" s="206" t="s">
        <v>162</v>
      </c>
      <c r="R164" s="244">
        <f t="shared" si="2"/>
        <v>0</v>
      </c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</row>
    <row r="165" spans="1:31" ht="15">
      <c r="A165" s="331">
        <v>10800831</v>
      </c>
      <c r="B165" s="332" t="s">
        <v>1649</v>
      </c>
      <c r="C165" s="328">
        <v>407429.75</v>
      </c>
      <c r="D165" s="328">
        <v>1382696.87</v>
      </c>
      <c r="E165" s="328">
        <v>2354120</v>
      </c>
      <c r="F165" s="328">
        <v>3325543.41</v>
      </c>
      <c r="G165" s="328">
        <v>4296966.62</v>
      </c>
      <c r="H165" s="328">
        <v>5268389.99</v>
      </c>
      <c r="I165" s="328">
        <v>6239813.3600000003</v>
      </c>
      <c r="J165" s="328">
        <v>7211236.5800000001</v>
      </c>
      <c r="K165" s="328">
        <v>8182660.1500000004</v>
      </c>
      <c r="L165" s="328">
        <v>9154083.5</v>
      </c>
      <c r="M165" s="328">
        <v>10125506.779999999</v>
      </c>
      <c r="N165" s="328">
        <v>11096930.039999999</v>
      </c>
      <c r="O165" s="328">
        <v>11940747.119999999</v>
      </c>
      <c r="P165" s="327">
        <v>6234336</v>
      </c>
      <c r="Q165" s="206" t="s">
        <v>162</v>
      </c>
      <c r="R165" s="244">
        <f t="shared" si="2"/>
        <v>0</v>
      </c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</row>
    <row r="166" spans="1:31" ht="15">
      <c r="A166" s="333" t="s">
        <v>342</v>
      </c>
      <c r="B166" s="334" t="s">
        <v>343</v>
      </c>
      <c r="C166" s="326">
        <v>0</v>
      </c>
      <c r="D166" s="326">
        <v>0</v>
      </c>
      <c r="E166" s="326">
        <v>0</v>
      </c>
      <c r="F166" s="326">
        <v>0</v>
      </c>
      <c r="G166" s="326">
        <v>0</v>
      </c>
      <c r="H166" s="326">
        <v>0</v>
      </c>
      <c r="I166" s="326">
        <v>0</v>
      </c>
      <c r="J166" s="326">
        <v>0</v>
      </c>
      <c r="K166" s="326">
        <v>0</v>
      </c>
      <c r="L166" s="326">
        <v>0</v>
      </c>
      <c r="M166" s="326">
        <v>0</v>
      </c>
      <c r="N166" s="326">
        <v>0</v>
      </c>
      <c r="O166" s="326">
        <v>0</v>
      </c>
      <c r="P166" s="327">
        <v>0</v>
      </c>
      <c r="Q166" s="206" t="s">
        <v>162</v>
      </c>
      <c r="R166" s="244">
        <f t="shared" si="2"/>
        <v>0</v>
      </c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</row>
    <row r="167" spans="1:31" ht="15">
      <c r="A167" s="333" t="s">
        <v>344</v>
      </c>
      <c r="B167" s="334" t="s">
        <v>343</v>
      </c>
      <c r="C167" s="326">
        <v>0</v>
      </c>
      <c r="D167" s="326">
        <v>0</v>
      </c>
      <c r="E167" s="326">
        <v>0</v>
      </c>
      <c r="F167" s="326">
        <v>0</v>
      </c>
      <c r="G167" s="326">
        <v>0</v>
      </c>
      <c r="H167" s="326">
        <v>0</v>
      </c>
      <c r="I167" s="326">
        <v>0</v>
      </c>
      <c r="J167" s="326">
        <v>0</v>
      </c>
      <c r="K167" s="326">
        <v>0</v>
      </c>
      <c r="L167" s="326">
        <v>0</v>
      </c>
      <c r="M167" s="326">
        <v>0</v>
      </c>
      <c r="N167" s="326">
        <v>0</v>
      </c>
      <c r="O167" s="326">
        <v>0</v>
      </c>
      <c r="P167" s="327">
        <v>0</v>
      </c>
      <c r="Q167" s="206" t="s">
        <v>162</v>
      </c>
      <c r="R167" s="244">
        <f t="shared" si="2"/>
        <v>0</v>
      </c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</row>
    <row r="168" spans="1:31" ht="15">
      <c r="A168" s="333" t="s">
        <v>345</v>
      </c>
      <c r="B168" s="334" t="s">
        <v>343</v>
      </c>
      <c r="C168" s="326">
        <v>0</v>
      </c>
      <c r="D168" s="326">
        <v>0</v>
      </c>
      <c r="E168" s="326">
        <v>0</v>
      </c>
      <c r="F168" s="326">
        <v>0</v>
      </c>
      <c r="G168" s="326">
        <v>0</v>
      </c>
      <c r="H168" s="326">
        <v>0</v>
      </c>
      <c r="I168" s="326">
        <v>0</v>
      </c>
      <c r="J168" s="326">
        <v>0</v>
      </c>
      <c r="K168" s="326">
        <v>0</v>
      </c>
      <c r="L168" s="326">
        <v>0</v>
      </c>
      <c r="M168" s="326">
        <v>0</v>
      </c>
      <c r="N168" s="326">
        <v>0</v>
      </c>
      <c r="O168" s="326">
        <v>0</v>
      </c>
      <c r="P168" s="327">
        <v>0</v>
      </c>
      <c r="Q168" s="206" t="s">
        <v>162</v>
      </c>
      <c r="R168" s="244">
        <f t="shared" si="2"/>
        <v>0</v>
      </c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</row>
    <row r="169" spans="1:31" ht="15">
      <c r="A169" s="333" t="s">
        <v>346</v>
      </c>
      <c r="B169" s="334" t="s">
        <v>343</v>
      </c>
      <c r="C169" s="326">
        <v>248000</v>
      </c>
      <c r="D169" s="326">
        <v>253000</v>
      </c>
      <c r="E169" s="326">
        <v>259000</v>
      </c>
      <c r="F169" s="326">
        <v>265000</v>
      </c>
      <c r="G169" s="326">
        <v>270000</v>
      </c>
      <c r="H169" s="326">
        <v>276000</v>
      </c>
      <c r="I169" s="326">
        <v>281000</v>
      </c>
      <c r="J169" s="326">
        <v>287000</v>
      </c>
      <c r="K169" s="326">
        <v>293000</v>
      </c>
      <c r="L169" s="326">
        <v>298000</v>
      </c>
      <c r="M169" s="326">
        <v>304000</v>
      </c>
      <c r="N169" s="326">
        <v>309000</v>
      </c>
      <c r="O169" s="326">
        <v>315000</v>
      </c>
      <c r="P169" s="327">
        <v>281414</v>
      </c>
      <c r="Q169" s="206" t="s">
        <v>162</v>
      </c>
      <c r="R169" s="244">
        <f t="shared" si="2"/>
        <v>0</v>
      </c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</row>
    <row r="170" spans="1:31" ht="15">
      <c r="A170" s="333" t="s">
        <v>347</v>
      </c>
      <c r="B170" s="334" t="s">
        <v>343</v>
      </c>
      <c r="C170" s="326">
        <v>0</v>
      </c>
      <c r="D170" s="326">
        <v>0</v>
      </c>
      <c r="E170" s="326">
        <v>0</v>
      </c>
      <c r="F170" s="326">
        <v>0</v>
      </c>
      <c r="G170" s="326">
        <v>0</v>
      </c>
      <c r="H170" s="326">
        <v>0</v>
      </c>
      <c r="I170" s="326">
        <v>0</v>
      </c>
      <c r="J170" s="326">
        <v>0</v>
      </c>
      <c r="K170" s="326">
        <v>0</v>
      </c>
      <c r="L170" s="326">
        <v>0</v>
      </c>
      <c r="M170" s="326">
        <v>0</v>
      </c>
      <c r="N170" s="326">
        <v>0</v>
      </c>
      <c r="O170" s="326">
        <v>0</v>
      </c>
      <c r="P170" s="327">
        <v>0</v>
      </c>
      <c r="Q170" s="206" t="s">
        <v>162</v>
      </c>
      <c r="R170" s="244">
        <f t="shared" si="2"/>
        <v>0</v>
      </c>
    </row>
    <row r="171" spans="1:31" ht="15">
      <c r="A171" s="333" t="s">
        <v>348</v>
      </c>
      <c r="B171" s="334" t="s">
        <v>343</v>
      </c>
      <c r="C171" s="326">
        <v>0</v>
      </c>
      <c r="D171" s="326">
        <v>0</v>
      </c>
      <c r="E171" s="326">
        <v>0</v>
      </c>
      <c r="F171" s="326">
        <v>0</v>
      </c>
      <c r="G171" s="326">
        <v>0</v>
      </c>
      <c r="H171" s="326">
        <v>0</v>
      </c>
      <c r="I171" s="326">
        <v>0</v>
      </c>
      <c r="J171" s="326">
        <v>0</v>
      </c>
      <c r="K171" s="326">
        <v>0</v>
      </c>
      <c r="L171" s="326">
        <v>0</v>
      </c>
      <c r="M171" s="326">
        <v>0</v>
      </c>
      <c r="N171" s="326">
        <v>0</v>
      </c>
      <c r="O171" s="326">
        <v>0</v>
      </c>
      <c r="P171" s="327">
        <v>0</v>
      </c>
      <c r="Q171" s="206" t="s">
        <v>162</v>
      </c>
      <c r="R171" s="244">
        <f t="shared" si="2"/>
        <v>0</v>
      </c>
    </row>
    <row r="172" spans="1:31" ht="15">
      <c r="A172" s="333" t="s">
        <v>349</v>
      </c>
      <c r="B172" s="334" t="s">
        <v>343</v>
      </c>
      <c r="C172" s="326">
        <v>0</v>
      </c>
      <c r="D172" s="326">
        <v>0</v>
      </c>
      <c r="E172" s="326">
        <v>0</v>
      </c>
      <c r="F172" s="326">
        <v>0</v>
      </c>
      <c r="G172" s="326">
        <v>0</v>
      </c>
      <c r="H172" s="326">
        <v>0</v>
      </c>
      <c r="I172" s="326">
        <v>0</v>
      </c>
      <c r="J172" s="326">
        <v>0</v>
      </c>
      <c r="K172" s="326">
        <v>0</v>
      </c>
      <c r="L172" s="326">
        <v>0</v>
      </c>
      <c r="M172" s="326">
        <v>0</v>
      </c>
      <c r="N172" s="326">
        <v>0</v>
      </c>
      <c r="O172" s="326">
        <v>0</v>
      </c>
      <c r="P172" s="327">
        <v>0</v>
      </c>
      <c r="Q172" s="206" t="s">
        <v>162</v>
      </c>
      <c r="R172" s="244">
        <f t="shared" si="2"/>
        <v>0</v>
      </c>
    </row>
    <row r="173" spans="1:31" ht="15">
      <c r="A173" s="333" t="s">
        <v>350</v>
      </c>
      <c r="B173" s="334" t="s">
        <v>343</v>
      </c>
      <c r="C173" s="326">
        <v>0</v>
      </c>
      <c r="D173" s="326">
        <v>0</v>
      </c>
      <c r="E173" s="326">
        <v>0</v>
      </c>
      <c r="F173" s="326">
        <v>0</v>
      </c>
      <c r="G173" s="326">
        <v>0</v>
      </c>
      <c r="H173" s="326">
        <v>0</v>
      </c>
      <c r="I173" s="326">
        <v>0</v>
      </c>
      <c r="J173" s="326">
        <v>0</v>
      </c>
      <c r="K173" s="326">
        <v>0</v>
      </c>
      <c r="L173" s="326">
        <v>0</v>
      </c>
      <c r="M173" s="326">
        <v>0</v>
      </c>
      <c r="N173" s="326">
        <v>0</v>
      </c>
      <c r="O173" s="326">
        <v>0</v>
      </c>
      <c r="P173" s="327">
        <v>0</v>
      </c>
      <c r="Q173" s="206" t="s">
        <v>162</v>
      </c>
      <c r="R173" s="244">
        <f t="shared" si="2"/>
        <v>0</v>
      </c>
    </row>
    <row r="174" spans="1:31" ht="15">
      <c r="A174" s="333" t="s">
        <v>351</v>
      </c>
      <c r="B174" s="334" t="s">
        <v>343</v>
      </c>
      <c r="C174" s="326">
        <v>0</v>
      </c>
      <c r="D174" s="326">
        <v>0</v>
      </c>
      <c r="E174" s="326">
        <v>0</v>
      </c>
      <c r="F174" s="326">
        <v>0</v>
      </c>
      <c r="G174" s="326">
        <v>0</v>
      </c>
      <c r="H174" s="326">
        <v>0</v>
      </c>
      <c r="I174" s="326">
        <v>0</v>
      </c>
      <c r="J174" s="326">
        <v>0</v>
      </c>
      <c r="K174" s="326">
        <v>0</v>
      </c>
      <c r="L174" s="326">
        <v>0</v>
      </c>
      <c r="M174" s="326">
        <v>0</v>
      </c>
      <c r="N174" s="326">
        <v>0</v>
      </c>
      <c r="O174" s="326">
        <v>0</v>
      </c>
      <c r="P174" s="327">
        <v>0</v>
      </c>
      <c r="Q174" s="206" t="s">
        <v>162</v>
      </c>
      <c r="R174" s="244">
        <f t="shared" si="2"/>
        <v>0</v>
      </c>
    </row>
    <row r="175" spans="1:31" ht="15">
      <c r="A175" s="333" t="s">
        <v>352</v>
      </c>
      <c r="B175" s="334" t="s">
        <v>343</v>
      </c>
      <c r="C175" s="326">
        <v>0</v>
      </c>
      <c r="D175" s="326">
        <v>0</v>
      </c>
      <c r="E175" s="326">
        <v>0</v>
      </c>
      <c r="F175" s="326">
        <v>0</v>
      </c>
      <c r="G175" s="326">
        <v>0</v>
      </c>
      <c r="H175" s="326">
        <v>0</v>
      </c>
      <c r="I175" s="326">
        <v>0</v>
      </c>
      <c r="J175" s="326">
        <v>0</v>
      </c>
      <c r="K175" s="326">
        <v>0</v>
      </c>
      <c r="L175" s="326">
        <v>0</v>
      </c>
      <c r="M175" s="326">
        <v>0</v>
      </c>
      <c r="N175" s="326">
        <v>0</v>
      </c>
      <c r="O175" s="326">
        <v>0</v>
      </c>
      <c r="P175" s="327">
        <v>0</v>
      </c>
      <c r="Q175" s="206" t="s">
        <v>162</v>
      </c>
      <c r="R175" s="244">
        <f t="shared" si="2"/>
        <v>0</v>
      </c>
    </row>
    <row r="176" spans="1:31" ht="15">
      <c r="A176" s="333" t="s">
        <v>353</v>
      </c>
      <c r="B176" s="334" t="s">
        <v>343</v>
      </c>
      <c r="C176" s="326">
        <v>0</v>
      </c>
      <c r="D176" s="326">
        <v>0</v>
      </c>
      <c r="E176" s="326">
        <v>0</v>
      </c>
      <c r="F176" s="326">
        <v>0</v>
      </c>
      <c r="G176" s="326">
        <v>0</v>
      </c>
      <c r="H176" s="326">
        <v>0</v>
      </c>
      <c r="I176" s="326">
        <v>0</v>
      </c>
      <c r="J176" s="326">
        <v>0</v>
      </c>
      <c r="K176" s="326">
        <v>0</v>
      </c>
      <c r="L176" s="326">
        <v>0</v>
      </c>
      <c r="M176" s="326">
        <v>0</v>
      </c>
      <c r="N176" s="326">
        <v>0</v>
      </c>
      <c r="O176" s="326">
        <v>0</v>
      </c>
      <c r="P176" s="327">
        <v>0</v>
      </c>
      <c r="Q176" s="206" t="s">
        <v>162</v>
      </c>
      <c r="R176" s="244">
        <f t="shared" si="2"/>
        <v>0</v>
      </c>
    </row>
    <row r="177" spans="1:18" ht="15">
      <c r="A177" s="333" t="s">
        <v>354</v>
      </c>
      <c r="B177" s="334" t="s">
        <v>343</v>
      </c>
      <c r="C177" s="326">
        <v>21000</v>
      </c>
      <c r="D177" s="326">
        <v>22000</v>
      </c>
      <c r="E177" s="326">
        <v>22000</v>
      </c>
      <c r="F177" s="326">
        <v>23000</v>
      </c>
      <c r="G177" s="326">
        <v>23000</v>
      </c>
      <c r="H177" s="326">
        <v>24000</v>
      </c>
      <c r="I177" s="326">
        <v>24000</v>
      </c>
      <c r="J177" s="326">
        <v>25000</v>
      </c>
      <c r="K177" s="326">
        <v>25000</v>
      </c>
      <c r="L177" s="326">
        <v>25000</v>
      </c>
      <c r="M177" s="326">
        <v>26000</v>
      </c>
      <c r="N177" s="326">
        <v>26000</v>
      </c>
      <c r="O177" s="326">
        <v>27000</v>
      </c>
      <c r="P177" s="327">
        <v>24054</v>
      </c>
      <c r="Q177" s="206" t="s">
        <v>162</v>
      </c>
      <c r="R177" s="244">
        <f t="shared" si="2"/>
        <v>0</v>
      </c>
    </row>
    <row r="178" spans="1:18" ht="15">
      <c r="A178" s="333" t="s">
        <v>355</v>
      </c>
      <c r="B178" s="334" t="s">
        <v>343</v>
      </c>
      <c r="C178" s="326">
        <v>0</v>
      </c>
      <c r="D178" s="326">
        <v>0</v>
      </c>
      <c r="E178" s="326">
        <v>0</v>
      </c>
      <c r="F178" s="326">
        <v>0</v>
      </c>
      <c r="G178" s="326">
        <v>0</v>
      </c>
      <c r="H178" s="326">
        <v>0</v>
      </c>
      <c r="I178" s="326">
        <v>0</v>
      </c>
      <c r="J178" s="326">
        <v>0</v>
      </c>
      <c r="K178" s="326">
        <v>0</v>
      </c>
      <c r="L178" s="326">
        <v>0</v>
      </c>
      <c r="M178" s="326">
        <v>0</v>
      </c>
      <c r="N178" s="326">
        <v>0</v>
      </c>
      <c r="O178" s="326">
        <v>0</v>
      </c>
      <c r="P178" s="327">
        <v>0</v>
      </c>
      <c r="Q178" s="206" t="s">
        <v>162</v>
      </c>
      <c r="R178" s="244">
        <f t="shared" si="2"/>
        <v>0</v>
      </c>
    </row>
    <row r="179" spans="1:18" ht="15">
      <c r="A179" s="333" t="s">
        <v>356</v>
      </c>
      <c r="B179" s="334" t="s">
        <v>343</v>
      </c>
      <c r="C179" s="326">
        <v>0</v>
      </c>
      <c r="D179" s="326">
        <v>0</v>
      </c>
      <c r="E179" s="326">
        <v>0</v>
      </c>
      <c r="F179" s="326">
        <v>0</v>
      </c>
      <c r="G179" s="326">
        <v>0</v>
      </c>
      <c r="H179" s="326">
        <v>0</v>
      </c>
      <c r="I179" s="326">
        <v>0</v>
      </c>
      <c r="J179" s="326">
        <v>0</v>
      </c>
      <c r="K179" s="326">
        <v>0</v>
      </c>
      <c r="L179" s="326">
        <v>0</v>
      </c>
      <c r="M179" s="326">
        <v>0</v>
      </c>
      <c r="N179" s="326">
        <v>0</v>
      </c>
      <c r="O179" s="326">
        <v>0</v>
      </c>
      <c r="P179" s="327">
        <v>0</v>
      </c>
      <c r="Q179" s="206" t="s">
        <v>162</v>
      </c>
      <c r="R179" s="244">
        <f t="shared" si="2"/>
        <v>0</v>
      </c>
    </row>
    <row r="180" spans="1:18" ht="15">
      <c r="A180" s="333" t="s">
        <v>357</v>
      </c>
      <c r="B180" s="334" t="s">
        <v>343</v>
      </c>
      <c r="C180" s="326">
        <v>86000</v>
      </c>
      <c r="D180" s="326">
        <v>88000</v>
      </c>
      <c r="E180" s="326">
        <v>90000</v>
      </c>
      <c r="F180" s="326">
        <v>92000</v>
      </c>
      <c r="G180" s="326">
        <v>94000</v>
      </c>
      <c r="H180" s="326">
        <v>96000</v>
      </c>
      <c r="I180" s="326">
        <v>97000</v>
      </c>
      <c r="J180" s="326">
        <v>99000</v>
      </c>
      <c r="K180" s="326">
        <v>101000</v>
      </c>
      <c r="L180" s="326">
        <v>103000</v>
      </c>
      <c r="M180" s="326">
        <v>105000</v>
      </c>
      <c r="N180" s="326">
        <v>107000</v>
      </c>
      <c r="O180" s="326">
        <v>108000</v>
      </c>
      <c r="P180" s="327">
        <v>97406</v>
      </c>
      <c r="Q180" s="206" t="s">
        <v>162</v>
      </c>
      <c r="R180" s="244">
        <f t="shared" si="2"/>
        <v>0</v>
      </c>
    </row>
    <row r="181" spans="1:18" ht="15">
      <c r="A181" s="333" t="s">
        <v>358</v>
      </c>
      <c r="B181" s="334" t="s">
        <v>343</v>
      </c>
      <c r="C181" s="326">
        <v>0</v>
      </c>
      <c r="D181" s="326">
        <v>0</v>
      </c>
      <c r="E181" s="326">
        <v>0</v>
      </c>
      <c r="F181" s="326">
        <v>0</v>
      </c>
      <c r="G181" s="326">
        <v>0</v>
      </c>
      <c r="H181" s="326">
        <v>0</v>
      </c>
      <c r="I181" s="326">
        <v>0</v>
      </c>
      <c r="J181" s="326">
        <v>0</v>
      </c>
      <c r="K181" s="326">
        <v>0</v>
      </c>
      <c r="L181" s="326">
        <v>0</v>
      </c>
      <c r="M181" s="326">
        <v>0</v>
      </c>
      <c r="N181" s="326">
        <v>0</v>
      </c>
      <c r="O181" s="326">
        <v>0</v>
      </c>
      <c r="P181" s="327">
        <v>0</v>
      </c>
      <c r="Q181" s="206" t="s">
        <v>162</v>
      </c>
      <c r="R181" s="244">
        <f t="shared" si="2"/>
        <v>0</v>
      </c>
    </row>
    <row r="182" spans="1:18" ht="15">
      <c r="A182" s="333" t="s">
        <v>359</v>
      </c>
      <c r="B182" s="334" t="s">
        <v>343</v>
      </c>
      <c r="C182" s="326">
        <v>0</v>
      </c>
      <c r="D182" s="326">
        <v>0</v>
      </c>
      <c r="E182" s="326">
        <v>0</v>
      </c>
      <c r="F182" s="326">
        <v>0</v>
      </c>
      <c r="G182" s="326">
        <v>0</v>
      </c>
      <c r="H182" s="326">
        <v>0</v>
      </c>
      <c r="I182" s="326">
        <v>0</v>
      </c>
      <c r="J182" s="326">
        <v>0</v>
      </c>
      <c r="K182" s="326">
        <v>0</v>
      </c>
      <c r="L182" s="326">
        <v>0</v>
      </c>
      <c r="M182" s="326">
        <v>0</v>
      </c>
      <c r="N182" s="326">
        <v>0</v>
      </c>
      <c r="O182" s="326">
        <v>0</v>
      </c>
      <c r="P182" s="327">
        <v>0</v>
      </c>
      <c r="Q182" s="206" t="s">
        <v>162</v>
      </c>
      <c r="R182" s="244">
        <f t="shared" si="2"/>
        <v>0</v>
      </c>
    </row>
    <row r="183" spans="1:18" ht="15">
      <c r="A183" s="333" t="s">
        <v>360</v>
      </c>
      <c r="B183" s="334" t="s">
        <v>343</v>
      </c>
      <c r="C183" s="326">
        <v>86000</v>
      </c>
      <c r="D183" s="326">
        <v>86000</v>
      </c>
      <c r="E183" s="326">
        <v>86000</v>
      </c>
      <c r="F183" s="326">
        <v>86000</v>
      </c>
      <c r="G183" s="326">
        <v>86000</v>
      </c>
      <c r="H183" s="326">
        <v>87000</v>
      </c>
      <c r="I183" s="326">
        <v>87000</v>
      </c>
      <c r="J183" s="326">
        <v>87000</v>
      </c>
      <c r="K183" s="326">
        <v>87000</v>
      </c>
      <c r="L183" s="326">
        <v>87000</v>
      </c>
      <c r="M183" s="326">
        <v>88000</v>
      </c>
      <c r="N183" s="326">
        <v>88000</v>
      </c>
      <c r="O183" s="326">
        <v>88000</v>
      </c>
      <c r="P183" s="327">
        <v>86851</v>
      </c>
      <c r="Q183" s="206" t="s">
        <v>162</v>
      </c>
      <c r="R183" s="244">
        <f t="shared" si="2"/>
        <v>0</v>
      </c>
    </row>
    <row r="184" spans="1:18" ht="15">
      <c r="A184" s="333" t="s">
        <v>361</v>
      </c>
      <c r="B184" s="334" t="s">
        <v>343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  <c r="H184" s="326">
        <v>0</v>
      </c>
      <c r="I184" s="326">
        <v>0</v>
      </c>
      <c r="J184" s="326">
        <v>0</v>
      </c>
      <c r="K184" s="326">
        <v>0</v>
      </c>
      <c r="L184" s="326">
        <v>0</v>
      </c>
      <c r="M184" s="326">
        <v>0</v>
      </c>
      <c r="N184" s="326">
        <v>0</v>
      </c>
      <c r="O184" s="326">
        <v>0</v>
      </c>
      <c r="P184" s="327">
        <v>0</v>
      </c>
      <c r="Q184" s="206" t="s">
        <v>162</v>
      </c>
      <c r="R184" s="244">
        <f t="shared" si="2"/>
        <v>0</v>
      </c>
    </row>
    <row r="185" spans="1:18" ht="15">
      <c r="A185" s="333" t="s">
        <v>362</v>
      </c>
      <c r="B185" s="334" t="s">
        <v>343</v>
      </c>
      <c r="C185" s="326">
        <v>0</v>
      </c>
      <c r="D185" s="326">
        <v>0</v>
      </c>
      <c r="E185" s="326">
        <v>0</v>
      </c>
      <c r="F185" s="326">
        <v>0</v>
      </c>
      <c r="G185" s="326">
        <v>0</v>
      </c>
      <c r="H185" s="326">
        <v>0</v>
      </c>
      <c r="I185" s="326">
        <v>0</v>
      </c>
      <c r="J185" s="326">
        <v>0</v>
      </c>
      <c r="K185" s="326">
        <v>0</v>
      </c>
      <c r="L185" s="326">
        <v>0</v>
      </c>
      <c r="M185" s="326">
        <v>0</v>
      </c>
      <c r="N185" s="326">
        <v>0</v>
      </c>
      <c r="O185" s="326">
        <v>0</v>
      </c>
      <c r="P185" s="327">
        <v>0</v>
      </c>
      <c r="Q185" s="206" t="s">
        <v>162</v>
      </c>
      <c r="R185" s="244">
        <f t="shared" si="2"/>
        <v>0</v>
      </c>
    </row>
    <row r="186" spans="1:18" ht="15">
      <c r="A186" s="333" t="s">
        <v>363</v>
      </c>
      <c r="B186" s="334" t="s">
        <v>343</v>
      </c>
      <c r="C186" s="326">
        <v>144000</v>
      </c>
      <c r="D186" s="326">
        <v>147000</v>
      </c>
      <c r="E186" s="326">
        <v>150000</v>
      </c>
      <c r="F186" s="326">
        <v>153000</v>
      </c>
      <c r="G186" s="326">
        <v>156000</v>
      </c>
      <c r="H186" s="326">
        <v>158000</v>
      </c>
      <c r="I186" s="326">
        <v>161000</v>
      </c>
      <c r="J186" s="326">
        <v>164000</v>
      </c>
      <c r="K186" s="326">
        <v>167000</v>
      </c>
      <c r="L186" s="326">
        <v>170000</v>
      </c>
      <c r="M186" s="326">
        <v>173000</v>
      </c>
      <c r="N186" s="326">
        <v>176000</v>
      </c>
      <c r="O186" s="326">
        <v>178000</v>
      </c>
      <c r="P186" s="327">
        <v>161325</v>
      </c>
      <c r="Q186" s="206" t="s">
        <v>162</v>
      </c>
      <c r="R186" s="244">
        <f t="shared" si="2"/>
        <v>0</v>
      </c>
    </row>
    <row r="187" spans="1:18" ht="15">
      <c r="A187" s="333" t="s">
        <v>364</v>
      </c>
      <c r="B187" s="334" t="s">
        <v>343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  <c r="H187" s="326">
        <v>0</v>
      </c>
      <c r="I187" s="326">
        <v>0</v>
      </c>
      <c r="J187" s="326">
        <v>0</v>
      </c>
      <c r="K187" s="326">
        <v>0</v>
      </c>
      <c r="L187" s="326">
        <v>0</v>
      </c>
      <c r="M187" s="326">
        <v>0</v>
      </c>
      <c r="N187" s="326">
        <v>0</v>
      </c>
      <c r="O187" s="326">
        <v>0</v>
      </c>
      <c r="P187" s="327">
        <v>0</v>
      </c>
      <c r="Q187" s="206" t="s">
        <v>162</v>
      </c>
      <c r="R187" s="244">
        <f t="shared" si="2"/>
        <v>0</v>
      </c>
    </row>
    <row r="188" spans="1:18" ht="15">
      <c r="A188" s="333" t="s">
        <v>365</v>
      </c>
      <c r="B188" s="334" t="s">
        <v>343</v>
      </c>
      <c r="C188" s="326">
        <v>0</v>
      </c>
      <c r="D188" s="326">
        <v>0</v>
      </c>
      <c r="E188" s="326">
        <v>0</v>
      </c>
      <c r="F188" s="326">
        <v>0</v>
      </c>
      <c r="G188" s="326">
        <v>0</v>
      </c>
      <c r="H188" s="326">
        <v>0</v>
      </c>
      <c r="I188" s="326">
        <v>0</v>
      </c>
      <c r="J188" s="326">
        <v>0</v>
      </c>
      <c r="K188" s="326">
        <v>0</v>
      </c>
      <c r="L188" s="326">
        <v>0</v>
      </c>
      <c r="M188" s="326">
        <v>0</v>
      </c>
      <c r="N188" s="326">
        <v>0</v>
      </c>
      <c r="O188" s="326">
        <v>0</v>
      </c>
      <c r="P188" s="327">
        <v>0</v>
      </c>
      <c r="Q188" s="206" t="s">
        <v>162</v>
      </c>
      <c r="R188" s="244">
        <f t="shared" si="2"/>
        <v>0</v>
      </c>
    </row>
    <row r="189" spans="1:18" ht="15">
      <c r="A189" s="333" t="s">
        <v>366</v>
      </c>
      <c r="B189" s="334" t="s">
        <v>343</v>
      </c>
      <c r="C189" s="326">
        <v>0</v>
      </c>
      <c r="D189" s="326">
        <v>0</v>
      </c>
      <c r="E189" s="326">
        <v>0</v>
      </c>
      <c r="F189" s="326">
        <v>0</v>
      </c>
      <c r="G189" s="326">
        <v>0</v>
      </c>
      <c r="H189" s="326">
        <v>0</v>
      </c>
      <c r="I189" s="326">
        <v>0</v>
      </c>
      <c r="J189" s="326">
        <v>0</v>
      </c>
      <c r="K189" s="326">
        <v>0</v>
      </c>
      <c r="L189" s="326">
        <v>0</v>
      </c>
      <c r="M189" s="326">
        <v>0</v>
      </c>
      <c r="N189" s="326">
        <v>0</v>
      </c>
      <c r="O189" s="326">
        <v>0</v>
      </c>
      <c r="P189" s="327">
        <v>0</v>
      </c>
      <c r="Q189" s="206" t="s">
        <v>162</v>
      </c>
      <c r="R189" s="244">
        <f t="shared" si="2"/>
        <v>0</v>
      </c>
    </row>
    <row r="190" spans="1:18" ht="15">
      <c r="A190" s="333" t="s">
        <v>367</v>
      </c>
      <c r="B190" s="334" t="s">
        <v>343</v>
      </c>
      <c r="C190" s="326">
        <v>0</v>
      </c>
      <c r="D190" s="326">
        <v>0</v>
      </c>
      <c r="E190" s="326">
        <v>0</v>
      </c>
      <c r="F190" s="326">
        <v>0</v>
      </c>
      <c r="G190" s="326">
        <v>0</v>
      </c>
      <c r="H190" s="326">
        <v>0</v>
      </c>
      <c r="I190" s="326">
        <v>0</v>
      </c>
      <c r="J190" s="326">
        <v>0</v>
      </c>
      <c r="K190" s="326">
        <v>0</v>
      </c>
      <c r="L190" s="326">
        <v>0</v>
      </c>
      <c r="M190" s="326">
        <v>0</v>
      </c>
      <c r="N190" s="326">
        <v>0</v>
      </c>
      <c r="O190" s="326">
        <v>0</v>
      </c>
      <c r="P190" s="327">
        <v>0</v>
      </c>
      <c r="Q190" s="206" t="s">
        <v>162</v>
      </c>
      <c r="R190" s="244">
        <f t="shared" si="2"/>
        <v>0</v>
      </c>
    </row>
    <row r="191" spans="1:18" ht="15">
      <c r="A191" s="333" t="s">
        <v>368</v>
      </c>
      <c r="B191" s="334" t="s">
        <v>343</v>
      </c>
      <c r="C191" s="326">
        <v>0</v>
      </c>
      <c r="D191" s="326">
        <v>0</v>
      </c>
      <c r="E191" s="326">
        <v>0</v>
      </c>
      <c r="F191" s="326">
        <v>0</v>
      </c>
      <c r="G191" s="326">
        <v>0</v>
      </c>
      <c r="H191" s="326">
        <v>0</v>
      </c>
      <c r="I191" s="326">
        <v>0</v>
      </c>
      <c r="J191" s="326">
        <v>0</v>
      </c>
      <c r="K191" s="326">
        <v>0</v>
      </c>
      <c r="L191" s="326">
        <v>0</v>
      </c>
      <c r="M191" s="326">
        <v>0</v>
      </c>
      <c r="N191" s="326">
        <v>0</v>
      </c>
      <c r="O191" s="326">
        <v>0</v>
      </c>
      <c r="P191" s="327">
        <v>0</v>
      </c>
      <c r="Q191" s="206" t="s">
        <v>162</v>
      </c>
      <c r="R191" s="244">
        <f t="shared" si="2"/>
        <v>0</v>
      </c>
    </row>
    <row r="192" spans="1:18" ht="15">
      <c r="A192" s="333" t="s">
        <v>369</v>
      </c>
      <c r="B192" s="334" t="s">
        <v>343</v>
      </c>
      <c r="C192" s="326">
        <v>0</v>
      </c>
      <c r="D192" s="326">
        <v>0</v>
      </c>
      <c r="E192" s="326">
        <v>0</v>
      </c>
      <c r="F192" s="326">
        <v>0</v>
      </c>
      <c r="G192" s="326">
        <v>0</v>
      </c>
      <c r="H192" s="326">
        <v>0</v>
      </c>
      <c r="I192" s="326">
        <v>0</v>
      </c>
      <c r="J192" s="326">
        <v>0</v>
      </c>
      <c r="K192" s="326">
        <v>0</v>
      </c>
      <c r="L192" s="326">
        <v>0</v>
      </c>
      <c r="M192" s="326">
        <v>0</v>
      </c>
      <c r="N192" s="326">
        <v>0</v>
      </c>
      <c r="O192" s="326">
        <v>0</v>
      </c>
      <c r="P192" s="327">
        <v>0</v>
      </c>
      <c r="Q192" s="206" t="s">
        <v>162</v>
      </c>
      <c r="R192" s="244">
        <f t="shared" si="2"/>
        <v>0</v>
      </c>
    </row>
    <row r="193" spans="1:19" ht="15">
      <c r="A193" s="333" t="s">
        <v>370</v>
      </c>
      <c r="B193" s="334" t="s">
        <v>343</v>
      </c>
      <c r="C193" s="326">
        <v>88000</v>
      </c>
      <c r="D193" s="326">
        <v>88000</v>
      </c>
      <c r="E193" s="326">
        <v>88000</v>
      </c>
      <c r="F193" s="326">
        <v>88000</v>
      </c>
      <c r="G193" s="326">
        <v>88000</v>
      </c>
      <c r="H193" s="326">
        <v>88000</v>
      </c>
      <c r="I193" s="326">
        <v>88000</v>
      </c>
      <c r="J193" s="326">
        <v>88000</v>
      </c>
      <c r="K193" s="326">
        <v>88000</v>
      </c>
      <c r="L193" s="326">
        <v>88000</v>
      </c>
      <c r="M193" s="326">
        <v>88000</v>
      </c>
      <c r="N193" s="326">
        <v>88000</v>
      </c>
      <c r="O193" s="326">
        <v>88000</v>
      </c>
      <c r="P193" s="327">
        <v>88353</v>
      </c>
      <c r="Q193" s="206" t="s">
        <v>162</v>
      </c>
      <c r="R193" s="244">
        <f t="shared" si="2"/>
        <v>0</v>
      </c>
    </row>
    <row r="194" spans="1:19" ht="15">
      <c r="A194" s="333" t="s">
        <v>371</v>
      </c>
      <c r="B194" s="334" t="s">
        <v>343</v>
      </c>
      <c r="C194" s="326">
        <v>0</v>
      </c>
      <c r="D194" s="326">
        <v>0</v>
      </c>
      <c r="E194" s="326">
        <v>0</v>
      </c>
      <c r="F194" s="326">
        <v>0</v>
      </c>
      <c r="G194" s="326">
        <v>0</v>
      </c>
      <c r="H194" s="326">
        <v>0</v>
      </c>
      <c r="I194" s="326">
        <v>0</v>
      </c>
      <c r="J194" s="326">
        <v>0</v>
      </c>
      <c r="K194" s="326">
        <v>0</v>
      </c>
      <c r="L194" s="326">
        <v>0</v>
      </c>
      <c r="M194" s="326">
        <v>0</v>
      </c>
      <c r="N194" s="326">
        <v>0</v>
      </c>
      <c r="O194" s="326">
        <v>0</v>
      </c>
      <c r="P194" s="327">
        <v>0</v>
      </c>
      <c r="Q194" s="206" t="s">
        <v>162</v>
      </c>
      <c r="R194" s="244">
        <f t="shared" si="2"/>
        <v>0</v>
      </c>
    </row>
    <row r="195" spans="1:19" ht="15">
      <c r="A195" s="333" t="s">
        <v>372</v>
      </c>
      <c r="B195" s="334" t="s">
        <v>343</v>
      </c>
      <c r="C195" s="326">
        <v>0</v>
      </c>
      <c r="D195" s="326">
        <v>0</v>
      </c>
      <c r="E195" s="326">
        <v>0</v>
      </c>
      <c r="F195" s="326">
        <v>0</v>
      </c>
      <c r="G195" s="326">
        <v>0</v>
      </c>
      <c r="H195" s="326">
        <v>0</v>
      </c>
      <c r="I195" s="326">
        <v>0</v>
      </c>
      <c r="J195" s="326">
        <v>0</v>
      </c>
      <c r="K195" s="326">
        <v>0</v>
      </c>
      <c r="L195" s="326">
        <v>0</v>
      </c>
      <c r="M195" s="326">
        <v>0</v>
      </c>
      <c r="N195" s="326">
        <v>0</v>
      </c>
      <c r="O195" s="326">
        <v>0</v>
      </c>
      <c r="P195" s="327">
        <v>0</v>
      </c>
      <c r="Q195" s="206" t="s">
        <v>162</v>
      </c>
      <c r="R195" s="244">
        <f t="shared" si="2"/>
        <v>0</v>
      </c>
    </row>
    <row r="196" spans="1:19" ht="15">
      <c r="A196" s="333" t="s">
        <v>373</v>
      </c>
      <c r="B196" s="334" t="s">
        <v>343</v>
      </c>
      <c r="C196" s="326">
        <v>680000</v>
      </c>
      <c r="D196" s="326">
        <v>681000</v>
      </c>
      <c r="E196" s="326">
        <v>682000</v>
      </c>
      <c r="F196" s="326">
        <v>684000</v>
      </c>
      <c r="G196" s="326">
        <v>685000</v>
      </c>
      <c r="H196" s="326">
        <v>686000</v>
      </c>
      <c r="I196" s="326">
        <v>688000</v>
      </c>
      <c r="J196" s="326">
        <v>689000</v>
      </c>
      <c r="K196" s="326">
        <v>691000</v>
      </c>
      <c r="L196" s="326">
        <v>692000</v>
      </c>
      <c r="M196" s="326">
        <v>693000</v>
      </c>
      <c r="N196" s="326">
        <v>695000</v>
      </c>
      <c r="O196" s="326">
        <v>696000</v>
      </c>
      <c r="P196" s="327">
        <v>687772</v>
      </c>
      <c r="Q196" s="206" t="s">
        <v>162</v>
      </c>
      <c r="R196" s="244">
        <f t="shared" ref="R196:R259" si="3">(ROUND((C196+O196+SUM(D196:N196)*2)/24,-3)-(ROUND(P196,-3)))</f>
        <v>0</v>
      </c>
    </row>
    <row r="197" spans="1:19" ht="15">
      <c r="A197" s="333" t="s">
        <v>374</v>
      </c>
      <c r="B197" s="334" t="s">
        <v>343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  <c r="H197" s="326">
        <v>0</v>
      </c>
      <c r="I197" s="326">
        <v>0</v>
      </c>
      <c r="J197" s="326">
        <v>0</v>
      </c>
      <c r="K197" s="326">
        <v>0</v>
      </c>
      <c r="L197" s="326">
        <v>0</v>
      </c>
      <c r="M197" s="326">
        <v>0</v>
      </c>
      <c r="N197" s="326">
        <v>0</v>
      </c>
      <c r="O197" s="326">
        <v>0</v>
      </c>
      <c r="P197" s="327">
        <v>0</v>
      </c>
      <c r="Q197" s="206" t="s">
        <v>162</v>
      </c>
      <c r="R197" s="244">
        <f t="shared" si="3"/>
        <v>0</v>
      </c>
    </row>
    <row r="198" spans="1:19" ht="15">
      <c r="A198" s="333" t="s">
        <v>375</v>
      </c>
      <c r="B198" s="334" t="s">
        <v>343</v>
      </c>
      <c r="C198" s="326">
        <v>2000</v>
      </c>
      <c r="D198" s="326">
        <v>2000</v>
      </c>
      <c r="E198" s="326">
        <v>2000</v>
      </c>
      <c r="F198" s="326">
        <v>2000</v>
      </c>
      <c r="G198" s="326">
        <v>2000</v>
      </c>
      <c r="H198" s="326">
        <v>2000</v>
      </c>
      <c r="I198" s="326">
        <v>2000</v>
      </c>
      <c r="J198" s="326">
        <v>2000</v>
      </c>
      <c r="K198" s="326">
        <v>2000</v>
      </c>
      <c r="L198" s="326">
        <v>3000</v>
      </c>
      <c r="M198" s="326">
        <v>3000</v>
      </c>
      <c r="N198" s="326">
        <v>3000</v>
      </c>
      <c r="O198" s="326">
        <v>3000</v>
      </c>
      <c r="P198" s="327">
        <v>2222</v>
      </c>
      <c r="Q198" s="206" t="s">
        <v>162</v>
      </c>
      <c r="R198" s="244">
        <f t="shared" si="3"/>
        <v>0</v>
      </c>
    </row>
    <row r="199" spans="1:19" ht="15">
      <c r="A199" s="333" t="s">
        <v>376</v>
      </c>
      <c r="B199" s="334" t="s">
        <v>343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  <c r="H199" s="326">
        <v>0</v>
      </c>
      <c r="I199" s="326">
        <v>0</v>
      </c>
      <c r="J199" s="326">
        <v>0</v>
      </c>
      <c r="K199" s="326">
        <v>0</v>
      </c>
      <c r="L199" s="326">
        <v>0</v>
      </c>
      <c r="M199" s="326">
        <v>0</v>
      </c>
      <c r="N199" s="326">
        <v>0</v>
      </c>
      <c r="O199" s="326">
        <v>0</v>
      </c>
      <c r="P199" s="327">
        <v>0</v>
      </c>
      <c r="Q199" s="206" t="s">
        <v>162</v>
      </c>
      <c r="R199" s="244">
        <f t="shared" si="3"/>
        <v>0</v>
      </c>
    </row>
    <row r="200" spans="1:19" ht="15">
      <c r="A200" s="333" t="s">
        <v>377</v>
      </c>
      <c r="B200" s="334" t="s">
        <v>343</v>
      </c>
      <c r="C200" s="326">
        <v>156000</v>
      </c>
      <c r="D200" s="326">
        <v>162000</v>
      </c>
      <c r="E200" s="326">
        <v>169000</v>
      </c>
      <c r="F200" s="326">
        <v>175000</v>
      </c>
      <c r="G200" s="326">
        <v>181000</v>
      </c>
      <c r="H200" s="326">
        <v>187000</v>
      </c>
      <c r="I200" s="326">
        <v>194000</v>
      </c>
      <c r="J200" s="326">
        <v>200000</v>
      </c>
      <c r="K200" s="326">
        <v>206000</v>
      </c>
      <c r="L200" s="326">
        <v>213000</v>
      </c>
      <c r="M200" s="326">
        <v>219000</v>
      </c>
      <c r="N200" s="326">
        <v>226000</v>
      </c>
      <c r="O200" s="326">
        <v>232000</v>
      </c>
      <c r="P200" s="327">
        <v>193818</v>
      </c>
      <c r="Q200" s="206" t="s">
        <v>162</v>
      </c>
      <c r="R200" s="244">
        <f t="shared" si="3"/>
        <v>0</v>
      </c>
      <c r="S200" s="328"/>
    </row>
    <row r="201" spans="1:19" ht="15">
      <c r="A201" s="333" t="s">
        <v>378</v>
      </c>
      <c r="B201" s="334" t="s">
        <v>343</v>
      </c>
      <c r="C201" s="326">
        <v>0</v>
      </c>
      <c r="D201" s="326">
        <v>0</v>
      </c>
      <c r="E201" s="326">
        <v>0</v>
      </c>
      <c r="F201" s="326">
        <v>0</v>
      </c>
      <c r="G201" s="326">
        <v>0</v>
      </c>
      <c r="H201" s="326">
        <v>0</v>
      </c>
      <c r="I201" s="326">
        <v>0</v>
      </c>
      <c r="J201" s="326">
        <v>0</v>
      </c>
      <c r="K201" s="326">
        <v>0</v>
      </c>
      <c r="L201" s="326">
        <v>0</v>
      </c>
      <c r="M201" s="326">
        <v>0</v>
      </c>
      <c r="N201" s="326">
        <v>0</v>
      </c>
      <c r="O201" s="326">
        <v>0</v>
      </c>
      <c r="P201" s="327">
        <v>0</v>
      </c>
      <c r="Q201" s="206" t="s">
        <v>162</v>
      </c>
      <c r="R201" s="244">
        <f t="shared" si="3"/>
        <v>0</v>
      </c>
    </row>
    <row r="202" spans="1:19" ht="15">
      <c r="A202" s="333" t="s">
        <v>379</v>
      </c>
      <c r="B202" s="334" t="s">
        <v>343</v>
      </c>
      <c r="C202" s="326">
        <v>0</v>
      </c>
      <c r="D202" s="326">
        <v>0</v>
      </c>
      <c r="E202" s="326">
        <v>0</v>
      </c>
      <c r="F202" s="326">
        <v>0</v>
      </c>
      <c r="G202" s="326">
        <v>0</v>
      </c>
      <c r="H202" s="326">
        <v>0</v>
      </c>
      <c r="I202" s="326">
        <v>0</v>
      </c>
      <c r="J202" s="326">
        <v>0</v>
      </c>
      <c r="K202" s="326">
        <v>0</v>
      </c>
      <c r="L202" s="326">
        <v>0</v>
      </c>
      <c r="M202" s="326">
        <v>0</v>
      </c>
      <c r="N202" s="326">
        <v>0</v>
      </c>
      <c r="O202" s="326">
        <v>0</v>
      </c>
      <c r="P202" s="327">
        <v>0</v>
      </c>
      <c r="Q202" s="206" t="s">
        <v>162</v>
      </c>
      <c r="R202" s="244">
        <f t="shared" si="3"/>
        <v>0</v>
      </c>
    </row>
    <row r="203" spans="1:19" ht="15">
      <c r="A203" s="333" t="s">
        <v>380</v>
      </c>
      <c r="B203" s="334" t="s">
        <v>343</v>
      </c>
      <c r="C203" s="326">
        <v>0</v>
      </c>
      <c r="D203" s="326">
        <v>0</v>
      </c>
      <c r="E203" s="326">
        <v>0</v>
      </c>
      <c r="F203" s="326">
        <v>0</v>
      </c>
      <c r="G203" s="326">
        <v>0</v>
      </c>
      <c r="H203" s="326">
        <v>0</v>
      </c>
      <c r="I203" s="326">
        <v>0</v>
      </c>
      <c r="J203" s="326">
        <v>0</v>
      </c>
      <c r="K203" s="326">
        <v>0</v>
      </c>
      <c r="L203" s="326">
        <v>0</v>
      </c>
      <c r="M203" s="326">
        <v>0</v>
      </c>
      <c r="N203" s="326">
        <v>0</v>
      </c>
      <c r="O203" s="326">
        <v>0</v>
      </c>
      <c r="P203" s="327">
        <v>0</v>
      </c>
      <c r="Q203" s="206" t="s">
        <v>162</v>
      </c>
      <c r="R203" s="244">
        <f t="shared" si="3"/>
        <v>0</v>
      </c>
    </row>
    <row r="204" spans="1:19" ht="15">
      <c r="A204" s="333" t="s">
        <v>381</v>
      </c>
      <c r="B204" s="334" t="s">
        <v>343</v>
      </c>
      <c r="C204" s="326">
        <v>0</v>
      </c>
      <c r="D204" s="326">
        <v>0</v>
      </c>
      <c r="E204" s="326">
        <v>0</v>
      </c>
      <c r="F204" s="326">
        <v>0</v>
      </c>
      <c r="G204" s="326">
        <v>0</v>
      </c>
      <c r="H204" s="326">
        <v>0</v>
      </c>
      <c r="I204" s="326">
        <v>0</v>
      </c>
      <c r="J204" s="326">
        <v>0</v>
      </c>
      <c r="K204" s="326">
        <v>0</v>
      </c>
      <c r="L204" s="326">
        <v>0</v>
      </c>
      <c r="M204" s="326">
        <v>0</v>
      </c>
      <c r="N204" s="326">
        <v>0</v>
      </c>
      <c r="O204" s="326">
        <v>0</v>
      </c>
      <c r="P204" s="327">
        <v>0</v>
      </c>
      <c r="Q204" s="206" t="s">
        <v>162</v>
      </c>
      <c r="R204" s="244">
        <f t="shared" si="3"/>
        <v>0</v>
      </c>
    </row>
    <row r="205" spans="1:19" ht="15">
      <c r="A205" s="333" t="s">
        <v>382</v>
      </c>
      <c r="B205" s="334" t="s">
        <v>343</v>
      </c>
      <c r="C205" s="326">
        <v>0</v>
      </c>
      <c r="D205" s="326">
        <v>0</v>
      </c>
      <c r="E205" s="326">
        <v>0</v>
      </c>
      <c r="F205" s="326">
        <v>0</v>
      </c>
      <c r="G205" s="326">
        <v>0</v>
      </c>
      <c r="H205" s="326">
        <v>0</v>
      </c>
      <c r="I205" s="326">
        <v>0</v>
      </c>
      <c r="J205" s="326">
        <v>0</v>
      </c>
      <c r="K205" s="326">
        <v>0</v>
      </c>
      <c r="L205" s="326">
        <v>0</v>
      </c>
      <c r="M205" s="326">
        <v>0</v>
      </c>
      <c r="N205" s="326">
        <v>0</v>
      </c>
      <c r="O205" s="326">
        <v>0</v>
      </c>
      <c r="P205" s="327">
        <v>0</v>
      </c>
      <c r="Q205" s="206" t="s">
        <v>162</v>
      </c>
      <c r="R205" s="244">
        <f t="shared" si="3"/>
        <v>0</v>
      </c>
    </row>
    <row r="206" spans="1:19" ht="15">
      <c r="A206" s="333" t="s">
        <v>383</v>
      </c>
      <c r="B206" s="334" t="s">
        <v>343</v>
      </c>
      <c r="C206" s="326">
        <v>0</v>
      </c>
      <c r="D206" s="326">
        <v>0</v>
      </c>
      <c r="E206" s="326">
        <v>0</v>
      </c>
      <c r="F206" s="326">
        <v>0</v>
      </c>
      <c r="G206" s="326">
        <v>0</v>
      </c>
      <c r="H206" s="326">
        <v>0</v>
      </c>
      <c r="I206" s="326">
        <v>0</v>
      </c>
      <c r="J206" s="326">
        <v>0</v>
      </c>
      <c r="K206" s="326">
        <v>0</v>
      </c>
      <c r="L206" s="326">
        <v>0</v>
      </c>
      <c r="M206" s="326">
        <v>0</v>
      </c>
      <c r="N206" s="326">
        <v>0</v>
      </c>
      <c r="O206" s="326">
        <v>0</v>
      </c>
      <c r="P206" s="327">
        <v>0</v>
      </c>
      <c r="Q206" s="206" t="s">
        <v>162</v>
      </c>
      <c r="R206" s="244">
        <f t="shared" si="3"/>
        <v>0</v>
      </c>
    </row>
    <row r="207" spans="1:19" ht="15">
      <c r="A207" s="333" t="s">
        <v>384</v>
      </c>
      <c r="B207" s="334" t="s">
        <v>343</v>
      </c>
      <c r="C207" s="326">
        <v>0</v>
      </c>
      <c r="D207" s="326">
        <v>0</v>
      </c>
      <c r="E207" s="326">
        <v>0</v>
      </c>
      <c r="F207" s="326">
        <v>0</v>
      </c>
      <c r="G207" s="326">
        <v>0</v>
      </c>
      <c r="H207" s="326">
        <v>0</v>
      </c>
      <c r="I207" s="326">
        <v>0</v>
      </c>
      <c r="J207" s="326">
        <v>0</v>
      </c>
      <c r="K207" s="326">
        <v>0</v>
      </c>
      <c r="L207" s="326">
        <v>0</v>
      </c>
      <c r="M207" s="326">
        <v>0</v>
      </c>
      <c r="N207" s="326">
        <v>0</v>
      </c>
      <c r="O207" s="326">
        <v>0</v>
      </c>
      <c r="P207" s="327">
        <v>0</v>
      </c>
      <c r="Q207" s="206" t="s">
        <v>162</v>
      </c>
      <c r="R207" s="244">
        <f t="shared" si="3"/>
        <v>0</v>
      </c>
    </row>
    <row r="208" spans="1:19" ht="15">
      <c r="A208" s="333" t="s">
        <v>385</v>
      </c>
      <c r="B208" s="334" t="s">
        <v>343</v>
      </c>
      <c r="C208" s="326">
        <v>569000</v>
      </c>
      <c r="D208" s="326">
        <v>570000</v>
      </c>
      <c r="E208" s="326">
        <v>571000</v>
      </c>
      <c r="F208" s="326">
        <v>572000</v>
      </c>
      <c r="G208" s="326">
        <v>572000</v>
      </c>
      <c r="H208" s="326">
        <v>573000</v>
      </c>
      <c r="I208" s="326">
        <v>574000</v>
      </c>
      <c r="J208" s="326">
        <v>575000</v>
      </c>
      <c r="K208" s="326">
        <v>576000</v>
      </c>
      <c r="L208" s="326">
        <v>576000</v>
      </c>
      <c r="M208" s="326">
        <v>577000</v>
      </c>
      <c r="N208" s="326">
        <v>578000</v>
      </c>
      <c r="O208" s="326">
        <v>579000</v>
      </c>
      <c r="P208" s="327">
        <v>573977</v>
      </c>
      <c r="Q208" s="206" t="s">
        <v>162</v>
      </c>
      <c r="R208" s="244">
        <f t="shared" si="3"/>
        <v>0</v>
      </c>
    </row>
    <row r="209" spans="1:18" ht="15">
      <c r="A209" s="333" t="s">
        <v>386</v>
      </c>
      <c r="B209" s="334" t="s">
        <v>343</v>
      </c>
      <c r="C209" s="326">
        <v>0</v>
      </c>
      <c r="D209" s="326">
        <v>0</v>
      </c>
      <c r="E209" s="326">
        <v>0</v>
      </c>
      <c r="F209" s="326">
        <v>0</v>
      </c>
      <c r="G209" s="326">
        <v>0</v>
      </c>
      <c r="H209" s="326">
        <v>0</v>
      </c>
      <c r="I209" s="326">
        <v>0</v>
      </c>
      <c r="J209" s="326">
        <v>0</v>
      </c>
      <c r="K209" s="326">
        <v>0</v>
      </c>
      <c r="L209" s="326">
        <v>0</v>
      </c>
      <c r="M209" s="326">
        <v>0</v>
      </c>
      <c r="N209" s="326">
        <v>0</v>
      </c>
      <c r="O209" s="326">
        <v>0</v>
      </c>
      <c r="P209" s="327">
        <v>0</v>
      </c>
      <c r="Q209" s="206" t="s">
        <v>162</v>
      </c>
      <c r="R209" s="244">
        <f t="shared" si="3"/>
        <v>0</v>
      </c>
    </row>
    <row r="210" spans="1:18" ht="15">
      <c r="A210" s="333" t="s">
        <v>387</v>
      </c>
      <c r="B210" s="334" t="s">
        <v>343</v>
      </c>
      <c r="C210" s="326">
        <v>0</v>
      </c>
      <c r="D210" s="326">
        <v>0</v>
      </c>
      <c r="E210" s="326">
        <v>0</v>
      </c>
      <c r="F210" s="326">
        <v>0</v>
      </c>
      <c r="G210" s="326">
        <v>0</v>
      </c>
      <c r="H210" s="326">
        <v>0</v>
      </c>
      <c r="I210" s="326">
        <v>0</v>
      </c>
      <c r="J210" s="326">
        <v>0</v>
      </c>
      <c r="K210" s="326">
        <v>0</v>
      </c>
      <c r="L210" s="326">
        <v>0</v>
      </c>
      <c r="M210" s="326">
        <v>0</v>
      </c>
      <c r="N210" s="326">
        <v>0</v>
      </c>
      <c r="O210" s="326">
        <v>0</v>
      </c>
      <c r="P210" s="327">
        <v>0</v>
      </c>
      <c r="Q210" s="206" t="s">
        <v>162</v>
      </c>
      <c r="R210" s="244">
        <f t="shared" si="3"/>
        <v>0</v>
      </c>
    </row>
    <row r="211" spans="1:18" ht="15">
      <c r="A211" s="333" t="s">
        <v>388</v>
      </c>
      <c r="B211" s="334" t="s">
        <v>343</v>
      </c>
      <c r="C211" s="326">
        <v>427000</v>
      </c>
      <c r="D211" s="326">
        <v>429000</v>
      </c>
      <c r="E211" s="326">
        <v>431000</v>
      </c>
      <c r="F211" s="326">
        <v>433000</v>
      </c>
      <c r="G211" s="326">
        <v>435000</v>
      </c>
      <c r="H211" s="326">
        <v>437000</v>
      </c>
      <c r="I211" s="326">
        <v>439000</v>
      </c>
      <c r="J211" s="326">
        <v>441000</v>
      </c>
      <c r="K211" s="326">
        <v>443000</v>
      </c>
      <c r="L211" s="326">
        <v>445000</v>
      </c>
      <c r="M211" s="326">
        <v>447000</v>
      </c>
      <c r="N211" s="326">
        <v>449000</v>
      </c>
      <c r="O211" s="326">
        <v>451000</v>
      </c>
      <c r="P211" s="327">
        <v>438726</v>
      </c>
      <c r="Q211" s="206" t="s">
        <v>162</v>
      </c>
      <c r="R211" s="244">
        <f t="shared" si="3"/>
        <v>0</v>
      </c>
    </row>
    <row r="212" spans="1:18" ht="15">
      <c r="A212" s="333" t="s">
        <v>389</v>
      </c>
      <c r="B212" s="334" t="s">
        <v>343</v>
      </c>
      <c r="C212" s="326">
        <v>0</v>
      </c>
      <c r="D212" s="326">
        <v>0</v>
      </c>
      <c r="E212" s="326">
        <v>0</v>
      </c>
      <c r="F212" s="326">
        <v>0</v>
      </c>
      <c r="G212" s="326">
        <v>0</v>
      </c>
      <c r="H212" s="326">
        <v>0</v>
      </c>
      <c r="I212" s="326">
        <v>0</v>
      </c>
      <c r="J212" s="326">
        <v>0</v>
      </c>
      <c r="K212" s="326">
        <v>0</v>
      </c>
      <c r="L212" s="326">
        <v>0</v>
      </c>
      <c r="M212" s="326">
        <v>0</v>
      </c>
      <c r="N212" s="326">
        <v>0</v>
      </c>
      <c r="O212" s="326">
        <v>0</v>
      </c>
      <c r="P212" s="327">
        <v>0</v>
      </c>
      <c r="Q212" s="206" t="s">
        <v>162</v>
      </c>
      <c r="R212" s="244">
        <f t="shared" si="3"/>
        <v>0</v>
      </c>
    </row>
    <row r="213" spans="1:18" ht="15">
      <c r="A213" s="333" t="s">
        <v>390</v>
      </c>
      <c r="B213" s="334" t="s">
        <v>343</v>
      </c>
      <c r="C213" s="326">
        <v>32000</v>
      </c>
      <c r="D213" s="326">
        <v>32000</v>
      </c>
      <c r="E213" s="326">
        <v>32000</v>
      </c>
      <c r="F213" s="326">
        <v>32000</v>
      </c>
      <c r="G213" s="326">
        <v>32000</v>
      </c>
      <c r="H213" s="326">
        <v>32000</v>
      </c>
      <c r="I213" s="326">
        <v>32000</v>
      </c>
      <c r="J213" s="326">
        <v>32000</v>
      </c>
      <c r="K213" s="326">
        <v>32000</v>
      </c>
      <c r="L213" s="326">
        <v>32000</v>
      </c>
      <c r="M213" s="326">
        <v>32000</v>
      </c>
      <c r="N213" s="326">
        <v>32000</v>
      </c>
      <c r="O213" s="326">
        <v>32000</v>
      </c>
      <c r="P213" s="327">
        <v>32076</v>
      </c>
      <c r="Q213" s="206" t="s">
        <v>162</v>
      </c>
      <c r="R213" s="244">
        <f t="shared" si="3"/>
        <v>0</v>
      </c>
    </row>
    <row r="214" spans="1:18" ht="15">
      <c r="A214" s="333" t="s">
        <v>391</v>
      </c>
      <c r="B214" s="334" t="s">
        <v>343</v>
      </c>
      <c r="C214" s="326">
        <v>0</v>
      </c>
      <c r="D214" s="326">
        <v>0</v>
      </c>
      <c r="E214" s="326">
        <v>0</v>
      </c>
      <c r="F214" s="326">
        <v>0</v>
      </c>
      <c r="G214" s="326">
        <v>0</v>
      </c>
      <c r="H214" s="326">
        <v>0</v>
      </c>
      <c r="I214" s="326">
        <v>0</v>
      </c>
      <c r="J214" s="326">
        <v>0</v>
      </c>
      <c r="K214" s="326">
        <v>0</v>
      </c>
      <c r="L214" s="326">
        <v>0</v>
      </c>
      <c r="M214" s="326">
        <v>0</v>
      </c>
      <c r="N214" s="326">
        <v>0</v>
      </c>
      <c r="O214" s="326">
        <v>0</v>
      </c>
      <c r="P214" s="327">
        <v>0</v>
      </c>
      <c r="Q214" s="206" t="s">
        <v>162</v>
      </c>
      <c r="R214" s="244">
        <f t="shared" si="3"/>
        <v>0</v>
      </c>
    </row>
    <row r="215" spans="1:18" ht="15">
      <c r="A215" s="333" t="s">
        <v>392</v>
      </c>
      <c r="B215" s="334" t="s">
        <v>343</v>
      </c>
      <c r="C215" s="326">
        <v>38000</v>
      </c>
      <c r="D215" s="326">
        <v>39000</v>
      </c>
      <c r="E215" s="326">
        <v>41000</v>
      </c>
      <c r="F215" s="326">
        <v>42000</v>
      </c>
      <c r="G215" s="326">
        <v>43000</v>
      </c>
      <c r="H215" s="326">
        <v>45000</v>
      </c>
      <c r="I215" s="326">
        <v>46000</v>
      </c>
      <c r="J215" s="326">
        <v>48000</v>
      </c>
      <c r="K215" s="326">
        <v>49000</v>
      </c>
      <c r="L215" s="326">
        <v>51000</v>
      </c>
      <c r="M215" s="326">
        <v>52000</v>
      </c>
      <c r="N215" s="326">
        <v>53000</v>
      </c>
      <c r="O215" s="326">
        <v>55000</v>
      </c>
      <c r="P215" s="327">
        <v>46327</v>
      </c>
      <c r="Q215" s="206" t="s">
        <v>162</v>
      </c>
      <c r="R215" s="244">
        <f t="shared" si="3"/>
        <v>0</v>
      </c>
    </row>
    <row r="216" spans="1:18" ht="15">
      <c r="A216" s="333" t="s">
        <v>393</v>
      </c>
      <c r="B216" s="334" t="s">
        <v>343</v>
      </c>
      <c r="C216" s="326">
        <v>0</v>
      </c>
      <c r="D216" s="326">
        <v>0</v>
      </c>
      <c r="E216" s="326">
        <v>0</v>
      </c>
      <c r="F216" s="326">
        <v>0</v>
      </c>
      <c r="G216" s="326">
        <v>0</v>
      </c>
      <c r="H216" s="326">
        <v>0</v>
      </c>
      <c r="I216" s="326">
        <v>0</v>
      </c>
      <c r="J216" s="326">
        <v>0</v>
      </c>
      <c r="K216" s="326">
        <v>0</v>
      </c>
      <c r="L216" s="326">
        <v>0</v>
      </c>
      <c r="M216" s="326">
        <v>0</v>
      </c>
      <c r="N216" s="326">
        <v>0</v>
      </c>
      <c r="O216" s="326">
        <v>0</v>
      </c>
      <c r="P216" s="327">
        <v>0</v>
      </c>
      <c r="Q216" s="206" t="s">
        <v>162</v>
      </c>
      <c r="R216" s="244">
        <f t="shared" si="3"/>
        <v>0</v>
      </c>
    </row>
    <row r="217" spans="1:18" ht="15">
      <c r="A217" s="333" t="s">
        <v>394</v>
      </c>
      <c r="B217" s="334" t="s">
        <v>343</v>
      </c>
      <c r="C217" s="326">
        <v>1000</v>
      </c>
      <c r="D217" s="326">
        <v>1000</v>
      </c>
      <c r="E217" s="326">
        <v>1000</v>
      </c>
      <c r="F217" s="326">
        <v>1000</v>
      </c>
      <c r="G217" s="326">
        <v>1000</v>
      </c>
      <c r="H217" s="326">
        <v>1000</v>
      </c>
      <c r="I217" s="326">
        <v>1000</v>
      </c>
      <c r="J217" s="326">
        <v>1000</v>
      </c>
      <c r="K217" s="326">
        <v>1000</v>
      </c>
      <c r="L217" s="326">
        <v>1000</v>
      </c>
      <c r="M217" s="326">
        <v>1000</v>
      </c>
      <c r="N217" s="326">
        <v>1000</v>
      </c>
      <c r="O217" s="326">
        <v>1000</v>
      </c>
      <c r="P217" s="327">
        <v>536</v>
      </c>
      <c r="Q217" s="206" t="s">
        <v>162</v>
      </c>
      <c r="R217" s="244">
        <f t="shared" si="3"/>
        <v>0</v>
      </c>
    </row>
    <row r="218" spans="1:18" ht="15">
      <c r="A218" s="333" t="s">
        <v>395</v>
      </c>
      <c r="B218" s="334" t="s">
        <v>343</v>
      </c>
      <c r="C218" s="326">
        <v>0</v>
      </c>
      <c r="D218" s="326">
        <v>0</v>
      </c>
      <c r="E218" s="326">
        <v>0</v>
      </c>
      <c r="F218" s="326">
        <v>0</v>
      </c>
      <c r="G218" s="326">
        <v>0</v>
      </c>
      <c r="H218" s="326">
        <v>0</v>
      </c>
      <c r="I218" s="326">
        <v>0</v>
      </c>
      <c r="J218" s="326">
        <v>0</v>
      </c>
      <c r="K218" s="326">
        <v>0</v>
      </c>
      <c r="L218" s="326">
        <v>0</v>
      </c>
      <c r="M218" s="326">
        <v>0</v>
      </c>
      <c r="N218" s="326">
        <v>0</v>
      </c>
      <c r="O218" s="326">
        <v>0</v>
      </c>
      <c r="P218" s="327">
        <v>0</v>
      </c>
      <c r="Q218" s="206" t="s">
        <v>162</v>
      </c>
      <c r="R218" s="244">
        <f t="shared" si="3"/>
        <v>0</v>
      </c>
    </row>
    <row r="219" spans="1:18" ht="15">
      <c r="A219" s="333" t="s">
        <v>396</v>
      </c>
      <c r="B219" s="334" t="s">
        <v>343</v>
      </c>
      <c r="C219" s="326">
        <v>10000</v>
      </c>
      <c r="D219" s="326">
        <v>10000</v>
      </c>
      <c r="E219" s="326">
        <v>10000</v>
      </c>
      <c r="F219" s="326">
        <v>10000</v>
      </c>
      <c r="G219" s="326">
        <v>10000</v>
      </c>
      <c r="H219" s="326">
        <v>10000</v>
      </c>
      <c r="I219" s="326">
        <v>10000</v>
      </c>
      <c r="J219" s="326">
        <v>11000</v>
      </c>
      <c r="K219" s="326">
        <v>11000</v>
      </c>
      <c r="L219" s="326">
        <v>11000</v>
      </c>
      <c r="M219" s="326">
        <v>11000</v>
      </c>
      <c r="N219" s="326">
        <v>12000</v>
      </c>
      <c r="O219" s="326">
        <v>12000</v>
      </c>
      <c r="P219" s="327">
        <v>10550</v>
      </c>
      <c r="Q219" s="206" t="s">
        <v>162</v>
      </c>
      <c r="R219" s="244">
        <f t="shared" si="3"/>
        <v>0</v>
      </c>
    </row>
    <row r="220" spans="1:18" ht="15">
      <c r="A220" s="333" t="s">
        <v>397</v>
      </c>
      <c r="B220" s="334" t="s">
        <v>343</v>
      </c>
      <c r="C220" s="326">
        <v>0</v>
      </c>
      <c r="D220" s="326">
        <v>0</v>
      </c>
      <c r="E220" s="326">
        <v>0</v>
      </c>
      <c r="F220" s="326">
        <v>0</v>
      </c>
      <c r="G220" s="326">
        <v>0</v>
      </c>
      <c r="H220" s="326">
        <v>0</v>
      </c>
      <c r="I220" s="326">
        <v>0</v>
      </c>
      <c r="J220" s="326">
        <v>0</v>
      </c>
      <c r="K220" s="326">
        <v>0</v>
      </c>
      <c r="L220" s="326">
        <v>0</v>
      </c>
      <c r="M220" s="326">
        <v>0</v>
      </c>
      <c r="N220" s="326">
        <v>0</v>
      </c>
      <c r="O220" s="326">
        <v>0</v>
      </c>
      <c r="P220" s="327">
        <v>0</v>
      </c>
      <c r="Q220" s="206" t="s">
        <v>162</v>
      </c>
      <c r="R220" s="244">
        <f t="shared" si="3"/>
        <v>0</v>
      </c>
    </row>
    <row r="221" spans="1:18" ht="15">
      <c r="A221" s="333" t="s">
        <v>398</v>
      </c>
      <c r="B221" s="334" t="s">
        <v>343</v>
      </c>
      <c r="C221" s="326">
        <v>1000</v>
      </c>
      <c r="D221" s="326">
        <v>1000</v>
      </c>
      <c r="E221" s="326">
        <v>1000</v>
      </c>
      <c r="F221" s="326">
        <v>1000</v>
      </c>
      <c r="G221" s="326">
        <v>1000</v>
      </c>
      <c r="H221" s="326">
        <v>1000</v>
      </c>
      <c r="I221" s="326">
        <v>1000</v>
      </c>
      <c r="J221" s="326">
        <v>1000</v>
      </c>
      <c r="K221" s="326">
        <v>1000</v>
      </c>
      <c r="L221" s="326">
        <v>1000</v>
      </c>
      <c r="M221" s="326">
        <v>1000</v>
      </c>
      <c r="N221" s="326">
        <v>1000</v>
      </c>
      <c r="O221" s="326">
        <v>1000</v>
      </c>
      <c r="P221" s="327">
        <v>803</v>
      </c>
      <c r="Q221" s="206" t="s">
        <v>162</v>
      </c>
      <c r="R221" s="244">
        <f t="shared" si="3"/>
        <v>0</v>
      </c>
    </row>
    <row r="222" spans="1:18" ht="15">
      <c r="A222" s="333" t="s">
        <v>399</v>
      </c>
      <c r="B222" s="334" t="s">
        <v>343</v>
      </c>
      <c r="C222" s="326">
        <v>0</v>
      </c>
      <c r="D222" s="326">
        <v>0</v>
      </c>
      <c r="E222" s="326">
        <v>0</v>
      </c>
      <c r="F222" s="326">
        <v>0</v>
      </c>
      <c r="G222" s="326">
        <v>0</v>
      </c>
      <c r="H222" s="326">
        <v>0</v>
      </c>
      <c r="I222" s="326">
        <v>0</v>
      </c>
      <c r="J222" s="326">
        <v>0</v>
      </c>
      <c r="K222" s="326">
        <v>0</v>
      </c>
      <c r="L222" s="326">
        <v>0</v>
      </c>
      <c r="M222" s="326">
        <v>0</v>
      </c>
      <c r="N222" s="326">
        <v>0</v>
      </c>
      <c r="O222" s="326">
        <v>0</v>
      </c>
      <c r="P222" s="327">
        <v>0</v>
      </c>
      <c r="Q222" s="206" t="s">
        <v>162</v>
      </c>
      <c r="R222" s="244">
        <f t="shared" si="3"/>
        <v>0</v>
      </c>
    </row>
    <row r="223" spans="1:18" ht="15">
      <c r="A223" s="333" t="s">
        <v>400</v>
      </c>
      <c r="B223" s="334" t="s">
        <v>343</v>
      </c>
      <c r="C223" s="326">
        <v>236000</v>
      </c>
      <c r="D223" s="326">
        <v>241000</v>
      </c>
      <c r="E223" s="326">
        <v>245000</v>
      </c>
      <c r="F223" s="326">
        <v>250000</v>
      </c>
      <c r="G223" s="326">
        <v>255000</v>
      </c>
      <c r="H223" s="326">
        <v>259000</v>
      </c>
      <c r="I223" s="326">
        <v>264000</v>
      </c>
      <c r="J223" s="326">
        <v>269000</v>
      </c>
      <c r="K223" s="326">
        <v>274000</v>
      </c>
      <c r="L223" s="326">
        <v>278000</v>
      </c>
      <c r="M223" s="326">
        <v>283000</v>
      </c>
      <c r="N223" s="326">
        <v>288000</v>
      </c>
      <c r="O223" s="326">
        <v>293000</v>
      </c>
      <c r="P223" s="327">
        <v>264193</v>
      </c>
      <c r="Q223" s="206" t="s">
        <v>162</v>
      </c>
      <c r="R223" s="244">
        <f t="shared" si="3"/>
        <v>0</v>
      </c>
    </row>
    <row r="224" spans="1:18" ht="15">
      <c r="A224" s="333" t="s">
        <v>401</v>
      </c>
      <c r="B224" s="334" t="s">
        <v>343</v>
      </c>
      <c r="C224" s="326">
        <v>0</v>
      </c>
      <c r="D224" s="326">
        <v>0</v>
      </c>
      <c r="E224" s="326">
        <v>0</v>
      </c>
      <c r="F224" s="326">
        <v>0</v>
      </c>
      <c r="G224" s="326">
        <v>0</v>
      </c>
      <c r="H224" s="326">
        <v>0</v>
      </c>
      <c r="I224" s="326">
        <v>0</v>
      </c>
      <c r="J224" s="326">
        <v>0</v>
      </c>
      <c r="K224" s="326">
        <v>0</v>
      </c>
      <c r="L224" s="326">
        <v>0</v>
      </c>
      <c r="M224" s="326">
        <v>0</v>
      </c>
      <c r="N224" s="326">
        <v>0</v>
      </c>
      <c r="O224" s="326">
        <v>0</v>
      </c>
      <c r="P224" s="327">
        <v>0</v>
      </c>
      <c r="Q224" s="206" t="s">
        <v>162</v>
      </c>
      <c r="R224" s="244">
        <f t="shared" si="3"/>
        <v>0</v>
      </c>
    </row>
    <row r="225" spans="1:18" ht="15">
      <c r="A225" s="333" t="s">
        <v>402</v>
      </c>
      <c r="B225" s="334" t="s">
        <v>343</v>
      </c>
      <c r="C225" s="326">
        <v>178000</v>
      </c>
      <c r="D225" s="326">
        <v>183000</v>
      </c>
      <c r="E225" s="326">
        <v>187000</v>
      </c>
      <c r="F225" s="326">
        <v>192000</v>
      </c>
      <c r="G225" s="326">
        <v>196000</v>
      </c>
      <c r="H225" s="326">
        <v>201000</v>
      </c>
      <c r="I225" s="326">
        <v>205000</v>
      </c>
      <c r="J225" s="326">
        <v>210000</v>
      </c>
      <c r="K225" s="326">
        <v>214000</v>
      </c>
      <c r="L225" s="326">
        <v>219000</v>
      </c>
      <c r="M225" s="326">
        <v>223000</v>
      </c>
      <c r="N225" s="326">
        <v>228000</v>
      </c>
      <c r="O225" s="326">
        <v>232000</v>
      </c>
      <c r="P225" s="327">
        <v>205282</v>
      </c>
      <c r="Q225" s="206" t="s">
        <v>162</v>
      </c>
      <c r="R225" s="244">
        <f t="shared" si="3"/>
        <v>0</v>
      </c>
    </row>
    <row r="226" spans="1:18" ht="15">
      <c r="A226" s="333" t="s">
        <v>403</v>
      </c>
      <c r="B226" s="334" t="s">
        <v>343</v>
      </c>
      <c r="C226" s="326">
        <v>0</v>
      </c>
      <c r="D226" s="326">
        <v>0</v>
      </c>
      <c r="E226" s="326">
        <v>0</v>
      </c>
      <c r="F226" s="326">
        <v>0</v>
      </c>
      <c r="G226" s="326">
        <v>0</v>
      </c>
      <c r="H226" s="326">
        <v>0</v>
      </c>
      <c r="I226" s="326">
        <v>0</v>
      </c>
      <c r="J226" s="326">
        <v>0</v>
      </c>
      <c r="K226" s="326">
        <v>0</v>
      </c>
      <c r="L226" s="326">
        <v>0</v>
      </c>
      <c r="M226" s="326">
        <v>0</v>
      </c>
      <c r="N226" s="326">
        <v>0</v>
      </c>
      <c r="O226" s="326">
        <v>0</v>
      </c>
      <c r="P226" s="327">
        <v>0</v>
      </c>
      <c r="Q226" s="206" t="s">
        <v>162</v>
      </c>
      <c r="R226" s="244">
        <f t="shared" si="3"/>
        <v>0</v>
      </c>
    </row>
    <row r="227" spans="1:18" ht="15">
      <c r="A227" s="333" t="s">
        <v>404</v>
      </c>
      <c r="B227" s="334" t="s">
        <v>343</v>
      </c>
      <c r="C227" s="326">
        <v>0</v>
      </c>
      <c r="D227" s="326">
        <v>0</v>
      </c>
      <c r="E227" s="326">
        <v>0</v>
      </c>
      <c r="F227" s="326">
        <v>0</v>
      </c>
      <c r="G227" s="326">
        <v>0</v>
      </c>
      <c r="H227" s="326">
        <v>0</v>
      </c>
      <c r="I227" s="326">
        <v>0</v>
      </c>
      <c r="J227" s="326">
        <v>0</v>
      </c>
      <c r="K227" s="326">
        <v>0</v>
      </c>
      <c r="L227" s="326">
        <v>0</v>
      </c>
      <c r="M227" s="326">
        <v>0</v>
      </c>
      <c r="N227" s="326">
        <v>0</v>
      </c>
      <c r="O227" s="326">
        <v>0</v>
      </c>
      <c r="P227" s="327">
        <v>0</v>
      </c>
      <c r="Q227" s="206" t="s">
        <v>162</v>
      </c>
      <c r="R227" s="244">
        <f t="shared" si="3"/>
        <v>0</v>
      </c>
    </row>
    <row r="228" spans="1:18" ht="15">
      <c r="A228" s="333" t="s">
        <v>405</v>
      </c>
      <c r="B228" s="334" t="s">
        <v>343</v>
      </c>
      <c r="C228" s="326">
        <v>684000</v>
      </c>
      <c r="D228" s="326">
        <v>700000</v>
      </c>
      <c r="E228" s="326">
        <v>716000</v>
      </c>
      <c r="F228" s="326">
        <v>731000</v>
      </c>
      <c r="G228" s="326">
        <v>747000</v>
      </c>
      <c r="H228" s="326">
        <v>763000</v>
      </c>
      <c r="I228" s="326">
        <v>778000</v>
      </c>
      <c r="J228" s="326">
        <v>794000</v>
      </c>
      <c r="K228" s="326">
        <v>810000</v>
      </c>
      <c r="L228" s="326">
        <v>825000</v>
      </c>
      <c r="M228" s="326">
        <v>841000</v>
      </c>
      <c r="N228" s="326">
        <v>857000</v>
      </c>
      <c r="O228" s="326">
        <v>873000</v>
      </c>
      <c r="P228" s="327">
        <v>778391</v>
      </c>
      <c r="Q228" s="206" t="s">
        <v>162</v>
      </c>
      <c r="R228" s="244">
        <f t="shared" si="3"/>
        <v>0</v>
      </c>
    </row>
    <row r="229" spans="1:18" ht="15">
      <c r="A229" s="333" t="s">
        <v>406</v>
      </c>
      <c r="B229" s="334" t="s">
        <v>343</v>
      </c>
      <c r="C229" s="326">
        <v>557000</v>
      </c>
      <c r="D229" s="326">
        <v>558000</v>
      </c>
      <c r="E229" s="326">
        <v>560000</v>
      </c>
      <c r="F229" s="326">
        <v>562000</v>
      </c>
      <c r="G229" s="326">
        <v>564000</v>
      </c>
      <c r="H229" s="326">
        <v>565000</v>
      </c>
      <c r="I229" s="326">
        <v>567000</v>
      </c>
      <c r="J229" s="326">
        <v>569000</v>
      </c>
      <c r="K229" s="326">
        <v>570000</v>
      </c>
      <c r="L229" s="326">
        <v>572000</v>
      </c>
      <c r="M229" s="326">
        <v>575000</v>
      </c>
      <c r="N229" s="326">
        <v>577000</v>
      </c>
      <c r="O229" s="326">
        <v>578000</v>
      </c>
      <c r="P229" s="327">
        <v>567177</v>
      </c>
      <c r="Q229" s="206" t="s">
        <v>162</v>
      </c>
      <c r="R229" s="244">
        <f t="shared" si="3"/>
        <v>0</v>
      </c>
    </row>
    <row r="230" spans="1:18" ht="15">
      <c r="A230" s="333" t="s">
        <v>407</v>
      </c>
      <c r="B230" s="334" t="s">
        <v>343</v>
      </c>
      <c r="C230" s="326">
        <v>0</v>
      </c>
      <c r="D230" s="326">
        <v>0</v>
      </c>
      <c r="E230" s="326">
        <v>0</v>
      </c>
      <c r="F230" s="326">
        <v>0</v>
      </c>
      <c r="G230" s="326">
        <v>0</v>
      </c>
      <c r="H230" s="326">
        <v>0</v>
      </c>
      <c r="I230" s="326">
        <v>0</v>
      </c>
      <c r="J230" s="326">
        <v>0</v>
      </c>
      <c r="K230" s="326">
        <v>0</v>
      </c>
      <c r="L230" s="326">
        <v>0</v>
      </c>
      <c r="M230" s="326">
        <v>0</v>
      </c>
      <c r="N230" s="326">
        <v>0</v>
      </c>
      <c r="O230" s="326">
        <v>0</v>
      </c>
      <c r="P230" s="327">
        <v>0</v>
      </c>
      <c r="Q230" s="206" t="s">
        <v>162</v>
      </c>
      <c r="R230" s="244">
        <f t="shared" si="3"/>
        <v>0</v>
      </c>
    </row>
    <row r="231" spans="1:18" ht="15">
      <c r="A231" s="333" t="s">
        <v>408</v>
      </c>
      <c r="B231" s="334" t="s">
        <v>343</v>
      </c>
      <c r="C231" s="326">
        <v>27000</v>
      </c>
      <c r="D231" s="326">
        <v>28000</v>
      </c>
      <c r="E231" s="326">
        <v>28000</v>
      </c>
      <c r="F231" s="326">
        <v>29000</v>
      </c>
      <c r="G231" s="326">
        <v>30000</v>
      </c>
      <c r="H231" s="326">
        <v>30000</v>
      </c>
      <c r="I231" s="326">
        <v>31000</v>
      </c>
      <c r="J231" s="326">
        <v>32000</v>
      </c>
      <c r="K231" s="326">
        <v>32000</v>
      </c>
      <c r="L231" s="326">
        <v>33000</v>
      </c>
      <c r="M231" s="326">
        <v>34000</v>
      </c>
      <c r="N231" s="326">
        <v>34000</v>
      </c>
      <c r="O231" s="326">
        <v>35000</v>
      </c>
      <c r="P231" s="327">
        <v>30976</v>
      </c>
      <c r="Q231" s="206" t="s">
        <v>162</v>
      </c>
      <c r="R231" s="244">
        <f t="shared" si="3"/>
        <v>0</v>
      </c>
    </row>
    <row r="232" spans="1:18" ht="15">
      <c r="A232" s="333" t="s">
        <v>409</v>
      </c>
      <c r="B232" s="334" t="s">
        <v>343</v>
      </c>
      <c r="C232" s="326">
        <v>0</v>
      </c>
      <c r="D232" s="326">
        <v>0</v>
      </c>
      <c r="E232" s="326">
        <v>0</v>
      </c>
      <c r="F232" s="326">
        <v>0</v>
      </c>
      <c r="G232" s="326">
        <v>0</v>
      </c>
      <c r="H232" s="326">
        <v>0</v>
      </c>
      <c r="I232" s="326">
        <v>0</v>
      </c>
      <c r="J232" s="326">
        <v>0</v>
      </c>
      <c r="K232" s="326">
        <v>0</v>
      </c>
      <c r="L232" s="326">
        <v>0</v>
      </c>
      <c r="M232" s="326">
        <v>0</v>
      </c>
      <c r="N232" s="326">
        <v>0</v>
      </c>
      <c r="O232" s="326">
        <v>0</v>
      </c>
      <c r="P232" s="327">
        <v>0</v>
      </c>
      <c r="Q232" s="206" t="s">
        <v>162</v>
      </c>
      <c r="R232" s="244">
        <f t="shared" si="3"/>
        <v>0</v>
      </c>
    </row>
    <row r="233" spans="1:18" ht="15">
      <c r="A233" s="333" t="s">
        <v>410</v>
      </c>
      <c r="B233" s="334" t="s">
        <v>343</v>
      </c>
      <c r="C233" s="326">
        <v>0</v>
      </c>
      <c r="D233" s="326">
        <v>0</v>
      </c>
      <c r="E233" s="326">
        <v>0</v>
      </c>
      <c r="F233" s="326">
        <v>0</v>
      </c>
      <c r="G233" s="326">
        <v>0</v>
      </c>
      <c r="H233" s="326">
        <v>0</v>
      </c>
      <c r="I233" s="326">
        <v>0</v>
      </c>
      <c r="J233" s="326">
        <v>0</v>
      </c>
      <c r="K233" s="326">
        <v>0</v>
      </c>
      <c r="L233" s="326">
        <v>0</v>
      </c>
      <c r="M233" s="326">
        <v>0</v>
      </c>
      <c r="N233" s="326">
        <v>0</v>
      </c>
      <c r="O233" s="326">
        <v>0</v>
      </c>
      <c r="P233" s="327">
        <v>0</v>
      </c>
      <c r="Q233" s="206" t="s">
        <v>162</v>
      </c>
      <c r="R233" s="244">
        <f t="shared" si="3"/>
        <v>0</v>
      </c>
    </row>
    <row r="234" spans="1:18" ht="15">
      <c r="A234" s="333" t="s">
        <v>411</v>
      </c>
      <c r="B234" s="334" t="s">
        <v>343</v>
      </c>
      <c r="C234" s="326">
        <v>1382000</v>
      </c>
      <c r="D234" s="326">
        <v>1386000</v>
      </c>
      <c r="E234" s="326">
        <v>1389000</v>
      </c>
      <c r="F234" s="326">
        <v>1392000</v>
      </c>
      <c r="G234" s="326">
        <v>1395000</v>
      </c>
      <c r="H234" s="326">
        <v>1398000</v>
      </c>
      <c r="I234" s="326">
        <v>1402000</v>
      </c>
      <c r="J234" s="326">
        <v>1405000</v>
      </c>
      <c r="K234" s="326">
        <v>1408000</v>
      </c>
      <c r="L234" s="326">
        <v>1411000</v>
      </c>
      <c r="M234" s="326">
        <v>1414000</v>
      </c>
      <c r="N234" s="326">
        <v>1418000</v>
      </c>
      <c r="O234" s="326">
        <v>1421000</v>
      </c>
      <c r="P234" s="327">
        <v>1401530</v>
      </c>
      <c r="Q234" s="206" t="s">
        <v>162</v>
      </c>
      <c r="R234" s="244">
        <f t="shared" si="3"/>
        <v>0</v>
      </c>
    </row>
    <row r="235" spans="1:18" ht="15">
      <c r="A235" s="333" t="s">
        <v>412</v>
      </c>
      <c r="B235" s="334" t="s">
        <v>343</v>
      </c>
      <c r="C235" s="326">
        <v>0</v>
      </c>
      <c r="D235" s="326">
        <v>0</v>
      </c>
      <c r="E235" s="326">
        <v>0</v>
      </c>
      <c r="F235" s="326">
        <v>0</v>
      </c>
      <c r="G235" s="326">
        <v>0</v>
      </c>
      <c r="H235" s="326">
        <v>0</v>
      </c>
      <c r="I235" s="326">
        <v>0</v>
      </c>
      <c r="J235" s="326">
        <v>0</v>
      </c>
      <c r="K235" s="326">
        <v>0</v>
      </c>
      <c r="L235" s="326">
        <v>0</v>
      </c>
      <c r="M235" s="326">
        <v>0</v>
      </c>
      <c r="N235" s="326">
        <v>0</v>
      </c>
      <c r="O235" s="326">
        <v>0</v>
      </c>
      <c r="P235" s="327">
        <v>0</v>
      </c>
      <c r="Q235" s="206" t="s">
        <v>162</v>
      </c>
      <c r="R235" s="244">
        <f t="shared" si="3"/>
        <v>0</v>
      </c>
    </row>
    <row r="236" spans="1:18" ht="15">
      <c r="A236" s="333" t="s">
        <v>413</v>
      </c>
      <c r="B236" s="334" t="s">
        <v>343</v>
      </c>
      <c r="C236" s="326">
        <v>0</v>
      </c>
      <c r="D236" s="326">
        <v>0</v>
      </c>
      <c r="E236" s="326">
        <v>0</v>
      </c>
      <c r="F236" s="326">
        <v>0</v>
      </c>
      <c r="G236" s="326">
        <v>0</v>
      </c>
      <c r="H236" s="326">
        <v>0</v>
      </c>
      <c r="I236" s="326">
        <v>0</v>
      </c>
      <c r="J236" s="326">
        <v>0</v>
      </c>
      <c r="K236" s="326">
        <v>0</v>
      </c>
      <c r="L236" s="326">
        <v>0</v>
      </c>
      <c r="M236" s="326">
        <v>0</v>
      </c>
      <c r="N236" s="326">
        <v>0</v>
      </c>
      <c r="O236" s="326">
        <v>0</v>
      </c>
      <c r="P236" s="327">
        <v>0</v>
      </c>
      <c r="Q236" s="206" t="s">
        <v>162</v>
      </c>
      <c r="R236" s="244">
        <f t="shared" si="3"/>
        <v>0</v>
      </c>
    </row>
    <row r="237" spans="1:18" ht="15">
      <c r="A237" s="333" t="s">
        <v>414</v>
      </c>
      <c r="B237" s="334" t="s">
        <v>343</v>
      </c>
      <c r="C237" s="326">
        <v>0</v>
      </c>
      <c r="D237" s="326">
        <v>0</v>
      </c>
      <c r="E237" s="326">
        <v>0</v>
      </c>
      <c r="F237" s="326">
        <v>0</v>
      </c>
      <c r="G237" s="326">
        <v>0</v>
      </c>
      <c r="H237" s="326">
        <v>0</v>
      </c>
      <c r="I237" s="326">
        <v>0</v>
      </c>
      <c r="J237" s="326">
        <v>0</v>
      </c>
      <c r="K237" s="326">
        <v>0</v>
      </c>
      <c r="L237" s="326">
        <v>0</v>
      </c>
      <c r="M237" s="326">
        <v>0</v>
      </c>
      <c r="N237" s="326">
        <v>0</v>
      </c>
      <c r="O237" s="326">
        <v>0</v>
      </c>
      <c r="P237" s="327">
        <v>0</v>
      </c>
      <c r="Q237" s="206" t="s">
        <v>162</v>
      </c>
      <c r="R237" s="244">
        <f t="shared" si="3"/>
        <v>0</v>
      </c>
    </row>
    <row r="238" spans="1:18" ht="15">
      <c r="A238" s="333" t="s">
        <v>415</v>
      </c>
      <c r="B238" s="334" t="s">
        <v>343</v>
      </c>
      <c r="C238" s="326">
        <v>0</v>
      </c>
      <c r="D238" s="326">
        <v>0</v>
      </c>
      <c r="E238" s="326">
        <v>0</v>
      </c>
      <c r="F238" s="326">
        <v>0</v>
      </c>
      <c r="G238" s="326">
        <v>0</v>
      </c>
      <c r="H238" s="326">
        <v>0</v>
      </c>
      <c r="I238" s="326">
        <v>0</v>
      </c>
      <c r="J238" s="326">
        <v>0</v>
      </c>
      <c r="K238" s="326">
        <v>0</v>
      </c>
      <c r="L238" s="326">
        <v>0</v>
      </c>
      <c r="M238" s="326">
        <v>0</v>
      </c>
      <c r="N238" s="326">
        <v>0</v>
      </c>
      <c r="O238" s="326">
        <v>0</v>
      </c>
      <c r="P238" s="327">
        <v>0</v>
      </c>
      <c r="Q238" s="206" t="s">
        <v>162</v>
      </c>
      <c r="R238" s="244">
        <f t="shared" si="3"/>
        <v>0</v>
      </c>
    </row>
    <row r="239" spans="1:18" ht="15">
      <c r="A239" s="333" t="s">
        <v>416</v>
      </c>
      <c r="B239" s="334" t="s">
        <v>343</v>
      </c>
      <c r="C239" s="326">
        <v>0</v>
      </c>
      <c r="D239" s="326">
        <v>0</v>
      </c>
      <c r="E239" s="326">
        <v>0</v>
      </c>
      <c r="F239" s="326">
        <v>0</v>
      </c>
      <c r="G239" s="326">
        <v>0</v>
      </c>
      <c r="H239" s="326">
        <v>0</v>
      </c>
      <c r="I239" s="326">
        <v>0</v>
      </c>
      <c r="J239" s="326">
        <v>0</v>
      </c>
      <c r="K239" s="326">
        <v>0</v>
      </c>
      <c r="L239" s="326">
        <v>0</v>
      </c>
      <c r="M239" s="326">
        <v>0</v>
      </c>
      <c r="N239" s="326">
        <v>0</v>
      </c>
      <c r="O239" s="326">
        <v>0</v>
      </c>
      <c r="P239" s="327">
        <v>0</v>
      </c>
      <c r="Q239" s="206" t="s">
        <v>162</v>
      </c>
      <c r="R239" s="244">
        <f t="shared" si="3"/>
        <v>0</v>
      </c>
    </row>
    <row r="240" spans="1:18" ht="15">
      <c r="A240" s="333" t="s">
        <v>417</v>
      </c>
      <c r="B240" s="334" t="s">
        <v>343</v>
      </c>
      <c r="C240" s="326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6">
        <v>0</v>
      </c>
      <c r="K240" s="326">
        <v>0</v>
      </c>
      <c r="L240" s="326">
        <v>0</v>
      </c>
      <c r="M240" s="326">
        <v>0</v>
      </c>
      <c r="N240" s="326">
        <v>0</v>
      </c>
      <c r="O240" s="326">
        <v>0</v>
      </c>
      <c r="P240" s="327">
        <v>0</v>
      </c>
      <c r="Q240" s="206" t="s">
        <v>162</v>
      </c>
      <c r="R240" s="244">
        <f t="shared" si="3"/>
        <v>0</v>
      </c>
    </row>
    <row r="241" spans="1:18" ht="15">
      <c r="A241" s="333" t="s">
        <v>418</v>
      </c>
      <c r="B241" s="334" t="s">
        <v>343</v>
      </c>
      <c r="C241" s="326">
        <v>1168000</v>
      </c>
      <c r="D241" s="326">
        <v>1200000</v>
      </c>
      <c r="E241" s="326">
        <v>1233000</v>
      </c>
      <c r="F241" s="326">
        <v>1265000</v>
      </c>
      <c r="G241" s="326">
        <v>1298000</v>
      </c>
      <c r="H241" s="326">
        <v>1331000</v>
      </c>
      <c r="I241" s="326">
        <v>1363000</v>
      </c>
      <c r="J241" s="326">
        <v>1396000</v>
      </c>
      <c r="K241" s="326">
        <v>1428000</v>
      </c>
      <c r="L241" s="326">
        <v>1461000</v>
      </c>
      <c r="M241" s="326">
        <v>1493000</v>
      </c>
      <c r="N241" s="326">
        <v>1526000</v>
      </c>
      <c r="O241" s="326">
        <v>1558000</v>
      </c>
      <c r="P241" s="327">
        <v>1363093</v>
      </c>
      <c r="Q241" s="206" t="s">
        <v>162</v>
      </c>
      <c r="R241" s="244">
        <f t="shared" si="3"/>
        <v>0</v>
      </c>
    </row>
    <row r="242" spans="1:18" ht="15">
      <c r="A242" s="333" t="s">
        <v>419</v>
      </c>
      <c r="B242" s="334" t="s">
        <v>343</v>
      </c>
      <c r="C242" s="326">
        <v>0</v>
      </c>
      <c r="D242" s="326">
        <v>0</v>
      </c>
      <c r="E242" s="326">
        <v>0</v>
      </c>
      <c r="F242" s="326">
        <v>0</v>
      </c>
      <c r="G242" s="326">
        <v>0</v>
      </c>
      <c r="H242" s="326">
        <v>0</v>
      </c>
      <c r="I242" s="326">
        <v>0</v>
      </c>
      <c r="J242" s="326">
        <v>0</v>
      </c>
      <c r="K242" s="326">
        <v>0</v>
      </c>
      <c r="L242" s="326">
        <v>0</v>
      </c>
      <c r="M242" s="326">
        <v>0</v>
      </c>
      <c r="N242" s="326">
        <v>0</v>
      </c>
      <c r="O242" s="326">
        <v>0</v>
      </c>
      <c r="P242" s="327">
        <v>0</v>
      </c>
      <c r="Q242" s="206" t="s">
        <v>162</v>
      </c>
      <c r="R242" s="244">
        <f t="shared" si="3"/>
        <v>0</v>
      </c>
    </row>
    <row r="243" spans="1:18" ht="15">
      <c r="A243" s="333" t="s">
        <v>420</v>
      </c>
      <c r="B243" s="334" t="s">
        <v>343</v>
      </c>
      <c r="C243" s="326">
        <v>0</v>
      </c>
      <c r="D243" s="326">
        <v>0</v>
      </c>
      <c r="E243" s="326">
        <v>0</v>
      </c>
      <c r="F243" s="326">
        <v>0</v>
      </c>
      <c r="G243" s="326">
        <v>0</v>
      </c>
      <c r="H243" s="326">
        <v>0</v>
      </c>
      <c r="I243" s="326">
        <v>0</v>
      </c>
      <c r="J243" s="326">
        <v>0</v>
      </c>
      <c r="K243" s="326">
        <v>0</v>
      </c>
      <c r="L243" s="326">
        <v>0</v>
      </c>
      <c r="M243" s="326">
        <v>0</v>
      </c>
      <c r="N243" s="326">
        <v>0</v>
      </c>
      <c r="O243" s="326">
        <v>0</v>
      </c>
      <c r="P243" s="327">
        <v>0</v>
      </c>
      <c r="Q243" s="206" t="s">
        <v>162</v>
      </c>
      <c r="R243" s="244">
        <f t="shared" si="3"/>
        <v>0</v>
      </c>
    </row>
    <row r="244" spans="1:18" ht="15">
      <c r="A244" s="333" t="s">
        <v>421</v>
      </c>
      <c r="B244" s="334" t="s">
        <v>343</v>
      </c>
      <c r="C244" s="326">
        <v>1880000</v>
      </c>
      <c r="D244" s="326">
        <v>1927000</v>
      </c>
      <c r="E244" s="326">
        <v>1975000</v>
      </c>
      <c r="F244" s="326">
        <v>2023000</v>
      </c>
      <c r="G244" s="326">
        <v>2070000</v>
      </c>
      <c r="H244" s="326">
        <v>2118000</v>
      </c>
      <c r="I244" s="326">
        <v>2165000</v>
      </c>
      <c r="J244" s="326">
        <v>2213000</v>
      </c>
      <c r="K244" s="326">
        <v>2261000</v>
      </c>
      <c r="L244" s="326">
        <v>2308000</v>
      </c>
      <c r="M244" s="326">
        <v>2356000</v>
      </c>
      <c r="N244" s="326">
        <v>2403000</v>
      </c>
      <c r="O244" s="326">
        <v>2451000</v>
      </c>
      <c r="P244" s="327">
        <v>2165375</v>
      </c>
      <c r="Q244" s="206" t="s">
        <v>162</v>
      </c>
      <c r="R244" s="244">
        <f t="shared" si="3"/>
        <v>0</v>
      </c>
    </row>
    <row r="245" spans="1:18" ht="15">
      <c r="A245" s="333" t="s">
        <v>422</v>
      </c>
      <c r="B245" s="334" t="s">
        <v>343</v>
      </c>
      <c r="C245" s="326">
        <v>0</v>
      </c>
      <c r="D245" s="326">
        <v>0</v>
      </c>
      <c r="E245" s="326">
        <v>0</v>
      </c>
      <c r="F245" s="326">
        <v>0</v>
      </c>
      <c r="G245" s="326">
        <v>0</v>
      </c>
      <c r="H245" s="326">
        <v>0</v>
      </c>
      <c r="I245" s="326">
        <v>0</v>
      </c>
      <c r="J245" s="326">
        <v>0</v>
      </c>
      <c r="K245" s="326">
        <v>0</v>
      </c>
      <c r="L245" s="326">
        <v>0</v>
      </c>
      <c r="M245" s="326">
        <v>0</v>
      </c>
      <c r="N245" s="326">
        <v>0</v>
      </c>
      <c r="O245" s="326">
        <v>0</v>
      </c>
      <c r="P245" s="327">
        <v>0</v>
      </c>
      <c r="Q245" s="206" t="s">
        <v>162</v>
      </c>
      <c r="R245" s="244">
        <f t="shared" si="3"/>
        <v>0</v>
      </c>
    </row>
    <row r="246" spans="1:18" ht="15">
      <c r="A246" s="333" t="s">
        <v>423</v>
      </c>
      <c r="B246" s="334" t="s">
        <v>343</v>
      </c>
      <c r="C246" s="326">
        <v>0</v>
      </c>
      <c r="D246" s="326">
        <v>0</v>
      </c>
      <c r="E246" s="326">
        <v>0</v>
      </c>
      <c r="F246" s="326">
        <v>0</v>
      </c>
      <c r="G246" s="326">
        <v>0</v>
      </c>
      <c r="H246" s="326">
        <v>0</v>
      </c>
      <c r="I246" s="326">
        <v>0</v>
      </c>
      <c r="J246" s="326">
        <v>0</v>
      </c>
      <c r="K246" s="326">
        <v>0</v>
      </c>
      <c r="L246" s="326">
        <v>0</v>
      </c>
      <c r="M246" s="326">
        <v>0</v>
      </c>
      <c r="N246" s="326">
        <v>0</v>
      </c>
      <c r="O246" s="326">
        <v>0</v>
      </c>
      <c r="P246" s="327">
        <v>0</v>
      </c>
      <c r="Q246" s="206" t="s">
        <v>162</v>
      </c>
      <c r="R246" s="244">
        <f t="shared" si="3"/>
        <v>0</v>
      </c>
    </row>
    <row r="247" spans="1:18" ht="15">
      <c r="A247" s="333" t="s">
        <v>424</v>
      </c>
      <c r="B247" s="334" t="s">
        <v>343</v>
      </c>
      <c r="C247" s="326">
        <v>1737000</v>
      </c>
      <c r="D247" s="326">
        <v>1740000</v>
      </c>
      <c r="E247" s="326">
        <v>1744000</v>
      </c>
      <c r="F247" s="326">
        <v>1748000</v>
      </c>
      <c r="G247" s="326">
        <v>1752000</v>
      </c>
      <c r="H247" s="326">
        <v>1755000</v>
      </c>
      <c r="I247" s="326">
        <v>1759000</v>
      </c>
      <c r="J247" s="326">
        <v>1763000</v>
      </c>
      <c r="K247" s="326">
        <v>1767000</v>
      </c>
      <c r="L247" s="326">
        <v>1770000</v>
      </c>
      <c r="M247" s="326">
        <v>1774000</v>
      </c>
      <c r="N247" s="326">
        <v>1778000</v>
      </c>
      <c r="O247" s="326">
        <v>1782000</v>
      </c>
      <c r="P247" s="327">
        <v>1759043</v>
      </c>
      <c r="Q247" s="206" t="s">
        <v>162</v>
      </c>
      <c r="R247" s="244">
        <f t="shared" si="3"/>
        <v>0</v>
      </c>
    </row>
    <row r="248" spans="1:18" ht="15">
      <c r="A248" s="333" t="s">
        <v>425</v>
      </c>
      <c r="B248" s="334" t="s">
        <v>343</v>
      </c>
      <c r="C248" s="326">
        <v>0</v>
      </c>
      <c r="D248" s="326">
        <v>0</v>
      </c>
      <c r="E248" s="326">
        <v>0</v>
      </c>
      <c r="F248" s="326">
        <v>0</v>
      </c>
      <c r="G248" s="326">
        <v>0</v>
      </c>
      <c r="H248" s="326">
        <v>0</v>
      </c>
      <c r="I248" s="326">
        <v>0</v>
      </c>
      <c r="J248" s="326">
        <v>0</v>
      </c>
      <c r="K248" s="326">
        <v>0</v>
      </c>
      <c r="L248" s="326">
        <v>0</v>
      </c>
      <c r="M248" s="326">
        <v>0</v>
      </c>
      <c r="N248" s="326">
        <v>0</v>
      </c>
      <c r="O248" s="326">
        <v>0</v>
      </c>
      <c r="P248" s="327">
        <v>0</v>
      </c>
      <c r="Q248" s="206" t="s">
        <v>162</v>
      </c>
      <c r="R248" s="244">
        <f t="shared" si="3"/>
        <v>0</v>
      </c>
    </row>
    <row r="249" spans="1:18" ht="15">
      <c r="A249" s="333" t="s">
        <v>426</v>
      </c>
      <c r="B249" s="334" t="s">
        <v>343</v>
      </c>
      <c r="C249" s="326">
        <v>1318000</v>
      </c>
      <c r="D249" s="326">
        <v>1343000</v>
      </c>
      <c r="E249" s="326">
        <v>1368000</v>
      </c>
      <c r="F249" s="326">
        <v>1393000</v>
      </c>
      <c r="G249" s="326">
        <v>1417000</v>
      </c>
      <c r="H249" s="326">
        <v>1442000</v>
      </c>
      <c r="I249" s="326">
        <v>1467000</v>
      </c>
      <c r="J249" s="326">
        <v>1492000</v>
      </c>
      <c r="K249" s="326">
        <v>1517000</v>
      </c>
      <c r="L249" s="326">
        <v>1542000</v>
      </c>
      <c r="M249" s="326">
        <v>1567000</v>
      </c>
      <c r="N249" s="326">
        <v>1592000</v>
      </c>
      <c r="O249" s="326">
        <v>1617000</v>
      </c>
      <c r="P249" s="327">
        <v>1467310</v>
      </c>
      <c r="Q249" s="206" t="s">
        <v>162</v>
      </c>
      <c r="R249" s="244">
        <f t="shared" si="3"/>
        <v>0</v>
      </c>
    </row>
    <row r="250" spans="1:18" ht="15">
      <c r="A250" s="333" t="s">
        <v>427</v>
      </c>
      <c r="B250" s="334" t="s">
        <v>343</v>
      </c>
      <c r="C250" s="326">
        <v>0</v>
      </c>
      <c r="D250" s="326">
        <v>0</v>
      </c>
      <c r="E250" s="326">
        <v>0</v>
      </c>
      <c r="F250" s="326">
        <v>0</v>
      </c>
      <c r="G250" s="326">
        <v>0</v>
      </c>
      <c r="H250" s="326">
        <v>0</v>
      </c>
      <c r="I250" s="326">
        <v>0</v>
      </c>
      <c r="J250" s="326">
        <v>0</v>
      </c>
      <c r="K250" s="326">
        <v>0</v>
      </c>
      <c r="L250" s="326">
        <v>0</v>
      </c>
      <c r="M250" s="326">
        <v>0</v>
      </c>
      <c r="N250" s="326">
        <v>0</v>
      </c>
      <c r="O250" s="326">
        <v>0</v>
      </c>
      <c r="P250" s="327">
        <v>0</v>
      </c>
      <c r="Q250" s="206" t="s">
        <v>162</v>
      </c>
      <c r="R250" s="244">
        <f t="shared" si="3"/>
        <v>0</v>
      </c>
    </row>
    <row r="251" spans="1:18" ht="15">
      <c r="A251" s="333" t="s">
        <v>428</v>
      </c>
      <c r="B251" s="334" t="s">
        <v>343</v>
      </c>
      <c r="C251" s="326">
        <v>0</v>
      </c>
      <c r="D251" s="326">
        <v>0</v>
      </c>
      <c r="E251" s="326">
        <v>0</v>
      </c>
      <c r="F251" s="326">
        <v>0</v>
      </c>
      <c r="G251" s="326">
        <v>0</v>
      </c>
      <c r="H251" s="326">
        <v>0</v>
      </c>
      <c r="I251" s="326">
        <v>0</v>
      </c>
      <c r="J251" s="326">
        <v>0</v>
      </c>
      <c r="K251" s="326">
        <v>0</v>
      </c>
      <c r="L251" s="326">
        <v>0</v>
      </c>
      <c r="M251" s="326">
        <v>0</v>
      </c>
      <c r="N251" s="326">
        <v>0</v>
      </c>
      <c r="O251" s="326">
        <v>0</v>
      </c>
      <c r="P251" s="327">
        <v>0</v>
      </c>
      <c r="Q251" s="206" t="s">
        <v>162</v>
      </c>
      <c r="R251" s="244">
        <f t="shared" si="3"/>
        <v>0</v>
      </c>
    </row>
    <row r="252" spans="1:18" ht="15">
      <c r="A252" s="333" t="s">
        <v>429</v>
      </c>
      <c r="B252" s="334" t="s">
        <v>343</v>
      </c>
      <c r="C252" s="326">
        <v>0</v>
      </c>
      <c r="D252" s="326">
        <v>0</v>
      </c>
      <c r="E252" s="326">
        <v>0</v>
      </c>
      <c r="F252" s="326">
        <v>0</v>
      </c>
      <c r="G252" s="326">
        <v>0</v>
      </c>
      <c r="H252" s="326">
        <v>0</v>
      </c>
      <c r="I252" s="326">
        <v>0</v>
      </c>
      <c r="J252" s="326">
        <v>0</v>
      </c>
      <c r="K252" s="326">
        <v>0</v>
      </c>
      <c r="L252" s="326">
        <v>0</v>
      </c>
      <c r="M252" s="326">
        <v>0</v>
      </c>
      <c r="N252" s="326">
        <v>0</v>
      </c>
      <c r="O252" s="326">
        <v>0</v>
      </c>
      <c r="P252" s="327">
        <v>0</v>
      </c>
      <c r="Q252" s="206" t="s">
        <v>162</v>
      </c>
      <c r="R252" s="244">
        <f t="shared" si="3"/>
        <v>0</v>
      </c>
    </row>
    <row r="253" spans="1:18" ht="15">
      <c r="A253" s="333" t="s">
        <v>430</v>
      </c>
      <c r="B253" s="334" t="s">
        <v>343</v>
      </c>
      <c r="C253" s="326">
        <v>9232000</v>
      </c>
      <c r="D253" s="326">
        <v>9242000</v>
      </c>
      <c r="E253" s="326">
        <v>9253000</v>
      </c>
      <c r="F253" s="326">
        <v>9263000</v>
      </c>
      <c r="G253" s="326">
        <v>9274000</v>
      </c>
      <c r="H253" s="326">
        <v>9284000</v>
      </c>
      <c r="I253" s="326">
        <v>9295000</v>
      </c>
      <c r="J253" s="326">
        <v>9305000</v>
      </c>
      <c r="K253" s="326">
        <v>9316000</v>
      </c>
      <c r="L253" s="326">
        <v>9326000</v>
      </c>
      <c r="M253" s="326">
        <v>9337000</v>
      </c>
      <c r="N253" s="326">
        <v>9347000</v>
      </c>
      <c r="O253" s="326">
        <v>9358000</v>
      </c>
      <c r="P253" s="327">
        <v>9294570</v>
      </c>
      <c r="Q253" s="206" t="s">
        <v>162</v>
      </c>
      <c r="R253" s="244">
        <f t="shared" si="3"/>
        <v>0</v>
      </c>
    </row>
    <row r="254" spans="1:18" ht="15">
      <c r="A254" s="333" t="s">
        <v>431</v>
      </c>
      <c r="B254" s="334" t="s">
        <v>343</v>
      </c>
      <c r="C254" s="326">
        <v>2066000</v>
      </c>
      <c r="D254" s="326">
        <v>2085000</v>
      </c>
      <c r="E254" s="326">
        <v>2105000</v>
      </c>
      <c r="F254" s="326">
        <v>2124000</v>
      </c>
      <c r="G254" s="326">
        <v>2143000</v>
      </c>
      <c r="H254" s="326">
        <v>2162000</v>
      </c>
      <c r="I254" s="326">
        <v>2182000</v>
      </c>
      <c r="J254" s="326">
        <v>2201000</v>
      </c>
      <c r="K254" s="326">
        <v>2220000</v>
      </c>
      <c r="L254" s="326">
        <v>2239000</v>
      </c>
      <c r="M254" s="326">
        <v>2259000</v>
      </c>
      <c r="N254" s="326">
        <v>2278000</v>
      </c>
      <c r="O254" s="326">
        <v>2299000</v>
      </c>
      <c r="P254" s="327">
        <v>2181742</v>
      </c>
      <c r="Q254" s="206" t="s">
        <v>162</v>
      </c>
      <c r="R254" s="244">
        <f t="shared" si="3"/>
        <v>0</v>
      </c>
    </row>
    <row r="255" spans="1:18" ht="15">
      <c r="A255" s="333" t="s">
        <v>432</v>
      </c>
      <c r="B255" s="334" t="s">
        <v>343</v>
      </c>
      <c r="C255" s="326">
        <v>179000</v>
      </c>
      <c r="D255" s="326">
        <v>184000</v>
      </c>
      <c r="E255" s="326">
        <v>190000</v>
      </c>
      <c r="F255" s="326">
        <v>195000</v>
      </c>
      <c r="G255" s="326">
        <v>201000</v>
      </c>
      <c r="H255" s="326">
        <v>206000</v>
      </c>
      <c r="I255" s="326">
        <v>212000</v>
      </c>
      <c r="J255" s="326">
        <v>217000</v>
      </c>
      <c r="K255" s="326">
        <v>222000</v>
      </c>
      <c r="L255" s="326">
        <v>228000</v>
      </c>
      <c r="M255" s="326">
        <v>233000</v>
      </c>
      <c r="N255" s="326">
        <v>239000</v>
      </c>
      <c r="O255" s="326">
        <v>108000</v>
      </c>
      <c r="P255" s="327">
        <v>205857</v>
      </c>
      <c r="Q255" s="206" t="s">
        <v>162</v>
      </c>
      <c r="R255" s="244">
        <f t="shared" si="3"/>
        <v>0</v>
      </c>
    </row>
    <row r="256" spans="1:18" ht="15">
      <c r="A256" s="333" t="s">
        <v>433</v>
      </c>
      <c r="B256" s="334" t="s">
        <v>343</v>
      </c>
      <c r="C256" s="326">
        <v>0</v>
      </c>
      <c r="D256" s="326">
        <v>0</v>
      </c>
      <c r="E256" s="326">
        <v>0</v>
      </c>
      <c r="F256" s="326">
        <v>0</v>
      </c>
      <c r="G256" s="326">
        <v>0</v>
      </c>
      <c r="H256" s="326">
        <v>0</v>
      </c>
      <c r="I256" s="326">
        <v>0</v>
      </c>
      <c r="J256" s="326">
        <v>0</v>
      </c>
      <c r="K256" s="326">
        <v>0</v>
      </c>
      <c r="L256" s="326">
        <v>0</v>
      </c>
      <c r="M256" s="326">
        <v>0</v>
      </c>
      <c r="N256" s="326">
        <v>0</v>
      </c>
      <c r="O256" s="326">
        <v>0</v>
      </c>
      <c r="P256" s="327">
        <v>0</v>
      </c>
      <c r="Q256" s="206" t="s">
        <v>162</v>
      </c>
      <c r="R256" s="244">
        <f t="shared" si="3"/>
        <v>0</v>
      </c>
    </row>
    <row r="257" spans="1:18" ht="15">
      <c r="A257" s="333" t="s">
        <v>434</v>
      </c>
      <c r="B257" s="334" t="s">
        <v>343</v>
      </c>
      <c r="C257" s="326">
        <v>0</v>
      </c>
      <c r="D257" s="326">
        <v>0</v>
      </c>
      <c r="E257" s="326">
        <v>0</v>
      </c>
      <c r="F257" s="326">
        <v>0</v>
      </c>
      <c r="G257" s="326">
        <v>0</v>
      </c>
      <c r="H257" s="326">
        <v>0</v>
      </c>
      <c r="I257" s="326">
        <v>0</v>
      </c>
      <c r="J257" s="326">
        <v>0</v>
      </c>
      <c r="K257" s="326">
        <v>0</v>
      </c>
      <c r="L257" s="326">
        <v>0</v>
      </c>
      <c r="M257" s="326">
        <v>0</v>
      </c>
      <c r="N257" s="326">
        <v>0</v>
      </c>
      <c r="O257" s="326">
        <v>0</v>
      </c>
      <c r="P257" s="327">
        <v>0</v>
      </c>
      <c r="Q257" s="206" t="s">
        <v>162</v>
      </c>
      <c r="R257" s="244">
        <f t="shared" si="3"/>
        <v>0</v>
      </c>
    </row>
    <row r="258" spans="1:18" ht="15">
      <c r="A258" s="333" t="s">
        <v>435</v>
      </c>
      <c r="B258" s="334" t="s">
        <v>343</v>
      </c>
      <c r="C258" s="326">
        <v>0</v>
      </c>
      <c r="D258" s="326">
        <v>0</v>
      </c>
      <c r="E258" s="326">
        <v>0</v>
      </c>
      <c r="F258" s="326">
        <v>0</v>
      </c>
      <c r="G258" s="326">
        <v>0</v>
      </c>
      <c r="H258" s="326">
        <v>0</v>
      </c>
      <c r="I258" s="326">
        <v>0</v>
      </c>
      <c r="J258" s="326">
        <v>0</v>
      </c>
      <c r="K258" s="326">
        <v>0</v>
      </c>
      <c r="L258" s="326">
        <v>0</v>
      </c>
      <c r="M258" s="326">
        <v>0</v>
      </c>
      <c r="N258" s="326">
        <v>0</v>
      </c>
      <c r="O258" s="326">
        <v>0</v>
      </c>
      <c r="P258" s="327">
        <v>0</v>
      </c>
      <c r="Q258" s="206" t="s">
        <v>162</v>
      </c>
      <c r="R258" s="244">
        <f t="shared" si="3"/>
        <v>0</v>
      </c>
    </row>
    <row r="259" spans="1:18" ht="15">
      <c r="A259" s="333" t="s">
        <v>436</v>
      </c>
      <c r="B259" s="334" t="s">
        <v>343</v>
      </c>
      <c r="C259" s="326">
        <v>0</v>
      </c>
      <c r="D259" s="326">
        <v>0</v>
      </c>
      <c r="E259" s="326">
        <v>0</v>
      </c>
      <c r="F259" s="326">
        <v>0</v>
      </c>
      <c r="G259" s="326">
        <v>0</v>
      </c>
      <c r="H259" s="326">
        <v>0</v>
      </c>
      <c r="I259" s="326">
        <v>0</v>
      </c>
      <c r="J259" s="326">
        <v>0</v>
      </c>
      <c r="K259" s="326">
        <v>0</v>
      </c>
      <c r="L259" s="326">
        <v>0</v>
      </c>
      <c r="M259" s="326">
        <v>0</v>
      </c>
      <c r="N259" s="326">
        <v>0</v>
      </c>
      <c r="O259" s="326">
        <v>0</v>
      </c>
      <c r="P259" s="327">
        <v>0</v>
      </c>
      <c r="Q259" s="206" t="s">
        <v>162</v>
      </c>
      <c r="R259" s="244">
        <f t="shared" si="3"/>
        <v>0</v>
      </c>
    </row>
    <row r="260" spans="1:18" ht="15">
      <c r="A260" s="333" t="s">
        <v>437</v>
      </c>
      <c r="B260" s="334" t="s">
        <v>343</v>
      </c>
      <c r="C260" s="326">
        <v>2109000</v>
      </c>
      <c r="D260" s="326">
        <v>2192000</v>
      </c>
      <c r="E260" s="326">
        <v>2276000</v>
      </c>
      <c r="F260" s="326">
        <v>2359000</v>
      </c>
      <c r="G260" s="326">
        <v>2442000</v>
      </c>
      <c r="H260" s="326">
        <v>2525000</v>
      </c>
      <c r="I260" s="326">
        <v>2608000</v>
      </c>
      <c r="J260" s="326">
        <v>2691000</v>
      </c>
      <c r="K260" s="326">
        <v>2775000</v>
      </c>
      <c r="L260" s="326">
        <v>2858000</v>
      </c>
      <c r="M260" s="326">
        <v>2941000</v>
      </c>
      <c r="N260" s="326">
        <v>3024000</v>
      </c>
      <c r="O260" s="326">
        <v>3107000</v>
      </c>
      <c r="P260" s="327">
        <v>2608255</v>
      </c>
      <c r="Q260" s="206" t="s">
        <v>162</v>
      </c>
      <c r="R260" s="244">
        <f t="shared" ref="R260:R323" si="4">(ROUND((C260+O260+SUM(D260:N260)*2)/24,-3)-(ROUND(P260,-3)))</f>
        <v>0</v>
      </c>
    </row>
    <row r="261" spans="1:18" ht="15">
      <c r="A261" s="333" t="s">
        <v>438</v>
      </c>
      <c r="B261" s="334" t="s">
        <v>343</v>
      </c>
      <c r="C261" s="326">
        <v>0</v>
      </c>
      <c r="D261" s="326">
        <v>0</v>
      </c>
      <c r="E261" s="326">
        <v>0</v>
      </c>
      <c r="F261" s="326">
        <v>0</v>
      </c>
      <c r="G261" s="326">
        <v>0</v>
      </c>
      <c r="H261" s="326">
        <v>0</v>
      </c>
      <c r="I261" s="326">
        <v>0</v>
      </c>
      <c r="J261" s="326">
        <v>0</v>
      </c>
      <c r="K261" s="326">
        <v>0</v>
      </c>
      <c r="L261" s="326">
        <v>0</v>
      </c>
      <c r="M261" s="326">
        <v>0</v>
      </c>
      <c r="N261" s="326">
        <v>0</v>
      </c>
      <c r="O261" s="326">
        <v>0</v>
      </c>
      <c r="P261" s="327">
        <v>0</v>
      </c>
      <c r="Q261" s="206" t="s">
        <v>162</v>
      </c>
      <c r="R261" s="244">
        <f t="shared" si="4"/>
        <v>0</v>
      </c>
    </row>
    <row r="262" spans="1:18" ht="15">
      <c r="A262" s="333" t="s">
        <v>439</v>
      </c>
      <c r="B262" s="334" t="s">
        <v>343</v>
      </c>
      <c r="C262" s="326">
        <v>0</v>
      </c>
      <c r="D262" s="326">
        <v>0</v>
      </c>
      <c r="E262" s="326">
        <v>0</v>
      </c>
      <c r="F262" s="326">
        <v>0</v>
      </c>
      <c r="G262" s="326">
        <v>0</v>
      </c>
      <c r="H262" s="326">
        <v>0</v>
      </c>
      <c r="I262" s="326">
        <v>0</v>
      </c>
      <c r="J262" s="326">
        <v>0</v>
      </c>
      <c r="K262" s="326">
        <v>0</v>
      </c>
      <c r="L262" s="326">
        <v>0</v>
      </c>
      <c r="M262" s="326">
        <v>0</v>
      </c>
      <c r="N262" s="326">
        <v>0</v>
      </c>
      <c r="O262" s="326">
        <v>0</v>
      </c>
      <c r="P262" s="327">
        <v>0</v>
      </c>
      <c r="Q262" s="206" t="s">
        <v>162</v>
      </c>
      <c r="R262" s="244">
        <f t="shared" si="4"/>
        <v>0</v>
      </c>
    </row>
    <row r="263" spans="1:18" ht="15">
      <c r="A263" s="333" t="s">
        <v>440</v>
      </c>
      <c r="B263" s="334" t="s">
        <v>343</v>
      </c>
      <c r="C263" s="326">
        <v>3853000</v>
      </c>
      <c r="D263" s="326">
        <v>3955000</v>
      </c>
      <c r="E263" s="326">
        <v>4057000</v>
      </c>
      <c r="F263" s="326">
        <v>4159000</v>
      </c>
      <c r="G263" s="326">
        <v>4262000</v>
      </c>
      <c r="H263" s="326">
        <v>4364000</v>
      </c>
      <c r="I263" s="326">
        <v>4466000</v>
      </c>
      <c r="J263" s="326">
        <v>4568000</v>
      </c>
      <c r="K263" s="326">
        <v>4670000</v>
      </c>
      <c r="L263" s="326">
        <v>4772000</v>
      </c>
      <c r="M263" s="326">
        <v>4874000</v>
      </c>
      <c r="N263" s="326">
        <v>4976000</v>
      </c>
      <c r="O263" s="326">
        <v>5079000</v>
      </c>
      <c r="P263" s="327">
        <v>4465659</v>
      </c>
      <c r="Q263" s="206" t="s">
        <v>162</v>
      </c>
      <c r="R263" s="244">
        <f t="shared" si="4"/>
        <v>0</v>
      </c>
    </row>
    <row r="264" spans="1:18" ht="15">
      <c r="A264" s="333" t="s">
        <v>441</v>
      </c>
      <c r="B264" s="334" t="s">
        <v>343</v>
      </c>
      <c r="C264" s="326">
        <v>0</v>
      </c>
      <c r="D264" s="326">
        <v>0</v>
      </c>
      <c r="E264" s="326">
        <v>0</v>
      </c>
      <c r="F264" s="326">
        <v>0</v>
      </c>
      <c r="G264" s="326">
        <v>0</v>
      </c>
      <c r="H264" s="326">
        <v>0</v>
      </c>
      <c r="I264" s="326">
        <v>0</v>
      </c>
      <c r="J264" s="326">
        <v>0</v>
      </c>
      <c r="K264" s="326">
        <v>0</v>
      </c>
      <c r="L264" s="326">
        <v>0</v>
      </c>
      <c r="M264" s="326">
        <v>0</v>
      </c>
      <c r="N264" s="326">
        <v>0</v>
      </c>
      <c r="O264" s="326">
        <v>0</v>
      </c>
      <c r="P264" s="327">
        <v>0</v>
      </c>
      <c r="Q264" s="206" t="s">
        <v>162</v>
      </c>
      <c r="R264" s="244">
        <f t="shared" si="4"/>
        <v>0</v>
      </c>
    </row>
    <row r="265" spans="1:18" ht="15">
      <c r="A265" s="333" t="s">
        <v>442</v>
      </c>
      <c r="B265" s="334" t="s">
        <v>343</v>
      </c>
      <c r="C265" s="326">
        <v>0</v>
      </c>
      <c r="D265" s="326">
        <v>0</v>
      </c>
      <c r="E265" s="326">
        <v>0</v>
      </c>
      <c r="F265" s="326">
        <v>0</v>
      </c>
      <c r="G265" s="326">
        <v>0</v>
      </c>
      <c r="H265" s="326">
        <v>0</v>
      </c>
      <c r="I265" s="326">
        <v>0</v>
      </c>
      <c r="J265" s="326">
        <v>0</v>
      </c>
      <c r="K265" s="326">
        <v>0</v>
      </c>
      <c r="L265" s="326">
        <v>0</v>
      </c>
      <c r="M265" s="326">
        <v>0</v>
      </c>
      <c r="N265" s="326">
        <v>0</v>
      </c>
      <c r="O265" s="326">
        <v>0</v>
      </c>
      <c r="P265" s="327">
        <v>0</v>
      </c>
      <c r="Q265" s="206" t="s">
        <v>162</v>
      </c>
      <c r="R265" s="244">
        <f t="shared" si="4"/>
        <v>0</v>
      </c>
    </row>
    <row r="266" spans="1:18" ht="15">
      <c r="A266" s="333" t="s">
        <v>443</v>
      </c>
      <c r="B266" s="334" t="s">
        <v>343</v>
      </c>
      <c r="C266" s="326">
        <v>4105000</v>
      </c>
      <c r="D266" s="326">
        <v>4127000</v>
      </c>
      <c r="E266" s="326">
        <v>4149000</v>
      </c>
      <c r="F266" s="326">
        <v>4170000</v>
      </c>
      <c r="G266" s="326">
        <v>4192000</v>
      </c>
      <c r="H266" s="326">
        <v>4214000</v>
      </c>
      <c r="I266" s="326">
        <v>4236000</v>
      </c>
      <c r="J266" s="326">
        <v>4058000</v>
      </c>
      <c r="K266" s="326">
        <v>4079000</v>
      </c>
      <c r="L266" s="326">
        <v>4101000</v>
      </c>
      <c r="M266" s="326">
        <v>4123000</v>
      </c>
      <c r="N266" s="326">
        <v>4145000</v>
      </c>
      <c r="O266" s="326">
        <v>4167000</v>
      </c>
      <c r="P266" s="327">
        <v>4144161</v>
      </c>
      <c r="Q266" s="206" t="s">
        <v>162</v>
      </c>
      <c r="R266" s="244">
        <f t="shared" si="4"/>
        <v>0</v>
      </c>
    </row>
    <row r="267" spans="1:18" ht="15">
      <c r="A267" s="333" t="s">
        <v>444</v>
      </c>
      <c r="B267" s="334" t="s">
        <v>343</v>
      </c>
      <c r="C267" s="326">
        <v>0</v>
      </c>
      <c r="D267" s="326">
        <v>0</v>
      </c>
      <c r="E267" s="326">
        <v>0</v>
      </c>
      <c r="F267" s="326">
        <v>0</v>
      </c>
      <c r="G267" s="326">
        <v>0</v>
      </c>
      <c r="H267" s="326">
        <v>0</v>
      </c>
      <c r="I267" s="326">
        <v>0</v>
      </c>
      <c r="J267" s="326">
        <v>0</v>
      </c>
      <c r="K267" s="326">
        <v>0</v>
      </c>
      <c r="L267" s="326">
        <v>0</v>
      </c>
      <c r="M267" s="326">
        <v>0</v>
      </c>
      <c r="N267" s="326">
        <v>0</v>
      </c>
      <c r="O267" s="326">
        <v>0</v>
      </c>
      <c r="P267" s="327">
        <v>0</v>
      </c>
      <c r="Q267" s="206" t="s">
        <v>162</v>
      </c>
      <c r="R267" s="244">
        <f t="shared" si="4"/>
        <v>0</v>
      </c>
    </row>
    <row r="268" spans="1:18" ht="15">
      <c r="A268" s="333" t="s">
        <v>445</v>
      </c>
      <c r="B268" s="334" t="s">
        <v>343</v>
      </c>
      <c r="C268" s="326">
        <v>2958000</v>
      </c>
      <c r="D268" s="326">
        <v>3013000</v>
      </c>
      <c r="E268" s="326">
        <v>3067000</v>
      </c>
      <c r="F268" s="326">
        <v>3122000</v>
      </c>
      <c r="G268" s="326">
        <v>3176000</v>
      </c>
      <c r="H268" s="326">
        <v>3231000</v>
      </c>
      <c r="I268" s="326">
        <v>3285000</v>
      </c>
      <c r="J268" s="326">
        <v>3340000</v>
      </c>
      <c r="K268" s="326">
        <v>3394000</v>
      </c>
      <c r="L268" s="326">
        <v>3449000</v>
      </c>
      <c r="M268" s="326">
        <v>3504000</v>
      </c>
      <c r="N268" s="326">
        <v>3558000</v>
      </c>
      <c r="O268" s="326">
        <v>3613000</v>
      </c>
      <c r="P268" s="327">
        <v>3285324</v>
      </c>
      <c r="Q268" s="206" t="s">
        <v>162</v>
      </c>
      <c r="R268" s="244">
        <f t="shared" si="4"/>
        <v>0</v>
      </c>
    </row>
    <row r="269" spans="1:18" ht="15">
      <c r="A269" s="333" t="s">
        <v>446</v>
      </c>
      <c r="B269" s="334" t="s">
        <v>343</v>
      </c>
      <c r="C269" s="326">
        <v>0</v>
      </c>
      <c r="D269" s="326">
        <v>0</v>
      </c>
      <c r="E269" s="326">
        <v>0</v>
      </c>
      <c r="F269" s="326">
        <v>0</v>
      </c>
      <c r="G269" s="326">
        <v>0</v>
      </c>
      <c r="H269" s="326">
        <v>0</v>
      </c>
      <c r="I269" s="326">
        <v>0</v>
      </c>
      <c r="J269" s="326">
        <v>0</v>
      </c>
      <c r="K269" s="326">
        <v>0</v>
      </c>
      <c r="L269" s="326">
        <v>0</v>
      </c>
      <c r="M269" s="326">
        <v>0</v>
      </c>
      <c r="N269" s="326">
        <v>0</v>
      </c>
      <c r="O269" s="326">
        <v>0</v>
      </c>
      <c r="P269" s="327">
        <v>0</v>
      </c>
      <c r="Q269" s="206" t="s">
        <v>162</v>
      </c>
      <c r="R269" s="244">
        <f t="shared" si="4"/>
        <v>0</v>
      </c>
    </row>
    <row r="270" spans="1:18" ht="15">
      <c r="A270" s="333" t="s">
        <v>447</v>
      </c>
      <c r="B270" s="334" t="s">
        <v>343</v>
      </c>
      <c r="C270" s="326">
        <v>0</v>
      </c>
      <c r="D270" s="326">
        <v>0</v>
      </c>
      <c r="E270" s="326">
        <v>0</v>
      </c>
      <c r="F270" s="326">
        <v>0</v>
      </c>
      <c r="G270" s="326">
        <v>0</v>
      </c>
      <c r="H270" s="326">
        <v>0</v>
      </c>
      <c r="I270" s="326">
        <v>0</v>
      </c>
      <c r="J270" s="326">
        <v>0</v>
      </c>
      <c r="K270" s="326">
        <v>0</v>
      </c>
      <c r="L270" s="326">
        <v>0</v>
      </c>
      <c r="M270" s="326">
        <v>0</v>
      </c>
      <c r="N270" s="326">
        <v>0</v>
      </c>
      <c r="O270" s="326">
        <v>0</v>
      </c>
      <c r="P270" s="327">
        <v>0</v>
      </c>
      <c r="Q270" s="206" t="s">
        <v>162</v>
      </c>
      <c r="R270" s="244">
        <f t="shared" si="4"/>
        <v>0</v>
      </c>
    </row>
    <row r="271" spans="1:18" ht="15">
      <c r="A271" s="333" t="s">
        <v>448</v>
      </c>
      <c r="B271" s="334" t="s">
        <v>343</v>
      </c>
      <c r="C271" s="326">
        <v>0</v>
      </c>
      <c r="D271" s="326">
        <v>0</v>
      </c>
      <c r="E271" s="326">
        <v>0</v>
      </c>
      <c r="F271" s="326">
        <v>0</v>
      </c>
      <c r="G271" s="326">
        <v>0</v>
      </c>
      <c r="H271" s="326">
        <v>0</v>
      </c>
      <c r="I271" s="326">
        <v>0</v>
      </c>
      <c r="J271" s="326">
        <v>0</v>
      </c>
      <c r="K271" s="326">
        <v>0</v>
      </c>
      <c r="L271" s="326">
        <v>0</v>
      </c>
      <c r="M271" s="326">
        <v>0</v>
      </c>
      <c r="N271" s="326">
        <v>0</v>
      </c>
      <c r="O271" s="326">
        <v>0</v>
      </c>
      <c r="P271" s="327">
        <v>0</v>
      </c>
      <c r="Q271" s="206" t="s">
        <v>162</v>
      </c>
      <c r="R271" s="244">
        <f t="shared" si="4"/>
        <v>0</v>
      </c>
    </row>
    <row r="272" spans="1:18" ht="15">
      <c r="A272" s="333" t="s">
        <v>449</v>
      </c>
      <c r="B272" s="334" t="s">
        <v>343</v>
      </c>
      <c r="C272" s="326">
        <v>0</v>
      </c>
      <c r="D272" s="326">
        <v>0</v>
      </c>
      <c r="E272" s="326">
        <v>0</v>
      </c>
      <c r="F272" s="326">
        <v>0</v>
      </c>
      <c r="G272" s="326">
        <v>0</v>
      </c>
      <c r="H272" s="326">
        <v>0</v>
      </c>
      <c r="I272" s="326">
        <v>0</v>
      </c>
      <c r="J272" s="326">
        <v>0</v>
      </c>
      <c r="K272" s="326">
        <v>0</v>
      </c>
      <c r="L272" s="326">
        <v>0</v>
      </c>
      <c r="M272" s="326">
        <v>0</v>
      </c>
      <c r="N272" s="326">
        <v>0</v>
      </c>
      <c r="O272" s="326">
        <v>0</v>
      </c>
      <c r="P272" s="327">
        <v>0</v>
      </c>
      <c r="Q272" s="206" t="s">
        <v>162</v>
      </c>
      <c r="R272" s="244">
        <f t="shared" si="4"/>
        <v>0</v>
      </c>
    </row>
    <row r="273" spans="1:18" ht="15">
      <c r="A273" s="333" t="s">
        <v>450</v>
      </c>
      <c r="B273" s="334" t="s">
        <v>343</v>
      </c>
      <c r="C273" s="326">
        <v>0</v>
      </c>
      <c r="D273" s="326">
        <v>0</v>
      </c>
      <c r="E273" s="326">
        <v>0</v>
      </c>
      <c r="F273" s="326">
        <v>0</v>
      </c>
      <c r="G273" s="326">
        <v>0</v>
      </c>
      <c r="H273" s="326">
        <v>0</v>
      </c>
      <c r="I273" s="326">
        <v>0</v>
      </c>
      <c r="J273" s="326">
        <v>0</v>
      </c>
      <c r="K273" s="326">
        <v>0</v>
      </c>
      <c r="L273" s="326">
        <v>0</v>
      </c>
      <c r="M273" s="326">
        <v>0</v>
      </c>
      <c r="N273" s="326">
        <v>0</v>
      </c>
      <c r="O273" s="326">
        <v>0</v>
      </c>
      <c r="P273" s="327">
        <v>0</v>
      </c>
      <c r="Q273" s="206" t="s">
        <v>162</v>
      </c>
      <c r="R273" s="244">
        <f t="shared" si="4"/>
        <v>0</v>
      </c>
    </row>
    <row r="274" spans="1:18" ht="15">
      <c r="A274" s="333" t="s">
        <v>451</v>
      </c>
      <c r="B274" s="334" t="s">
        <v>343</v>
      </c>
      <c r="C274" s="326">
        <v>0</v>
      </c>
      <c r="D274" s="326">
        <v>0</v>
      </c>
      <c r="E274" s="326">
        <v>0</v>
      </c>
      <c r="F274" s="326">
        <v>0</v>
      </c>
      <c r="G274" s="326">
        <v>0</v>
      </c>
      <c r="H274" s="326">
        <v>0</v>
      </c>
      <c r="I274" s="326">
        <v>0</v>
      </c>
      <c r="J274" s="326">
        <v>0</v>
      </c>
      <c r="K274" s="326">
        <v>0</v>
      </c>
      <c r="L274" s="326">
        <v>0</v>
      </c>
      <c r="M274" s="326">
        <v>0</v>
      </c>
      <c r="N274" s="326">
        <v>0</v>
      </c>
      <c r="O274" s="326">
        <v>0</v>
      </c>
      <c r="P274" s="327">
        <v>0</v>
      </c>
      <c r="Q274" s="206" t="s">
        <v>162</v>
      </c>
      <c r="R274" s="244">
        <f t="shared" si="4"/>
        <v>0</v>
      </c>
    </row>
    <row r="275" spans="1:18" ht="15">
      <c r="A275" s="333" t="s">
        <v>452</v>
      </c>
      <c r="B275" s="334" t="s">
        <v>343</v>
      </c>
      <c r="C275" s="326">
        <v>55556000</v>
      </c>
      <c r="D275" s="326">
        <v>55610000</v>
      </c>
      <c r="E275" s="326">
        <v>55665000</v>
      </c>
      <c r="F275" s="326">
        <v>55719000</v>
      </c>
      <c r="G275" s="326">
        <v>55773000</v>
      </c>
      <c r="H275" s="326">
        <v>55827000</v>
      </c>
      <c r="I275" s="326">
        <v>55881000</v>
      </c>
      <c r="J275" s="326">
        <v>55936000</v>
      </c>
      <c r="K275" s="326">
        <v>55990000</v>
      </c>
      <c r="L275" s="326">
        <v>56037000</v>
      </c>
      <c r="M275" s="326">
        <v>56091000</v>
      </c>
      <c r="N275" s="326">
        <v>56145000</v>
      </c>
      <c r="O275" s="326">
        <v>56201000</v>
      </c>
      <c r="P275" s="327">
        <v>55879361</v>
      </c>
      <c r="Q275" s="206" t="s">
        <v>162</v>
      </c>
      <c r="R275" s="244">
        <f t="shared" si="4"/>
        <v>0</v>
      </c>
    </row>
    <row r="276" spans="1:18" ht="15">
      <c r="A276" s="333" t="s">
        <v>453</v>
      </c>
      <c r="B276" s="334" t="s">
        <v>343</v>
      </c>
      <c r="C276" s="326">
        <v>0</v>
      </c>
      <c r="D276" s="326">
        <v>0</v>
      </c>
      <c r="E276" s="326">
        <v>0</v>
      </c>
      <c r="F276" s="326">
        <v>0</v>
      </c>
      <c r="G276" s="326">
        <v>0</v>
      </c>
      <c r="H276" s="326">
        <v>0</v>
      </c>
      <c r="I276" s="326">
        <v>0</v>
      </c>
      <c r="J276" s="326">
        <v>0</v>
      </c>
      <c r="K276" s="326">
        <v>0</v>
      </c>
      <c r="L276" s="326">
        <v>0</v>
      </c>
      <c r="M276" s="326">
        <v>0</v>
      </c>
      <c r="N276" s="326">
        <v>0</v>
      </c>
      <c r="O276" s="326">
        <v>0</v>
      </c>
      <c r="P276" s="327">
        <v>0</v>
      </c>
      <c r="Q276" s="206" t="s">
        <v>162</v>
      </c>
      <c r="R276" s="244">
        <f t="shared" si="4"/>
        <v>0</v>
      </c>
    </row>
    <row r="277" spans="1:18" ht="15">
      <c r="A277" s="333" t="s">
        <v>454</v>
      </c>
      <c r="B277" s="334" t="s">
        <v>343</v>
      </c>
      <c r="C277" s="326">
        <v>3824000</v>
      </c>
      <c r="D277" s="326">
        <v>3904000</v>
      </c>
      <c r="E277" s="326">
        <v>3984000</v>
      </c>
      <c r="F277" s="326">
        <v>4064000</v>
      </c>
      <c r="G277" s="326">
        <v>4144000</v>
      </c>
      <c r="H277" s="326">
        <v>4223000</v>
      </c>
      <c r="I277" s="326">
        <v>4303000</v>
      </c>
      <c r="J277" s="326">
        <v>4383000</v>
      </c>
      <c r="K277" s="326">
        <v>4463000</v>
      </c>
      <c r="L277" s="326">
        <v>4543000</v>
      </c>
      <c r="M277" s="326">
        <v>4623000</v>
      </c>
      <c r="N277" s="326">
        <v>4702000</v>
      </c>
      <c r="O277" s="326">
        <v>4759000</v>
      </c>
      <c r="P277" s="327">
        <v>4302318</v>
      </c>
      <c r="Q277" s="206" t="s">
        <v>162</v>
      </c>
      <c r="R277" s="244">
        <f t="shared" si="4"/>
        <v>0</v>
      </c>
    </row>
    <row r="278" spans="1:18" ht="15">
      <c r="A278" s="333" t="s">
        <v>455</v>
      </c>
      <c r="B278" s="334" t="s">
        <v>343</v>
      </c>
      <c r="C278" s="326">
        <v>81000</v>
      </c>
      <c r="D278" s="326">
        <v>82000</v>
      </c>
      <c r="E278" s="326">
        <v>83000</v>
      </c>
      <c r="F278" s="326">
        <v>84000</v>
      </c>
      <c r="G278" s="326">
        <v>85000</v>
      </c>
      <c r="H278" s="326">
        <v>86000</v>
      </c>
      <c r="I278" s="326">
        <v>87000</v>
      </c>
      <c r="J278" s="326">
        <v>88000</v>
      </c>
      <c r="K278" s="326">
        <v>89000</v>
      </c>
      <c r="L278" s="326">
        <v>90000</v>
      </c>
      <c r="M278" s="326">
        <v>91000</v>
      </c>
      <c r="N278" s="326">
        <v>92000</v>
      </c>
      <c r="O278" s="326">
        <v>94000</v>
      </c>
      <c r="P278" s="327">
        <v>87254</v>
      </c>
      <c r="Q278" s="206" t="s">
        <v>162</v>
      </c>
      <c r="R278" s="244">
        <f t="shared" si="4"/>
        <v>0</v>
      </c>
    </row>
    <row r="279" spans="1:18" ht="15">
      <c r="A279" s="333" t="s">
        <v>456</v>
      </c>
      <c r="B279" s="334" t="s">
        <v>343</v>
      </c>
      <c r="C279" s="326">
        <v>167000</v>
      </c>
      <c r="D279" s="326">
        <v>170000</v>
      </c>
      <c r="E279" s="326">
        <v>172000</v>
      </c>
      <c r="F279" s="326">
        <v>174000</v>
      </c>
      <c r="G279" s="326">
        <v>177000</v>
      </c>
      <c r="H279" s="326">
        <v>179000</v>
      </c>
      <c r="I279" s="326">
        <v>182000</v>
      </c>
      <c r="J279" s="326">
        <v>184000</v>
      </c>
      <c r="K279" s="326">
        <v>186000</v>
      </c>
      <c r="L279" s="326">
        <v>189000</v>
      </c>
      <c r="M279" s="326">
        <v>191000</v>
      </c>
      <c r="N279" s="326">
        <v>194000</v>
      </c>
      <c r="O279" s="326">
        <v>196000</v>
      </c>
      <c r="P279" s="327">
        <v>181548</v>
      </c>
      <c r="Q279" s="206" t="s">
        <v>162</v>
      </c>
      <c r="R279" s="244">
        <f t="shared" si="4"/>
        <v>0</v>
      </c>
    </row>
    <row r="280" spans="1:18" ht="15">
      <c r="A280" s="333" t="s">
        <v>457</v>
      </c>
      <c r="B280" s="334" t="s">
        <v>343</v>
      </c>
      <c r="C280" s="326">
        <v>0</v>
      </c>
      <c r="D280" s="326">
        <v>0</v>
      </c>
      <c r="E280" s="326">
        <v>0</v>
      </c>
      <c r="F280" s="326">
        <v>0</v>
      </c>
      <c r="G280" s="326">
        <v>0</v>
      </c>
      <c r="H280" s="326">
        <v>0</v>
      </c>
      <c r="I280" s="326">
        <v>0</v>
      </c>
      <c r="J280" s="326">
        <v>0</v>
      </c>
      <c r="K280" s="326">
        <v>0</v>
      </c>
      <c r="L280" s="326">
        <v>0</v>
      </c>
      <c r="M280" s="326">
        <v>0</v>
      </c>
      <c r="N280" s="326">
        <v>0</v>
      </c>
      <c r="O280" s="326">
        <v>0</v>
      </c>
      <c r="P280" s="327">
        <v>0</v>
      </c>
      <c r="Q280" s="206" t="s">
        <v>162</v>
      </c>
      <c r="R280" s="244">
        <f t="shared" si="4"/>
        <v>0</v>
      </c>
    </row>
    <row r="281" spans="1:18" ht="15">
      <c r="A281" s="333" t="s">
        <v>458</v>
      </c>
      <c r="B281" s="334" t="s">
        <v>343</v>
      </c>
      <c r="C281" s="326">
        <v>0</v>
      </c>
      <c r="D281" s="326">
        <v>0</v>
      </c>
      <c r="E281" s="326">
        <v>0</v>
      </c>
      <c r="F281" s="326">
        <v>0</v>
      </c>
      <c r="G281" s="326">
        <v>0</v>
      </c>
      <c r="H281" s="326">
        <v>0</v>
      </c>
      <c r="I281" s="326">
        <v>0</v>
      </c>
      <c r="J281" s="326">
        <v>0</v>
      </c>
      <c r="K281" s="326">
        <v>0</v>
      </c>
      <c r="L281" s="326">
        <v>0</v>
      </c>
      <c r="M281" s="326">
        <v>0</v>
      </c>
      <c r="N281" s="326">
        <v>0</v>
      </c>
      <c r="O281" s="326">
        <v>0</v>
      </c>
      <c r="P281" s="327">
        <v>0</v>
      </c>
      <c r="Q281" s="206" t="s">
        <v>162</v>
      </c>
      <c r="R281" s="244">
        <f t="shared" si="4"/>
        <v>0</v>
      </c>
    </row>
    <row r="282" spans="1:18" ht="15">
      <c r="A282" s="333" t="s">
        <v>459</v>
      </c>
      <c r="B282" s="334" t="s">
        <v>343</v>
      </c>
      <c r="C282" s="326">
        <v>0</v>
      </c>
      <c r="D282" s="326">
        <v>0</v>
      </c>
      <c r="E282" s="326">
        <v>0</v>
      </c>
      <c r="F282" s="326">
        <v>0</v>
      </c>
      <c r="G282" s="326">
        <v>0</v>
      </c>
      <c r="H282" s="326">
        <v>0</v>
      </c>
      <c r="I282" s="326">
        <v>0</v>
      </c>
      <c r="J282" s="326">
        <v>0</v>
      </c>
      <c r="K282" s="326">
        <v>0</v>
      </c>
      <c r="L282" s="326">
        <v>0</v>
      </c>
      <c r="M282" s="326">
        <v>0</v>
      </c>
      <c r="N282" s="326">
        <v>0</v>
      </c>
      <c r="O282" s="326">
        <v>0</v>
      </c>
      <c r="P282" s="327">
        <v>0</v>
      </c>
      <c r="Q282" s="206" t="s">
        <v>162</v>
      </c>
      <c r="R282" s="244">
        <f t="shared" si="4"/>
        <v>0</v>
      </c>
    </row>
    <row r="283" spans="1:18" ht="15">
      <c r="A283" s="333" t="s">
        <v>460</v>
      </c>
      <c r="B283" s="334" t="s">
        <v>343</v>
      </c>
      <c r="C283" s="326">
        <v>0</v>
      </c>
      <c r="D283" s="326">
        <v>0</v>
      </c>
      <c r="E283" s="326">
        <v>0</v>
      </c>
      <c r="F283" s="326">
        <v>0</v>
      </c>
      <c r="G283" s="326">
        <v>0</v>
      </c>
      <c r="H283" s="326">
        <v>0</v>
      </c>
      <c r="I283" s="326">
        <v>0</v>
      </c>
      <c r="J283" s="326">
        <v>0</v>
      </c>
      <c r="K283" s="326">
        <v>0</v>
      </c>
      <c r="L283" s="326">
        <v>0</v>
      </c>
      <c r="M283" s="326">
        <v>0</v>
      </c>
      <c r="N283" s="326">
        <v>0</v>
      </c>
      <c r="O283" s="326">
        <v>0</v>
      </c>
      <c r="P283" s="327">
        <v>0</v>
      </c>
      <c r="Q283" s="206" t="s">
        <v>162</v>
      </c>
      <c r="R283" s="244">
        <f t="shared" si="4"/>
        <v>0</v>
      </c>
    </row>
    <row r="284" spans="1:18" ht="15">
      <c r="A284" s="333" t="s">
        <v>461</v>
      </c>
      <c r="B284" s="334" t="s">
        <v>343</v>
      </c>
      <c r="C284" s="326">
        <v>15624000</v>
      </c>
      <c r="D284" s="326">
        <v>15654000</v>
      </c>
      <c r="E284" s="326">
        <v>15683000</v>
      </c>
      <c r="F284" s="326">
        <v>15712000</v>
      </c>
      <c r="G284" s="326">
        <v>15742000</v>
      </c>
      <c r="H284" s="326">
        <v>15771000</v>
      </c>
      <c r="I284" s="326">
        <v>15800000</v>
      </c>
      <c r="J284" s="326">
        <v>15830000</v>
      </c>
      <c r="K284" s="326">
        <v>15859000</v>
      </c>
      <c r="L284" s="326">
        <v>15889000</v>
      </c>
      <c r="M284" s="326">
        <v>15918000</v>
      </c>
      <c r="N284" s="326">
        <v>15947000</v>
      </c>
      <c r="O284" s="326">
        <v>15977000</v>
      </c>
      <c r="P284" s="327">
        <v>15800481</v>
      </c>
      <c r="Q284" s="206" t="s">
        <v>162</v>
      </c>
      <c r="R284" s="244">
        <f t="shared" si="4"/>
        <v>0</v>
      </c>
    </row>
    <row r="285" spans="1:18" ht="15">
      <c r="A285" s="333" t="s">
        <v>462</v>
      </c>
      <c r="B285" s="334" t="s">
        <v>343</v>
      </c>
      <c r="C285" s="326">
        <v>0</v>
      </c>
      <c r="D285" s="326">
        <v>0</v>
      </c>
      <c r="E285" s="326">
        <v>0</v>
      </c>
      <c r="F285" s="326">
        <v>0</v>
      </c>
      <c r="G285" s="326">
        <v>0</v>
      </c>
      <c r="H285" s="326">
        <v>0</v>
      </c>
      <c r="I285" s="326">
        <v>0</v>
      </c>
      <c r="J285" s="326">
        <v>0</v>
      </c>
      <c r="K285" s="326">
        <v>0</v>
      </c>
      <c r="L285" s="326">
        <v>0</v>
      </c>
      <c r="M285" s="326">
        <v>0</v>
      </c>
      <c r="N285" s="326">
        <v>0</v>
      </c>
      <c r="O285" s="326">
        <v>0</v>
      </c>
      <c r="P285" s="327">
        <v>0</v>
      </c>
      <c r="Q285" s="206" t="s">
        <v>162</v>
      </c>
      <c r="R285" s="244">
        <f t="shared" si="4"/>
        <v>0</v>
      </c>
    </row>
    <row r="286" spans="1:18" ht="15">
      <c r="A286" s="333" t="s">
        <v>463</v>
      </c>
      <c r="B286" s="334" t="s">
        <v>343</v>
      </c>
      <c r="C286" s="326">
        <v>2236000</v>
      </c>
      <c r="D286" s="326">
        <v>2280000</v>
      </c>
      <c r="E286" s="326">
        <v>2325000</v>
      </c>
      <c r="F286" s="326">
        <v>2370000</v>
      </c>
      <c r="G286" s="326">
        <v>2415000</v>
      </c>
      <c r="H286" s="326">
        <v>2460000</v>
      </c>
      <c r="I286" s="326">
        <v>2504000</v>
      </c>
      <c r="J286" s="326">
        <v>2549000</v>
      </c>
      <c r="K286" s="326">
        <v>2594000</v>
      </c>
      <c r="L286" s="326">
        <v>2639000</v>
      </c>
      <c r="M286" s="326">
        <v>2683000</v>
      </c>
      <c r="N286" s="326">
        <v>2728000</v>
      </c>
      <c r="O286" s="326">
        <v>2773000</v>
      </c>
      <c r="P286" s="327">
        <v>2504303</v>
      </c>
      <c r="Q286" s="206" t="s">
        <v>162</v>
      </c>
      <c r="R286" s="244">
        <f t="shared" si="4"/>
        <v>0</v>
      </c>
    </row>
    <row r="287" spans="1:18" ht="15">
      <c r="A287" s="333" t="s">
        <v>464</v>
      </c>
      <c r="B287" s="334" t="s">
        <v>343</v>
      </c>
      <c r="C287" s="326">
        <v>0</v>
      </c>
      <c r="D287" s="326">
        <v>0</v>
      </c>
      <c r="E287" s="326">
        <v>0</v>
      </c>
      <c r="F287" s="326">
        <v>0</v>
      </c>
      <c r="G287" s="326">
        <v>0</v>
      </c>
      <c r="H287" s="326">
        <v>0</v>
      </c>
      <c r="I287" s="326">
        <v>0</v>
      </c>
      <c r="J287" s="326">
        <v>0</v>
      </c>
      <c r="K287" s="326">
        <v>0</v>
      </c>
      <c r="L287" s="326">
        <v>0</v>
      </c>
      <c r="M287" s="326">
        <v>0</v>
      </c>
      <c r="N287" s="326">
        <v>0</v>
      </c>
      <c r="O287" s="326">
        <v>0</v>
      </c>
      <c r="P287" s="327">
        <v>0</v>
      </c>
      <c r="Q287" s="206" t="s">
        <v>162</v>
      </c>
      <c r="R287" s="244">
        <f t="shared" si="4"/>
        <v>0</v>
      </c>
    </row>
    <row r="288" spans="1:18" ht="15">
      <c r="A288" s="333" t="s">
        <v>465</v>
      </c>
      <c r="B288" s="334" t="s">
        <v>343</v>
      </c>
      <c r="C288" s="326">
        <v>5464000</v>
      </c>
      <c r="D288" s="326">
        <v>5562000</v>
      </c>
      <c r="E288" s="326">
        <v>5659000</v>
      </c>
      <c r="F288" s="326">
        <v>5756000</v>
      </c>
      <c r="G288" s="326">
        <v>5854000</v>
      </c>
      <c r="H288" s="326">
        <v>5951000</v>
      </c>
      <c r="I288" s="326">
        <v>6049000</v>
      </c>
      <c r="J288" s="326">
        <v>6146000</v>
      </c>
      <c r="K288" s="326">
        <v>6243000</v>
      </c>
      <c r="L288" s="326">
        <v>6341000</v>
      </c>
      <c r="M288" s="326">
        <v>6438000</v>
      </c>
      <c r="N288" s="326">
        <v>6536000</v>
      </c>
      <c r="O288" s="326">
        <v>6638000</v>
      </c>
      <c r="P288" s="327">
        <v>6048764</v>
      </c>
      <c r="Q288" s="206" t="s">
        <v>162</v>
      </c>
      <c r="R288" s="244">
        <f t="shared" si="4"/>
        <v>0</v>
      </c>
    </row>
    <row r="289" spans="1:18" ht="15">
      <c r="A289" s="333" t="s">
        <v>466</v>
      </c>
      <c r="B289" s="334" t="s">
        <v>343</v>
      </c>
      <c r="C289" s="326">
        <v>0</v>
      </c>
      <c r="D289" s="326">
        <v>0</v>
      </c>
      <c r="E289" s="326">
        <v>0</v>
      </c>
      <c r="F289" s="326">
        <v>0</v>
      </c>
      <c r="G289" s="326">
        <v>0</v>
      </c>
      <c r="H289" s="326">
        <v>0</v>
      </c>
      <c r="I289" s="326">
        <v>0</v>
      </c>
      <c r="J289" s="326">
        <v>0</v>
      </c>
      <c r="K289" s="326">
        <v>0</v>
      </c>
      <c r="L289" s="326">
        <v>0</v>
      </c>
      <c r="M289" s="326">
        <v>0</v>
      </c>
      <c r="N289" s="326">
        <v>0</v>
      </c>
      <c r="O289" s="326">
        <v>0</v>
      </c>
      <c r="P289" s="327">
        <v>0</v>
      </c>
      <c r="Q289" s="206" t="s">
        <v>162</v>
      </c>
      <c r="R289" s="244">
        <f t="shared" si="4"/>
        <v>0</v>
      </c>
    </row>
    <row r="290" spans="1:18" ht="15">
      <c r="A290" s="333" t="s">
        <v>467</v>
      </c>
      <c r="B290" s="334" t="s">
        <v>343</v>
      </c>
      <c r="C290" s="326">
        <v>587000</v>
      </c>
      <c r="D290" s="326">
        <v>611000</v>
      </c>
      <c r="E290" s="326">
        <v>636000</v>
      </c>
      <c r="F290" s="326">
        <v>660000</v>
      </c>
      <c r="G290" s="326">
        <v>685000</v>
      </c>
      <c r="H290" s="326">
        <v>709000</v>
      </c>
      <c r="I290" s="326">
        <v>734000</v>
      </c>
      <c r="J290" s="326">
        <v>758000</v>
      </c>
      <c r="K290" s="326">
        <v>782000</v>
      </c>
      <c r="L290" s="326">
        <v>807000</v>
      </c>
      <c r="M290" s="326">
        <v>831000</v>
      </c>
      <c r="N290" s="326">
        <v>856000</v>
      </c>
      <c r="O290" s="326">
        <v>880000</v>
      </c>
      <c r="P290" s="327">
        <v>733559</v>
      </c>
      <c r="Q290" s="206" t="s">
        <v>162</v>
      </c>
      <c r="R290" s="244">
        <f t="shared" si="4"/>
        <v>0</v>
      </c>
    </row>
    <row r="291" spans="1:18" ht="15">
      <c r="A291" s="333" t="s">
        <v>468</v>
      </c>
      <c r="B291" s="334" t="s">
        <v>343</v>
      </c>
      <c r="C291" s="326">
        <v>1463000</v>
      </c>
      <c r="D291" s="326">
        <v>1512000</v>
      </c>
      <c r="E291" s="326">
        <v>1562000</v>
      </c>
      <c r="F291" s="326">
        <v>1611000</v>
      </c>
      <c r="G291" s="326">
        <v>1660000</v>
      </c>
      <c r="H291" s="326">
        <v>1709000</v>
      </c>
      <c r="I291" s="326">
        <v>1758000</v>
      </c>
      <c r="J291" s="326">
        <v>1808000</v>
      </c>
      <c r="K291" s="326">
        <v>1857000</v>
      </c>
      <c r="L291" s="326">
        <v>1906000</v>
      </c>
      <c r="M291" s="326">
        <v>1955000</v>
      </c>
      <c r="N291" s="326">
        <v>2004000</v>
      </c>
      <c r="O291" s="326">
        <v>2054000</v>
      </c>
      <c r="P291" s="327">
        <v>1758419</v>
      </c>
      <c r="Q291" s="206" t="s">
        <v>162</v>
      </c>
      <c r="R291" s="244">
        <f t="shared" si="4"/>
        <v>0</v>
      </c>
    </row>
    <row r="292" spans="1:18" ht="15">
      <c r="A292" s="333" t="s">
        <v>469</v>
      </c>
      <c r="B292" s="334" t="s">
        <v>343</v>
      </c>
      <c r="C292" s="326">
        <v>0</v>
      </c>
      <c r="D292" s="326">
        <v>0</v>
      </c>
      <c r="E292" s="326">
        <v>0</v>
      </c>
      <c r="F292" s="326">
        <v>0</v>
      </c>
      <c r="G292" s="326">
        <v>0</v>
      </c>
      <c r="H292" s="326">
        <v>0</v>
      </c>
      <c r="I292" s="326">
        <v>0</v>
      </c>
      <c r="J292" s="326">
        <v>0</v>
      </c>
      <c r="K292" s="326">
        <v>0</v>
      </c>
      <c r="L292" s="326">
        <v>0</v>
      </c>
      <c r="M292" s="326">
        <v>0</v>
      </c>
      <c r="N292" s="326">
        <v>0</v>
      </c>
      <c r="O292" s="326">
        <v>0</v>
      </c>
      <c r="P292" s="327">
        <v>0</v>
      </c>
      <c r="Q292" s="206" t="s">
        <v>162</v>
      </c>
      <c r="R292" s="244">
        <f t="shared" si="4"/>
        <v>0</v>
      </c>
    </row>
    <row r="293" spans="1:18" ht="15">
      <c r="A293" s="333" t="s">
        <v>470</v>
      </c>
      <c r="B293" s="334" t="s">
        <v>343</v>
      </c>
      <c r="C293" s="326">
        <v>0</v>
      </c>
      <c r="D293" s="326">
        <v>0</v>
      </c>
      <c r="E293" s="326">
        <v>0</v>
      </c>
      <c r="F293" s="326">
        <v>0</v>
      </c>
      <c r="G293" s="326">
        <v>0</v>
      </c>
      <c r="H293" s="326">
        <v>0</v>
      </c>
      <c r="I293" s="326">
        <v>0</v>
      </c>
      <c r="J293" s="326">
        <v>0</v>
      </c>
      <c r="K293" s="326">
        <v>0</v>
      </c>
      <c r="L293" s="326">
        <v>0</v>
      </c>
      <c r="M293" s="326">
        <v>0</v>
      </c>
      <c r="N293" s="326">
        <v>0</v>
      </c>
      <c r="O293" s="326">
        <v>0</v>
      </c>
      <c r="P293" s="327">
        <v>0</v>
      </c>
      <c r="Q293" s="206" t="s">
        <v>162</v>
      </c>
      <c r="R293" s="244">
        <f t="shared" si="4"/>
        <v>0</v>
      </c>
    </row>
    <row r="294" spans="1:18" ht="15">
      <c r="A294" s="333" t="s">
        <v>471</v>
      </c>
      <c r="B294" s="334" t="s">
        <v>343</v>
      </c>
      <c r="C294" s="326">
        <v>6886000</v>
      </c>
      <c r="D294" s="326">
        <v>7070000</v>
      </c>
      <c r="E294" s="326">
        <v>7254000</v>
      </c>
      <c r="F294" s="326">
        <v>7437000</v>
      </c>
      <c r="G294" s="326">
        <v>7621000</v>
      </c>
      <c r="H294" s="326">
        <v>7804000</v>
      </c>
      <c r="I294" s="326">
        <v>7988000</v>
      </c>
      <c r="J294" s="326">
        <v>8171000</v>
      </c>
      <c r="K294" s="326">
        <v>8355000</v>
      </c>
      <c r="L294" s="326">
        <v>8538000</v>
      </c>
      <c r="M294" s="326">
        <v>8722000</v>
      </c>
      <c r="N294" s="326">
        <v>8906000</v>
      </c>
      <c r="O294" s="326">
        <v>9089000</v>
      </c>
      <c r="P294" s="327">
        <v>7987816</v>
      </c>
      <c r="Q294" s="206" t="s">
        <v>162</v>
      </c>
      <c r="R294" s="244">
        <f t="shared" si="4"/>
        <v>0</v>
      </c>
    </row>
    <row r="295" spans="1:18" ht="15">
      <c r="A295" s="333" t="s">
        <v>472</v>
      </c>
      <c r="B295" s="334" t="s">
        <v>343</v>
      </c>
      <c r="C295" s="326">
        <v>0</v>
      </c>
      <c r="D295" s="326">
        <v>0</v>
      </c>
      <c r="E295" s="326">
        <v>0</v>
      </c>
      <c r="F295" s="326">
        <v>0</v>
      </c>
      <c r="G295" s="326">
        <v>0</v>
      </c>
      <c r="H295" s="326">
        <v>0</v>
      </c>
      <c r="I295" s="326">
        <v>0</v>
      </c>
      <c r="J295" s="326">
        <v>0</v>
      </c>
      <c r="K295" s="326">
        <v>0</v>
      </c>
      <c r="L295" s="326">
        <v>0</v>
      </c>
      <c r="M295" s="326">
        <v>0</v>
      </c>
      <c r="N295" s="326">
        <v>0</v>
      </c>
      <c r="O295" s="326">
        <v>0</v>
      </c>
      <c r="P295" s="327">
        <v>0</v>
      </c>
      <c r="Q295" s="206" t="s">
        <v>162</v>
      </c>
      <c r="R295" s="244">
        <f t="shared" si="4"/>
        <v>0</v>
      </c>
    </row>
    <row r="296" spans="1:18" ht="15">
      <c r="A296" s="333" t="s">
        <v>473</v>
      </c>
      <c r="B296" s="334" t="s">
        <v>343</v>
      </c>
      <c r="C296" s="326">
        <v>6772000</v>
      </c>
      <c r="D296" s="326">
        <v>6930000</v>
      </c>
      <c r="E296" s="326">
        <v>7089000</v>
      </c>
      <c r="F296" s="326">
        <v>7247000</v>
      </c>
      <c r="G296" s="326">
        <v>7406000</v>
      </c>
      <c r="H296" s="326">
        <v>7564000</v>
      </c>
      <c r="I296" s="326">
        <v>7723000</v>
      </c>
      <c r="J296" s="326">
        <v>7881000</v>
      </c>
      <c r="K296" s="326">
        <v>8039000</v>
      </c>
      <c r="L296" s="326">
        <v>8198000</v>
      </c>
      <c r="M296" s="326">
        <v>8356000</v>
      </c>
      <c r="N296" s="326">
        <v>8515000</v>
      </c>
      <c r="O296" s="326">
        <v>8673000</v>
      </c>
      <c r="P296" s="327">
        <v>7722537</v>
      </c>
      <c r="Q296" s="206" t="s">
        <v>162</v>
      </c>
      <c r="R296" s="244">
        <f t="shared" si="4"/>
        <v>0</v>
      </c>
    </row>
    <row r="297" spans="1:18" ht="15">
      <c r="A297" s="333" t="s">
        <v>474</v>
      </c>
      <c r="B297" s="334" t="s">
        <v>343</v>
      </c>
      <c r="C297" s="326">
        <v>0</v>
      </c>
      <c r="D297" s="326">
        <v>0</v>
      </c>
      <c r="E297" s="326">
        <v>0</v>
      </c>
      <c r="F297" s="326">
        <v>0</v>
      </c>
      <c r="G297" s="326">
        <v>0</v>
      </c>
      <c r="H297" s="326">
        <v>0</v>
      </c>
      <c r="I297" s="326">
        <v>0</v>
      </c>
      <c r="J297" s="326">
        <v>0</v>
      </c>
      <c r="K297" s="326">
        <v>0</v>
      </c>
      <c r="L297" s="326">
        <v>0</v>
      </c>
      <c r="M297" s="326">
        <v>0</v>
      </c>
      <c r="N297" s="326">
        <v>0</v>
      </c>
      <c r="O297" s="326">
        <v>0</v>
      </c>
      <c r="P297" s="327">
        <v>0</v>
      </c>
      <c r="Q297" s="206" t="s">
        <v>162</v>
      </c>
      <c r="R297" s="244">
        <f t="shared" si="4"/>
        <v>0</v>
      </c>
    </row>
    <row r="298" spans="1:18" ht="15">
      <c r="A298" s="333" t="s">
        <v>475</v>
      </c>
      <c r="B298" s="334" t="s">
        <v>343</v>
      </c>
      <c r="C298" s="326">
        <v>0</v>
      </c>
      <c r="D298" s="326">
        <v>0</v>
      </c>
      <c r="E298" s="326">
        <v>0</v>
      </c>
      <c r="F298" s="326">
        <v>0</v>
      </c>
      <c r="G298" s="326">
        <v>0</v>
      </c>
      <c r="H298" s="326">
        <v>0</v>
      </c>
      <c r="I298" s="326">
        <v>0</v>
      </c>
      <c r="J298" s="326">
        <v>0</v>
      </c>
      <c r="K298" s="326">
        <v>0</v>
      </c>
      <c r="L298" s="326">
        <v>0</v>
      </c>
      <c r="M298" s="326">
        <v>0</v>
      </c>
      <c r="N298" s="326">
        <v>0</v>
      </c>
      <c r="O298" s="326">
        <v>0</v>
      </c>
      <c r="P298" s="327">
        <v>0</v>
      </c>
      <c r="Q298" s="206" t="s">
        <v>162</v>
      </c>
      <c r="R298" s="244">
        <f t="shared" si="4"/>
        <v>0</v>
      </c>
    </row>
    <row r="299" spans="1:18" ht="15">
      <c r="A299" s="333" t="s">
        <v>476</v>
      </c>
      <c r="B299" s="334" t="s">
        <v>343</v>
      </c>
      <c r="C299" s="326">
        <v>0</v>
      </c>
      <c r="D299" s="326">
        <v>0</v>
      </c>
      <c r="E299" s="326">
        <v>0</v>
      </c>
      <c r="F299" s="326">
        <v>0</v>
      </c>
      <c r="G299" s="326">
        <v>0</v>
      </c>
      <c r="H299" s="326">
        <v>0</v>
      </c>
      <c r="I299" s="326">
        <v>0</v>
      </c>
      <c r="J299" s="326">
        <v>0</v>
      </c>
      <c r="K299" s="326">
        <v>0</v>
      </c>
      <c r="L299" s="326">
        <v>0</v>
      </c>
      <c r="M299" s="326">
        <v>0</v>
      </c>
      <c r="N299" s="326">
        <v>0</v>
      </c>
      <c r="O299" s="326">
        <v>0</v>
      </c>
      <c r="P299" s="327">
        <v>0</v>
      </c>
      <c r="Q299" s="206" t="s">
        <v>162</v>
      </c>
      <c r="R299" s="244">
        <f t="shared" si="4"/>
        <v>0</v>
      </c>
    </row>
    <row r="300" spans="1:18" ht="15">
      <c r="A300" s="333" t="s">
        <v>477</v>
      </c>
      <c r="B300" s="334" t="s">
        <v>343</v>
      </c>
      <c r="C300" s="326">
        <v>0</v>
      </c>
      <c r="D300" s="326">
        <v>0</v>
      </c>
      <c r="E300" s="326">
        <v>0</v>
      </c>
      <c r="F300" s="326">
        <v>0</v>
      </c>
      <c r="G300" s="326">
        <v>0</v>
      </c>
      <c r="H300" s="326">
        <v>0</v>
      </c>
      <c r="I300" s="326">
        <v>0</v>
      </c>
      <c r="J300" s="326">
        <v>0</v>
      </c>
      <c r="K300" s="326">
        <v>0</v>
      </c>
      <c r="L300" s="326">
        <v>0</v>
      </c>
      <c r="M300" s="326">
        <v>0</v>
      </c>
      <c r="N300" s="326">
        <v>0</v>
      </c>
      <c r="O300" s="326">
        <v>0</v>
      </c>
      <c r="P300" s="327">
        <v>0</v>
      </c>
      <c r="Q300" s="206" t="s">
        <v>162</v>
      </c>
      <c r="R300" s="244">
        <f t="shared" si="4"/>
        <v>0</v>
      </c>
    </row>
    <row r="301" spans="1:18" ht="15">
      <c r="A301" s="333" t="s">
        <v>478</v>
      </c>
      <c r="B301" s="334" t="s">
        <v>343</v>
      </c>
      <c r="C301" s="326">
        <v>0</v>
      </c>
      <c r="D301" s="326">
        <v>0</v>
      </c>
      <c r="E301" s="326">
        <v>0</v>
      </c>
      <c r="F301" s="326">
        <v>0</v>
      </c>
      <c r="G301" s="326">
        <v>0</v>
      </c>
      <c r="H301" s="326">
        <v>0</v>
      </c>
      <c r="I301" s="326">
        <v>0</v>
      </c>
      <c r="J301" s="326">
        <v>0</v>
      </c>
      <c r="K301" s="326">
        <v>0</v>
      </c>
      <c r="L301" s="326">
        <v>0</v>
      </c>
      <c r="M301" s="326">
        <v>0</v>
      </c>
      <c r="N301" s="326">
        <v>0</v>
      </c>
      <c r="O301" s="326">
        <v>0</v>
      </c>
      <c r="P301" s="327">
        <v>0</v>
      </c>
      <c r="Q301" s="206" t="s">
        <v>162</v>
      </c>
      <c r="R301" s="244">
        <f t="shared" si="4"/>
        <v>0</v>
      </c>
    </row>
    <row r="302" spans="1:18" ht="15">
      <c r="A302" s="333" t="s">
        <v>479</v>
      </c>
      <c r="B302" s="334" t="s">
        <v>343</v>
      </c>
      <c r="C302" s="326">
        <v>5840000</v>
      </c>
      <c r="D302" s="326">
        <v>5850000</v>
      </c>
      <c r="E302" s="326">
        <v>5860000</v>
      </c>
      <c r="F302" s="326">
        <v>5870000</v>
      </c>
      <c r="G302" s="326">
        <v>5880000</v>
      </c>
      <c r="H302" s="326">
        <v>5890000</v>
      </c>
      <c r="I302" s="326">
        <v>5900000</v>
      </c>
      <c r="J302" s="326">
        <v>5910000</v>
      </c>
      <c r="K302" s="326">
        <v>5920000</v>
      </c>
      <c r="L302" s="326">
        <v>5930000</v>
      </c>
      <c r="M302" s="326">
        <v>5940000</v>
      </c>
      <c r="N302" s="326">
        <v>5950000</v>
      </c>
      <c r="O302" s="326">
        <v>5960000</v>
      </c>
      <c r="P302" s="327">
        <v>5899934</v>
      </c>
      <c r="Q302" s="206" t="s">
        <v>162</v>
      </c>
      <c r="R302" s="244">
        <f t="shared" si="4"/>
        <v>0</v>
      </c>
    </row>
    <row r="303" spans="1:18" ht="15">
      <c r="A303" s="333" t="s">
        <v>480</v>
      </c>
      <c r="B303" s="334" t="s">
        <v>343</v>
      </c>
      <c r="C303" s="326">
        <v>0</v>
      </c>
      <c r="D303" s="326">
        <v>0</v>
      </c>
      <c r="E303" s="326">
        <v>0</v>
      </c>
      <c r="F303" s="326">
        <v>0</v>
      </c>
      <c r="G303" s="326">
        <v>0</v>
      </c>
      <c r="H303" s="326">
        <v>0</v>
      </c>
      <c r="I303" s="326">
        <v>0</v>
      </c>
      <c r="J303" s="326">
        <v>0</v>
      </c>
      <c r="K303" s="326">
        <v>0</v>
      </c>
      <c r="L303" s="326">
        <v>0</v>
      </c>
      <c r="M303" s="326">
        <v>0</v>
      </c>
      <c r="N303" s="326">
        <v>0</v>
      </c>
      <c r="O303" s="326">
        <v>0</v>
      </c>
      <c r="P303" s="327">
        <v>0</v>
      </c>
      <c r="Q303" s="206" t="s">
        <v>162</v>
      </c>
      <c r="R303" s="244">
        <f t="shared" si="4"/>
        <v>0</v>
      </c>
    </row>
    <row r="304" spans="1:18" ht="15">
      <c r="A304" s="333" t="s">
        <v>481</v>
      </c>
      <c r="B304" s="334" t="s">
        <v>343</v>
      </c>
      <c r="C304" s="326">
        <v>491000</v>
      </c>
      <c r="D304" s="326">
        <v>492000</v>
      </c>
      <c r="E304" s="326">
        <v>493000</v>
      </c>
      <c r="F304" s="326">
        <v>494000</v>
      </c>
      <c r="G304" s="326">
        <v>495000</v>
      </c>
      <c r="H304" s="326">
        <v>496000</v>
      </c>
      <c r="I304" s="326">
        <v>497000</v>
      </c>
      <c r="J304" s="326">
        <v>498000</v>
      </c>
      <c r="K304" s="326">
        <v>500000</v>
      </c>
      <c r="L304" s="326">
        <v>501000</v>
      </c>
      <c r="M304" s="326">
        <v>502000</v>
      </c>
      <c r="N304" s="326">
        <v>503000</v>
      </c>
      <c r="O304" s="326">
        <v>504000</v>
      </c>
      <c r="P304" s="327">
        <v>497426</v>
      </c>
      <c r="Q304" s="206" t="s">
        <v>162</v>
      </c>
      <c r="R304" s="244">
        <f t="shared" si="4"/>
        <v>0</v>
      </c>
    </row>
    <row r="305" spans="1:18" ht="15">
      <c r="A305" s="333" t="s">
        <v>482</v>
      </c>
      <c r="B305" s="334" t="s">
        <v>343</v>
      </c>
      <c r="C305" s="326">
        <v>0</v>
      </c>
      <c r="D305" s="326">
        <v>0</v>
      </c>
      <c r="E305" s="326">
        <v>0</v>
      </c>
      <c r="F305" s="326">
        <v>0</v>
      </c>
      <c r="G305" s="326">
        <v>0</v>
      </c>
      <c r="H305" s="326">
        <v>0</v>
      </c>
      <c r="I305" s="326">
        <v>0</v>
      </c>
      <c r="J305" s="326">
        <v>0</v>
      </c>
      <c r="K305" s="326">
        <v>0</v>
      </c>
      <c r="L305" s="326">
        <v>0</v>
      </c>
      <c r="M305" s="326">
        <v>0</v>
      </c>
      <c r="N305" s="326">
        <v>0</v>
      </c>
      <c r="O305" s="326">
        <v>0</v>
      </c>
      <c r="P305" s="327">
        <v>0</v>
      </c>
      <c r="Q305" s="206" t="s">
        <v>162</v>
      </c>
      <c r="R305" s="244">
        <f t="shared" si="4"/>
        <v>0</v>
      </c>
    </row>
    <row r="306" spans="1:18" ht="15">
      <c r="A306" s="333" t="s">
        <v>483</v>
      </c>
      <c r="B306" s="334" t="s">
        <v>343</v>
      </c>
      <c r="C306" s="326">
        <v>0</v>
      </c>
      <c r="D306" s="326">
        <v>0</v>
      </c>
      <c r="E306" s="326">
        <v>0</v>
      </c>
      <c r="F306" s="326">
        <v>0</v>
      </c>
      <c r="G306" s="326">
        <v>0</v>
      </c>
      <c r="H306" s="326">
        <v>0</v>
      </c>
      <c r="I306" s="326">
        <v>0</v>
      </c>
      <c r="J306" s="326">
        <v>0</v>
      </c>
      <c r="K306" s="326">
        <v>0</v>
      </c>
      <c r="L306" s="326">
        <v>0</v>
      </c>
      <c r="M306" s="326">
        <v>0</v>
      </c>
      <c r="N306" s="326">
        <v>0</v>
      </c>
      <c r="O306" s="326">
        <v>0</v>
      </c>
      <c r="P306" s="327">
        <v>0</v>
      </c>
      <c r="Q306" s="206" t="s">
        <v>162</v>
      </c>
      <c r="R306" s="244">
        <f t="shared" si="4"/>
        <v>0</v>
      </c>
    </row>
    <row r="307" spans="1:18" ht="15">
      <c r="A307" s="333" t="s">
        <v>484</v>
      </c>
      <c r="B307" s="334" t="s">
        <v>343</v>
      </c>
      <c r="C307" s="326">
        <v>0</v>
      </c>
      <c r="D307" s="326">
        <v>0</v>
      </c>
      <c r="E307" s="326">
        <v>0</v>
      </c>
      <c r="F307" s="326">
        <v>0</v>
      </c>
      <c r="G307" s="326">
        <v>0</v>
      </c>
      <c r="H307" s="326">
        <v>0</v>
      </c>
      <c r="I307" s="326">
        <v>0</v>
      </c>
      <c r="J307" s="326">
        <v>0</v>
      </c>
      <c r="K307" s="326">
        <v>0</v>
      </c>
      <c r="L307" s="326">
        <v>0</v>
      </c>
      <c r="M307" s="326">
        <v>0</v>
      </c>
      <c r="N307" s="326">
        <v>0</v>
      </c>
      <c r="O307" s="326">
        <v>0</v>
      </c>
      <c r="P307" s="327">
        <v>0</v>
      </c>
      <c r="Q307" s="206" t="s">
        <v>162</v>
      </c>
      <c r="R307" s="244">
        <f t="shared" si="4"/>
        <v>0</v>
      </c>
    </row>
    <row r="308" spans="1:18" ht="15">
      <c r="A308" s="333" t="s">
        <v>485</v>
      </c>
      <c r="B308" s="334" t="s">
        <v>343</v>
      </c>
      <c r="C308" s="326">
        <v>1416000</v>
      </c>
      <c r="D308" s="326">
        <v>1453000</v>
      </c>
      <c r="E308" s="326">
        <v>1489000</v>
      </c>
      <c r="F308" s="326">
        <v>1525000</v>
      </c>
      <c r="G308" s="326">
        <v>1561000</v>
      </c>
      <c r="H308" s="326">
        <v>1597000</v>
      </c>
      <c r="I308" s="326">
        <v>1633000</v>
      </c>
      <c r="J308" s="326">
        <v>1669000</v>
      </c>
      <c r="K308" s="326">
        <v>1706000</v>
      </c>
      <c r="L308" s="326">
        <v>1742000</v>
      </c>
      <c r="M308" s="326">
        <v>1778000</v>
      </c>
      <c r="N308" s="326">
        <v>1814000</v>
      </c>
      <c r="O308" s="326">
        <v>1850000</v>
      </c>
      <c r="P308" s="327">
        <v>1633341</v>
      </c>
      <c r="Q308" s="206" t="s">
        <v>162</v>
      </c>
      <c r="R308" s="244">
        <f t="shared" si="4"/>
        <v>0</v>
      </c>
    </row>
    <row r="309" spans="1:18" ht="15">
      <c r="A309" s="333" t="s">
        <v>486</v>
      </c>
      <c r="B309" s="334" t="s">
        <v>343</v>
      </c>
      <c r="C309" s="326">
        <v>0</v>
      </c>
      <c r="D309" s="326">
        <v>0</v>
      </c>
      <c r="E309" s="326">
        <v>0</v>
      </c>
      <c r="F309" s="326">
        <v>0</v>
      </c>
      <c r="G309" s="326">
        <v>0</v>
      </c>
      <c r="H309" s="326">
        <v>0</v>
      </c>
      <c r="I309" s="326">
        <v>0</v>
      </c>
      <c r="J309" s="326">
        <v>0</v>
      </c>
      <c r="K309" s="326">
        <v>0</v>
      </c>
      <c r="L309" s="326">
        <v>0</v>
      </c>
      <c r="M309" s="326">
        <v>0</v>
      </c>
      <c r="N309" s="326">
        <v>0</v>
      </c>
      <c r="O309" s="326">
        <v>0</v>
      </c>
      <c r="P309" s="327">
        <v>0</v>
      </c>
      <c r="Q309" s="206" t="s">
        <v>162</v>
      </c>
      <c r="R309" s="244">
        <f t="shared" si="4"/>
        <v>0</v>
      </c>
    </row>
    <row r="310" spans="1:18" ht="15">
      <c r="A310" s="333" t="s">
        <v>487</v>
      </c>
      <c r="B310" s="334" t="s">
        <v>343</v>
      </c>
      <c r="C310" s="326">
        <v>803000</v>
      </c>
      <c r="D310" s="326">
        <v>820000</v>
      </c>
      <c r="E310" s="326">
        <v>836000</v>
      </c>
      <c r="F310" s="326">
        <v>852000</v>
      </c>
      <c r="G310" s="326">
        <v>869000</v>
      </c>
      <c r="H310" s="326">
        <v>885000</v>
      </c>
      <c r="I310" s="326">
        <v>901000</v>
      </c>
      <c r="J310" s="326">
        <v>918000</v>
      </c>
      <c r="K310" s="326">
        <v>934000</v>
      </c>
      <c r="L310" s="326">
        <v>950000</v>
      </c>
      <c r="M310" s="326">
        <v>967000</v>
      </c>
      <c r="N310" s="326">
        <v>983000</v>
      </c>
      <c r="O310" s="326">
        <v>999000</v>
      </c>
      <c r="P310" s="327">
        <v>901336</v>
      </c>
      <c r="Q310" s="206" t="s">
        <v>162</v>
      </c>
      <c r="R310" s="244">
        <f t="shared" si="4"/>
        <v>0</v>
      </c>
    </row>
    <row r="311" spans="1:18" ht="15">
      <c r="A311" s="333" t="s">
        <v>488</v>
      </c>
      <c r="B311" s="334" t="s">
        <v>343</v>
      </c>
      <c r="C311" s="326">
        <v>0</v>
      </c>
      <c r="D311" s="326">
        <v>0</v>
      </c>
      <c r="E311" s="326">
        <v>0</v>
      </c>
      <c r="F311" s="326">
        <v>0</v>
      </c>
      <c r="G311" s="326">
        <v>0</v>
      </c>
      <c r="H311" s="326">
        <v>0</v>
      </c>
      <c r="I311" s="326">
        <v>0</v>
      </c>
      <c r="J311" s="326">
        <v>0</v>
      </c>
      <c r="K311" s="326">
        <v>0</v>
      </c>
      <c r="L311" s="326">
        <v>0</v>
      </c>
      <c r="M311" s="326">
        <v>0</v>
      </c>
      <c r="N311" s="326">
        <v>0</v>
      </c>
      <c r="O311" s="326">
        <v>0</v>
      </c>
      <c r="P311" s="327">
        <v>0</v>
      </c>
      <c r="Q311" s="206" t="s">
        <v>162</v>
      </c>
      <c r="R311" s="244">
        <f t="shared" si="4"/>
        <v>0</v>
      </c>
    </row>
    <row r="312" spans="1:18" ht="15">
      <c r="A312" s="333" t="s">
        <v>489</v>
      </c>
      <c r="B312" s="334" t="s">
        <v>343</v>
      </c>
      <c r="C312" s="326">
        <v>7284000</v>
      </c>
      <c r="D312" s="326">
        <v>7422000</v>
      </c>
      <c r="E312" s="326">
        <v>7559000</v>
      </c>
      <c r="F312" s="326">
        <v>7697000</v>
      </c>
      <c r="G312" s="326">
        <v>7834000</v>
      </c>
      <c r="H312" s="326">
        <v>7972000</v>
      </c>
      <c r="I312" s="326">
        <v>8109000</v>
      </c>
      <c r="J312" s="326">
        <v>8247000</v>
      </c>
      <c r="K312" s="326">
        <v>8384000</v>
      </c>
      <c r="L312" s="326">
        <v>8522000</v>
      </c>
      <c r="M312" s="326">
        <v>8659000</v>
      </c>
      <c r="N312" s="326">
        <v>8797000</v>
      </c>
      <c r="O312" s="326">
        <v>8934000</v>
      </c>
      <c r="P312" s="327">
        <v>8109206</v>
      </c>
      <c r="Q312" s="206" t="s">
        <v>162</v>
      </c>
      <c r="R312" s="244">
        <f t="shared" si="4"/>
        <v>0</v>
      </c>
    </row>
    <row r="313" spans="1:18" ht="15">
      <c r="A313" s="333" t="s">
        <v>490</v>
      </c>
      <c r="B313" s="334" t="s">
        <v>343</v>
      </c>
      <c r="C313" s="326">
        <v>0</v>
      </c>
      <c r="D313" s="326">
        <v>0</v>
      </c>
      <c r="E313" s="326">
        <v>0</v>
      </c>
      <c r="F313" s="326">
        <v>0</v>
      </c>
      <c r="G313" s="326">
        <v>0</v>
      </c>
      <c r="H313" s="326">
        <v>0</v>
      </c>
      <c r="I313" s="326">
        <v>0</v>
      </c>
      <c r="J313" s="326">
        <v>0</v>
      </c>
      <c r="K313" s="326">
        <v>0</v>
      </c>
      <c r="L313" s="326">
        <v>0</v>
      </c>
      <c r="M313" s="326">
        <v>0</v>
      </c>
      <c r="N313" s="326">
        <v>0</v>
      </c>
      <c r="O313" s="326">
        <v>0</v>
      </c>
      <c r="P313" s="327">
        <v>0</v>
      </c>
      <c r="Q313" s="206" t="s">
        <v>162</v>
      </c>
      <c r="R313" s="244">
        <f t="shared" si="4"/>
        <v>0</v>
      </c>
    </row>
    <row r="314" spans="1:18" ht="15">
      <c r="A314" s="333" t="s">
        <v>491</v>
      </c>
      <c r="B314" s="334" t="s">
        <v>343</v>
      </c>
      <c r="C314" s="326">
        <v>6331000</v>
      </c>
      <c r="D314" s="326">
        <v>6465000</v>
      </c>
      <c r="E314" s="326">
        <v>6599000</v>
      </c>
      <c r="F314" s="326">
        <v>6733000</v>
      </c>
      <c r="G314" s="326">
        <v>6867000</v>
      </c>
      <c r="H314" s="326">
        <v>7001000</v>
      </c>
      <c r="I314" s="326">
        <v>7135000</v>
      </c>
      <c r="J314" s="326">
        <v>7269000</v>
      </c>
      <c r="K314" s="326">
        <v>7403000</v>
      </c>
      <c r="L314" s="326">
        <v>7537000</v>
      </c>
      <c r="M314" s="326">
        <v>7671000</v>
      </c>
      <c r="N314" s="326">
        <v>7805000</v>
      </c>
      <c r="O314" s="326">
        <v>7939000</v>
      </c>
      <c r="P314" s="327">
        <v>7135432</v>
      </c>
      <c r="Q314" s="206" t="s">
        <v>162</v>
      </c>
      <c r="R314" s="244">
        <f t="shared" si="4"/>
        <v>0</v>
      </c>
    </row>
    <row r="315" spans="1:18" ht="15">
      <c r="A315" s="333" t="s">
        <v>492</v>
      </c>
      <c r="B315" s="334" t="s">
        <v>343</v>
      </c>
      <c r="C315" s="326">
        <v>0</v>
      </c>
      <c r="D315" s="326">
        <v>0</v>
      </c>
      <c r="E315" s="326">
        <v>0</v>
      </c>
      <c r="F315" s="326">
        <v>0</v>
      </c>
      <c r="G315" s="326">
        <v>0</v>
      </c>
      <c r="H315" s="326">
        <v>0</v>
      </c>
      <c r="I315" s="326">
        <v>0</v>
      </c>
      <c r="J315" s="326">
        <v>0</v>
      </c>
      <c r="K315" s="326">
        <v>0</v>
      </c>
      <c r="L315" s="326">
        <v>0</v>
      </c>
      <c r="M315" s="326">
        <v>0</v>
      </c>
      <c r="N315" s="326">
        <v>0</v>
      </c>
      <c r="O315" s="326">
        <v>0</v>
      </c>
      <c r="P315" s="327">
        <v>0</v>
      </c>
      <c r="Q315" s="206" t="s">
        <v>162</v>
      </c>
      <c r="R315" s="244">
        <f t="shared" si="4"/>
        <v>0</v>
      </c>
    </row>
    <row r="316" spans="1:18" ht="15">
      <c r="A316" s="333" t="s">
        <v>493</v>
      </c>
      <c r="B316" s="334" t="s">
        <v>343</v>
      </c>
      <c r="C316" s="326">
        <v>0</v>
      </c>
      <c r="D316" s="326">
        <v>0</v>
      </c>
      <c r="E316" s="326">
        <v>0</v>
      </c>
      <c r="F316" s="326">
        <v>0</v>
      </c>
      <c r="G316" s="326">
        <v>0</v>
      </c>
      <c r="H316" s="326">
        <v>0</v>
      </c>
      <c r="I316" s="326">
        <v>0</v>
      </c>
      <c r="J316" s="326">
        <v>0</v>
      </c>
      <c r="K316" s="326">
        <v>0</v>
      </c>
      <c r="L316" s="326">
        <v>0</v>
      </c>
      <c r="M316" s="326">
        <v>0</v>
      </c>
      <c r="N316" s="326">
        <v>0</v>
      </c>
      <c r="O316" s="326">
        <v>0</v>
      </c>
      <c r="P316" s="327">
        <v>0</v>
      </c>
      <c r="Q316" s="206" t="s">
        <v>162</v>
      </c>
      <c r="R316" s="244">
        <f t="shared" si="4"/>
        <v>0</v>
      </c>
    </row>
    <row r="317" spans="1:18" ht="15">
      <c r="A317" s="333" t="s">
        <v>494</v>
      </c>
      <c r="B317" s="334" t="s">
        <v>343</v>
      </c>
      <c r="C317" s="326">
        <v>0</v>
      </c>
      <c r="D317" s="326">
        <v>0</v>
      </c>
      <c r="E317" s="326">
        <v>0</v>
      </c>
      <c r="F317" s="326">
        <v>0</v>
      </c>
      <c r="G317" s="326">
        <v>0</v>
      </c>
      <c r="H317" s="326">
        <v>0</v>
      </c>
      <c r="I317" s="326">
        <v>0</v>
      </c>
      <c r="J317" s="326">
        <v>0</v>
      </c>
      <c r="K317" s="326">
        <v>0</v>
      </c>
      <c r="L317" s="326">
        <v>0</v>
      </c>
      <c r="M317" s="326">
        <v>0</v>
      </c>
      <c r="N317" s="326">
        <v>0</v>
      </c>
      <c r="O317" s="326">
        <v>0</v>
      </c>
      <c r="P317" s="327">
        <v>0</v>
      </c>
      <c r="Q317" s="206" t="s">
        <v>162</v>
      </c>
      <c r="R317" s="244">
        <f t="shared" si="4"/>
        <v>0</v>
      </c>
    </row>
    <row r="318" spans="1:18" ht="15">
      <c r="A318" s="333" t="s">
        <v>495</v>
      </c>
      <c r="B318" s="334" t="s">
        <v>343</v>
      </c>
      <c r="C318" s="326">
        <v>4217000</v>
      </c>
      <c r="D318" s="326">
        <v>4228000</v>
      </c>
      <c r="E318" s="326">
        <v>4240000</v>
      </c>
      <c r="F318" s="326">
        <v>4251000</v>
      </c>
      <c r="G318" s="326">
        <v>4263000</v>
      </c>
      <c r="H318" s="326">
        <v>4275000</v>
      </c>
      <c r="I318" s="326">
        <v>4286000</v>
      </c>
      <c r="J318" s="326">
        <v>4298000</v>
      </c>
      <c r="K318" s="326">
        <v>4309000</v>
      </c>
      <c r="L318" s="326">
        <v>4320000</v>
      </c>
      <c r="M318" s="326">
        <v>4329000</v>
      </c>
      <c r="N318" s="326">
        <v>4339000</v>
      </c>
      <c r="O318" s="326">
        <v>4348000</v>
      </c>
      <c r="P318" s="327">
        <v>4285042</v>
      </c>
      <c r="Q318" s="206" t="s">
        <v>162</v>
      </c>
      <c r="R318" s="244">
        <f t="shared" si="4"/>
        <v>0</v>
      </c>
    </row>
    <row r="319" spans="1:18" ht="15">
      <c r="A319" s="333" t="s">
        <v>496</v>
      </c>
      <c r="B319" s="334" t="s">
        <v>343</v>
      </c>
      <c r="C319" s="326">
        <v>0</v>
      </c>
      <c r="D319" s="326">
        <v>0</v>
      </c>
      <c r="E319" s="326">
        <v>0</v>
      </c>
      <c r="F319" s="326">
        <v>0</v>
      </c>
      <c r="G319" s="326">
        <v>0</v>
      </c>
      <c r="H319" s="326">
        <v>0</v>
      </c>
      <c r="I319" s="326">
        <v>0</v>
      </c>
      <c r="J319" s="326">
        <v>0</v>
      </c>
      <c r="K319" s="326">
        <v>0</v>
      </c>
      <c r="L319" s="326">
        <v>0</v>
      </c>
      <c r="M319" s="326">
        <v>0</v>
      </c>
      <c r="N319" s="326">
        <v>0</v>
      </c>
      <c r="O319" s="326">
        <v>0</v>
      </c>
      <c r="P319" s="327">
        <v>0</v>
      </c>
      <c r="Q319" s="206" t="s">
        <v>162</v>
      </c>
      <c r="R319" s="244">
        <f t="shared" si="4"/>
        <v>0</v>
      </c>
    </row>
    <row r="320" spans="1:18" ht="15">
      <c r="A320" s="333" t="s">
        <v>497</v>
      </c>
      <c r="B320" s="334" t="s">
        <v>343</v>
      </c>
      <c r="C320" s="326">
        <v>2950000</v>
      </c>
      <c r="D320" s="326">
        <v>3006000</v>
      </c>
      <c r="E320" s="326">
        <v>3061000</v>
      </c>
      <c r="F320" s="326">
        <v>3117000</v>
      </c>
      <c r="G320" s="326">
        <v>3173000</v>
      </c>
      <c r="H320" s="326">
        <v>3228000</v>
      </c>
      <c r="I320" s="326">
        <v>3284000</v>
      </c>
      <c r="J320" s="326">
        <v>3340000</v>
      </c>
      <c r="K320" s="326">
        <v>3395000</v>
      </c>
      <c r="L320" s="326">
        <v>3451000</v>
      </c>
      <c r="M320" s="326">
        <v>3507000</v>
      </c>
      <c r="N320" s="326">
        <v>3562000</v>
      </c>
      <c r="O320" s="326">
        <v>3618000</v>
      </c>
      <c r="P320" s="327">
        <v>3284008</v>
      </c>
      <c r="Q320" s="206" t="s">
        <v>162</v>
      </c>
      <c r="R320" s="244">
        <f t="shared" si="4"/>
        <v>0</v>
      </c>
    </row>
    <row r="321" spans="1:18" ht="15">
      <c r="A321" s="333" t="s">
        <v>498</v>
      </c>
      <c r="B321" s="334" t="s">
        <v>343</v>
      </c>
      <c r="C321" s="326">
        <v>0</v>
      </c>
      <c r="D321" s="326">
        <v>0</v>
      </c>
      <c r="E321" s="326">
        <v>0</v>
      </c>
      <c r="F321" s="326">
        <v>0</v>
      </c>
      <c r="G321" s="326">
        <v>0</v>
      </c>
      <c r="H321" s="326">
        <v>0</v>
      </c>
      <c r="I321" s="326">
        <v>0</v>
      </c>
      <c r="J321" s="326">
        <v>0</v>
      </c>
      <c r="K321" s="326">
        <v>0</v>
      </c>
      <c r="L321" s="326">
        <v>0</v>
      </c>
      <c r="M321" s="326">
        <v>0</v>
      </c>
      <c r="N321" s="326">
        <v>0</v>
      </c>
      <c r="O321" s="326">
        <v>0</v>
      </c>
      <c r="P321" s="327">
        <v>0</v>
      </c>
      <c r="Q321" s="206" t="s">
        <v>162</v>
      </c>
      <c r="R321" s="244">
        <f t="shared" si="4"/>
        <v>0</v>
      </c>
    </row>
    <row r="322" spans="1:18" ht="15">
      <c r="A322" s="333" t="s">
        <v>499</v>
      </c>
      <c r="B322" s="334" t="s">
        <v>343</v>
      </c>
      <c r="C322" s="326">
        <v>0</v>
      </c>
      <c r="D322" s="326">
        <v>0</v>
      </c>
      <c r="E322" s="326">
        <v>0</v>
      </c>
      <c r="F322" s="326">
        <v>0</v>
      </c>
      <c r="G322" s="326">
        <v>0</v>
      </c>
      <c r="H322" s="326">
        <v>0</v>
      </c>
      <c r="I322" s="326">
        <v>0</v>
      </c>
      <c r="J322" s="326">
        <v>0</v>
      </c>
      <c r="K322" s="326">
        <v>0</v>
      </c>
      <c r="L322" s="326">
        <v>0</v>
      </c>
      <c r="M322" s="326">
        <v>0</v>
      </c>
      <c r="N322" s="326">
        <v>0</v>
      </c>
      <c r="O322" s="326">
        <v>0</v>
      </c>
      <c r="P322" s="327">
        <v>0</v>
      </c>
      <c r="Q322" s="206" t="s">
        <v>162</v>
      </c>
      <c r="R322" s="244">
        <f t="shared" si="4"/>
        <v>0</v>
      </c>
    </row>
    <row r="323" spans="1:18" ht="15">
      <c r="A323" s="333" t="s">
        <v>500</v>
      </c>
      <c r="B323" s="334" t="s">
        <v>343</v>
      </c>
      <c r="C323" s="326">
        <v>347000</v>
      </c>
      <c r="D323" s="326">
        <v>358000</v>
      </c>
      <c r="E323" s="326">
        <v>369000</v>
      </c>
      <c r="F323" s="326">
        <v>380000</v>
      </c>
      <c r="G323" s="326">
        <v>391000</v>
      </c>
      <c r="H323" s="326">
        <v>402000</v>
      </c>
      <c r="I323" s="326">
        <v>412000</v>
      </c>
      <c r="J323" s="326">
        <v>423000</v>
      </c>
      <c r="K323" s="326">
        <v>434000</v>
      </c>
      <c r="L323" s="326">
        <v>445000</v>
      </c>
      <c r="M323" s="326">
        <v>456000</v>
      </c>
      <c r="N323" s="326">
        <v>467000</v>
      </c>
      <c r="O323" s="326">
        <v>478000</v>
      </c>
      <c r="P323" s="327">
        <v>412485</v>
      </c>
      <c r="Q323" s="206" t="s">
        <v>162</v>
      </c>
      <c r="R323" s="244">
        <f t="shared" si="4"/>
        <v>0</v>
      </c>
    </row>
    <row r="324" spans="1:18" ht="15">
      <c r="A324" s="333" t="s">
        <v>501</v>
      </c>
      <c r="B324" s="334" t="s">
        <v>343</v>
      </c>
      <c r="C324" s="326">
        <v>29000</v>
      </c>
      <c r="D324" s="326">
        <v>30000</v>
      </c>
      <c r="E324" s="326">
        <v>30000</v>
      </c>
      <c r="F324" s="326">
        <v>31000</v>
      </c>
      <c r="G324" s="326">
        <v>32000</v>
      </c>
      <c r="H324" s="326">
        <v>33000</v>
      </c>
      <c r="I324" s="326">
        <v>33000</v>
      </c>
      <c r="J324" s="326">
        <v>34000</v>
      </c>
      <c r="K324" s="326">
        <v>35000</v>
      </c>
      <c r="L324" s="326">
        <v>36000</v>
      </c>
      <c r="M324" s="326">
        <v>37000</v>
      </c>
      <c r="N324" s="326">
        <v>37000</v>
      </c>
      <c r="O324" s="326">
        <v>38000</v>
      </c>
      <c r="P324" s="327">
        <v>33459</v>
      </c>
      <c r="Q324" s="206" t="s">
        <v>162</v>
      </c>
      <c r="R324" s="244">
        <f t="shared" ref="R324:R387" si="5">(ROUND((C324+O324+SUM(D324:N324)*2)/24,-3)-(ROUND(P324,-3)))</f>
        <v>0</v>
      </c>
    </row>
    <row r="325" spans="1:18" ht="15">
      <c r="A325" s="333" t="s">
        <v>502</v>
      </c>
      <c r="B325" s="334" t="s">
        <v>343</v>
      </c>
      <c r="C325" s="326">
        <v>0</v>
      </c>
      <c r="D325" s="326">
        <v>0</v>
      </c>
      <c r="E325" s="326">
        <v>0</v>
      </c>
      <c r="F325" s="326">
        <v>0</v>
      </c>
      <c r="G325" s="326">
        <v>0</v>
      </c>
      <c r="H325" s="326">
        <v>0</v>
      </c>
      <c r="I325" s="326">
        <v>0</v>
      </c>
      <c r="J325" s="326">
        <v>0</v>
      </c>
      <c r="K325" s="326">
        <v>0</v>
      </c>
      <c r="L325" s="326">
        <v>0</v>
      </c>
      <c r="M325" s="326">
        <v>0</v>
      </c>
      <c r="N325" s="326">
        <v>0</v>
      </c>
      <c r="O325" s="326">
        <v>0</v>
      </c>
      <c r="P325" s="327">
        <v>0</v>
      </c>
      <c r="Q325" s="206" t="s">
        <v>162</v>
      </c>
      <c r="R325" s="244">
        <f t="shared" si="5"/>
        <v>0</v>
      </c>
    </row>
    <row r="326" spans="1:18" ht="15">
      <c r="A326" s="333" t="s">
        <v>503</v>
      </c>
      <c r="B326" s="334" t="s">
        <v>343</v>
      </c>
      <c r="C326" s="326">
        <v>0</v>
      </c>
      <c r="D326" s="326">
        <v>0</v>
      </c>
      <c r="E326" s="326">
        <v>0</v>
      </c>
      <c r="F326" s="326">
        <v>0</v>
      </c>
      <c r="G326" s="326">
        <v>0</v>
      </c>
      <c r="H326" s="326">
        <v>0</v>
      </c>
      <c r="I326" s="326">
        <v>0</v>
      </c>
      <c r="J326" s="326">
        <v>0</v>
      </c>
      <c r="K326" s="326">
        <v>0</v>
      </c>
      <c r="L326" s="326">
        <v>0</v>
      </c>
      <c r="M326" s="326">
        <v>0</v>
      </c>
      <c r="N326" s="326">
        <v>0</v>
      </c>
      <c r="O326" s="326">
        <v>0</v>
      </c>
      <c r="P326" s="327">
        <v>0</v>
      </c>
      <c r="Q326" s="206" t="s">
        <v>162</v>
      </c>
      <c r="R326" s="244">
        <f t="shared" si="5"/>
        <v>0</v>
      </c>
    </row>
    <row r="327" spans="1:18" ht="15">
      <c r="A327" s="333" t="s">
        <v>504</v>
      </c>
      <c r="B327" s="334" t="s">
        <v>343</v>
      </c>
      <c r="C327" s="326">
        <v>12000</v>
      </c>
      <c r="D327" s="326">
        <v>12000</v>
      </c>
      <c r="E327" s="326">
        <v>12000</v>
      </c>
      <c r="F327" s="326">
        <v>13000</v>
      </c>
      <c r="G327" s="326">
        <v>13000</v>
      </c>
      <c r="H327" s="326">
        <v>13000</v>
      </c>
      <c r="I327" s="326">
        <v>13000</v>
      </c>
      <c r="J327" s="326">
        <v>13000</v>
      </c>
      <c r="K327" s="326">
        <v>13000</v>
      </c>
      <c r="L327" s="326">
        <v>13000</v>
      </c>
      <c r="M327" s="326">
        <v>13000</v>
      </c>
      <c r="N327" s="326">
        <v>13000</v>
      </c>
      <c r="O327" s="326">
        <v>13000</v>
      </c>
      <c r="P327" s="327">
        <v>12713</v>
      </c>
      <c r="Q327" s="206" t="s">
        <v>162</v>
      </c>
      <c r="R327" s="244">
        <f t="shared" si="5"/>
        <v>0</v>
      </c>
    </row>
    <row r="328" spans="1:18" ht="15">
      <c r="A328" s="214" t="s">
        <v>514</v>
      </c>
      <c r="B328" s="214" t="s">
        <v>515</v>
      </c>
      <c r="C328" s="326">
        <v>393000</v>
      </c>
      <c r="D328" s="326">
        <v>417000</v>
      </c>
      <c r="E328" s="326">
        <v>437000</v>
      </c>
      <c r="F328" s="326">
        <v>458000</v>
      </c>
      <c r="G328" s="326">
        <v>479000</v>
      </c>
      <c r="H328" s="326">
        <v>500000</v>
      </c>
      <c r="I328" s="326">
        <v>521000</v>
      </c>
      <c r="J328" s="326">
        <v>542000</v>
      </c>
      <c r="K328" s="326">
        <v>563000</v>
      </c>
      <c r="L328" s="326">
        <v>584000</v>
      </c>
      <c r="M328" s="326">
        <v>605000</v>
      </c>
      <c r="N328" s="326">
        <v>625000</v>
      </c>
      <c r="O328" s="326">
        <v>646000</v>
      </c>
      <c r="P328" s="327">
        <v>520885</v>
      </c>
      <c r="Q328" s="206" t="s">
        <v>162</v>
      </c>
      <c r="R328" s="244">
        <f t="shared" si="5"/>
        <v>0</v>
      </c>
    </row>
    <row r="329" spans="1:18" ht="15">
      <c r="A329" s="214" t="s">
        <v>516</v>
      </c>
      <c r="B329" s="214" t="s">
        <v>515</v>
      </c>
      <c r="C329" s="326">
        <v>0</v>
      </c>
      <c r="D329" s="326">
        <v>0</v>
      </c>
      <c r="E329" s="326">
        <v>0</v>
      </c>
      <c r="F329" s="326">
        <v>0</v>
      </c>
      <c r="G329" s="326">
        <v>0</v>
      </c>
      <c r="H329" s="326">
        <v>0</v>
      </c>
      <c r="I329" s="326">
        <v>0</v>
      </c>
      <c r="J329" s="326">
        <v>0</v>
      </c>
      <c r="K329" s="326">
        <v>0</v>
      </c>
      <c r="L329" s="326">
        <v>0</v>
      </c>
      <c r="M329" s="326">
        <v>0</v>
      </c>
      <c r="N329" s="326">
        <v>0</v>
      </c>
      <c r="O329" s="326">
        <v>0</v>
      </c>
      <c r="P329" s="327">
        <v>0</v>
      </c>
      <c r="Q329" s="206" t="s">
        <v>162</v>
      </c>
      <c r="R329" s="244">
        <f t="shared" si="5"/>
        <v>0</v>
      </c>
    </row>
    <row r="330" spans="1:18" ht="15">
      <c r="A330" s="214" t="s">
        <v>517</v>
      </c>
      <c r="B330" s="214" t="s">
        <v>515</v>
      </c>
      <c r="C330" s="326">
        <v>6791000</v>
      </c>
      <c r="D330" s="326">
        <v>7064000</v>
      </c>
      <c r="E330" s="326">
        <v>7334000</v>
      </c>
      <c r="F330" s="326">
        <v>7602000</v>
      </c>
      <c r="G330" s="326">
        <v>7870000</v>
      </c>
      <c r="H330" s="326">
        <v>8139000</v>
      </c>
      <c r="I330" s="326">
        <v>8407000</v>
      </c>
      <c r="J330" s="326">
        <v>8675000</v>
      </c>
      <c r="K330" s="326">
        <v>8943000</v>
      </c>
      <c r="L330" s="326">
        <v>9211000</v>
      </c>
      <c r="M330" s="326">
        <v>9480000</v>
      </c>
      <c r="N330" s="326">
        <v>9748000</v>
      </c>
      <c r="O330" s="326">
        <v>10016000</v>
      </c>
      <c r="P330" s="327">
        <v>8406328</v>
      </c>
      <c r="Q330" s="206" t="s">
        <v>162</v>
      </c>
      <c r="R330" s="244">
        <f t="shared" si="5"/>
        <v>0</v>
      </c>
    </row>
    <row r="331" spans="1:18" ht="15">
      <c r="A331" s="214" t="s">
        <v>518</v>
      </c>
      <c r="B331" s="214" t="s">
        <v>515</v>
      </c>
      <c r="C331" s="326">
        <v>65000</v>
      </c>
      <c r="D331" s="326">
        <v>67000</v>
      </c>
      <c r="E331" s="326">
        <v>69000</v>
      </c>
      <c r="F331" s="326">
        <v>71000</v>
      </c>
      <c r="G331" s="326">
        <v>74000</v>
      </c>
      <c r="H331" s="326">
        <v>76000</v>
      </c>
      <c r="I331" s="326">
        <v>78000</v>
      </c>
      <c r="J331" s="326">
        <v>80000</v>
      </c>
      <c r="K331" s="326">
        <v>82000</v>
      </c>
      <c r="L331" s="326">
        <v>84000</v>
      </c>
      <c r="M331" s="326">
        <v>86000</v>
      </c>
      <c r="N331" s="326">
        <v>89000</v>
      </c>
      <c r="O331" s="326">
        <v>91000</v>
      </c>
      <c r="P331" s="327">
        <v>77858</v>
      </c>
      <c r="Q331" s="206" t="s">
        <v>162</v>
      </c>
      <c r="R331" s="244">
        <f t="shared" si="5"/>
        <v>0</v>
      </c>
    </row>
    <row r="332" spans="1:18" ht="15">
      <c r="A332" s="214" t="s">
        <v>519</v>
      </c>
      <c r="B332" s="214" t="s">
        <v>515</v>
      </c>
      <c r="C332" s="326">
        <v>0</v>
      </c>
      <c r="D332" s="326">
        <v>0</v>
      </c>
      <c r="E332" s="326">
        <v>0</v>
      </c>
      <c r="F332" s="326">
        <v>0</v>
      </c>
      <c r="G332" s="326">
        <v>0</v>
      </c>
      <c r="H332" s="326">
        <v>0</v>
      </c>
      <c r="I332" s="326">
        <v>0</v>
      </c>
      <c r="J332" s="326">
        <v>0</v>
      </c>
      <c r="K332" s="326">
        <v>0</v>
      </c>
      <c r="L332" s="326">
        <v>0</v>
      </c>
      <c r="M332" s="326">
        <v>0</v>
      </c>
      <c r="N332" s="326">
        <v>0</v>
      </c>
      <c r="O332" s="326">
        <v>0</v>
      </c>
      <c r="P332" s="327">
        <v>0</v>
      </c>
      <c r="Q332" s="206" t="s">
        <v>162</v>
      </c>
      <c r="R332" s="244">
        <f t="shared" si="5"/>
        <v>0</v>
      </c>
    </row>
    <row r="333" spans="1:18" ht="15">
      <c r="A333" s="214" t="s">
        <v>520</v>
      </c>
      <c r="B333" s="214" t="s">
        <v>515</v>
      </c>
      <c r="C333" s="326">
        <v>0</v>
      </c>
      <c r="D333" s="326">
        <v>0</v>
      </c>
      <c r="E333" s="326">
        <v>0</v>
      </c>
      <c r="F333" s="326">
        <v>0</v>
      </c>
      <c r="G333" s="326">
        <v>0</v>
      </c>
      <c r="H333" s="326">
        <v>0</v>
      </c>
      <c r="I333" s="326">
        <v>0</v>
      </c>
      <c r="J333" s="326">
        <v>0</v>
      </c>
      <c r="K333" s="326">
        <v>0</v>
      </c>
      <c r="L333" s="326">
        <v>0</v>
      </c>
      <c r="M333" s="326">
        <v>0</v>
      </c>
      <c r="N333" s="326">
        <v>0</v>
      </c>
      <c r="O333" s="326">
        <v>0</v>
      </c>
      <c r="P333" s="327">
        <v>0</v>
      </c>
      <c r="Q333" s="206" t="s">
        <v>162</v>
      </c>
      <c r="R333" s="244">
        <f t="shared" si="5"/>
        <v>0</v>
      </c>
    </row>
    <row r="334" spans="1:18" ht="15">
      <c r="A334" s="214" t="s">
        <v>521</v>
      </c>
      <c r="B334" s="214" t="s">
        <v>515</v>
      </c>
      <c r="C334" s="326">
        <v>16000</v>
      </c>
      <c r="D334" s="326">
        <v>17000</v>
      </c>
      <c r="E334" s="326">
        <v>18000</v>
      </c>
      <c r="F334" s="326">
        <v>19000</v>
      </c>
      <c r="G334" s="326">
        <v>19000</v>
      </c>
      <c r="H334" s="326">
        <v>20000</v>
      </c>
      <c r="I334" s="326">
        <v>21000</v>
      </c>
      <c r="J334" s="326">
        <v>22000</v>
      </c>
      <c r="K334" s="326">
        <v>22000</v>
      </c>
      <c r="L334" s="326">
        <v>23000</v>
      </c>
      <c r="M334" s="326">
        <v>24000</v>
      </c>
      <c r="N334" s="326">
        <v>25000</v>
      </c>
      <c r="O334" s="326">
        <v>25000</v>
      </c>
      <c r="P334" s="327">
        <v>20942</v>
      </c>
      <c r="Q334" s="206" t="s">
        <v>162</v>
      </c>
      <c r="R334" s="244">
        <f t="shared" si="5"/>
        <v>0</v>
      </c>
    </row>
    <row r="335" spans="1:18" ht="15">
      <c r="A335" s="214" t="s">
        <v>522</v>
      </c>
      <c r="B335" s="214" t="s">
        <v>515</v>
      </c>
      <c r="C335" s="326">
        <v>0</v>
      </c>
      <c r="D335" s="326">
        <v>0</v>
      </c>
      <c r="E335" s="326">
        <v>0</v>
      </c>
      <c r="F335" s="326">
        <v>0</v>
      </c>
      <c r="G335" s="326">
        <v>0</v>
      </c>
      <c r="H335" s="326">
        <v>0</v>
      </c>
      <c r="I335" s="326">
        <v>0</v>
      </c>
      <c r="J335" s="326">
        <v>0</v>
      </c>
      <c r="K335" s="326">
        <v>0</v>
      </c>
      <c r="L335" s="326">
        <v>0</v>
      </c>
      <c r="M335" s="326">
        <v>0</v>
      </c>
      <c r="N335" s="326">
        <v>0</v>
      </c>
      <c r="O335" s="326">
        <v>0</v>
      </c>
      <c r="P335" s="327">
        <v>0</v>
      </c>
      <c r="Q335" s="206" t="s">
        <v>162</v>
      </c>
      <c r="R335" s="244">
        <f t="shared" si="5"/>
        <v>0</v>
      </c>
    </row>
    <row r="336" spans="1:18" ht="15">
      <c r="A336" s="214" t="s">
        <v>523</v>
      </c>
      <c r="B336" s="214" t="s">
        <v>515</v>
      </c>
      <c r="C336" s="326">
        <v>113000</v>
      </c>
      <c r="D336" s="326">
        <v>116000</v>
      </c>
      <c r="E336" s="326">
        <v>119000</v>
      </c>
      <c r="F336" s="326">
        <v>121000</v>
      </c>
      <c r="G336" s="326">
        <v>124000</v>
      </c>
      <c r="H336" s="326">
        <v>127000</v>
      </c>
      <c r="I336" s="326">
        <v>130000</v>
      </c>
      <c r="J336" s="326">
        <v>132000</v>
      </c>
      <c r="K336" s="326">
        <v>135000</v>
      </c>
      <c r="L336" s="326">
        <v>138000</v>
      </c>
      <c r="M336" s="326">
        <v>141000</v>
      </c>
      <c r="N336" s="326">
        <v>143000</v>
      </c>
      <c r="O336" s="326">
        <v>146000</v>
      </c>
      <c r="P336" s="327">
        <v>129729</v>
      </c>
      <c r="Q336" s="206" t="s">
        <v>162</v>
      </c>
      <c r="R336" s="244">
        <f t="shared" si="5"/>
        <v>0</v>
      </c>
    </row>
    <row r="337" spans="1:18" ht="15">
      <c r="A337" s="214" t="s">
        <v>524</v>
      </c>
      <c r="B337" s="214" t="s">
        <v>515</v>
      </c>
      <c r="C337" s="326">
        <v>0</v>
      </c>
      <c r="D337" s="326">
        <v>0</v>
      </c>
      <c r="E337" s="326">
        <v>0</v>
      </c>
      <c r="F337" s="326">
        <v>0</v>
      </c>
      <c r="G337" s="326">
        <v>0</v>
      </c>
      <c r="H337" s="326">
        <v>0</v>
      </c>
      <c r="I337" s="326">
        <v>0</v>
      </c>
      <c r="J337" s="326">
        <v>0</v>
      </c>
      <c r="K337" s="326">
        <v>0</v>
      </c>
      <c r="L337" s="326">
        <v>0</v>
      </c>
      <c r="M337" s="326">
        <v>0</v>
      </c>
      <c r="N337" s="326">
        <v>0</v>
      </c>
      <c r="O337" s="326">
        <v>0</v>
      </c>
      <c r="P337" s="327">
        <v>0</v>
      </c>
      <c r="Q337" s="206" t="s">
        <v>162</v>
      </c>
      <c r="R337" s="244">
        <f t="shared" si="5"/>
        <v>0</v>
      </c>
    </row>
    <row r="338" spans="1:18" ht="15">
      <c r="A338" s="214" t="s">
        <v>525</v>
      </c>
      <c r="B338" s="214" t="s">
        <v>515</v>
      </c>
      <c r="C338" s="326">
        <v>79000</v>
      </c>
      <c r="D338" s="326">
        <v>82000</v>
      </c>
      <c r="E338" s="326">
        <v>86000</v>
      </c>
      <c r="F338" s="326">
        <v>90000</v>
      </c>
      <c r="G338" s="326">
        <v>93000</v>
      </c>
      <c r="H338" s="326">
        <v>97000</v>
      </c>
      <c r="I338" s="326">
        <v>101000</v>
      </c>
      <c r="J338" s="326">
        <v>104000</v>
      </c>
      <c r="K338" s="326">
        <v>108000</v>
      </c>
      <c r="L338" s="326">
        <v>112000</v>
      </c>
      <c r="M338" s="326">
        <v>115000</v>
      </c>
      <c r="N338" s="326">
        <v>119000</v>
      </c>
      <c r="O338" s="326">
        <v>123000</v>
      </c>
      <c r="P338" s="327">
        <v>100634</v>
      </c>
      <c r="Q338" s="206" t="s">
        <v>162</v>
      </c>
      <c r="R338" s="244">
        <f t="shared" si="5"/>
        <v>0</v>
      </c>
    </row>
    <row r="339" spans="1:18" ht="15">
      <c r="A339" s="214" t="s">
        <v>526</v>
      </c>
      <c r="B339" s="214" t="s">
        <v>515</v>
      </c>
      <c r="C339" s="326">
        <v>16000</v>
      </c>
      <c r="D339" s="326">
        <v>16000</v>
      </c>
      <c r="E339" s="326">
        <v>17000</v>
      </c>
      <c r="F339" s="326">
        <v>17000</v>
      </c>
      <c r="G339" s="326">
        <v>18000</v>
      </c>
      <c r="H339" s="326">
        <v>18000</v>
      </c>
      <c r="I339" s="326">
        <v>19000</v>
      </c>
      <c r="J339" s="326">
        <v>19000</v>
      </c>
      <c r="K339" s="326">
        <v>19000</v>
      </c>
      <c r="L339" s="326">
        <v>20000</v>
      </c>
      <c r="M339" s="326">
        <v>20000</v>
      </c>
      <c r="N339" s="326">
        <v>21000</v>
      </c>
      <c r="O339" s="326">
        <v>21000</v>
      </c>
      <c r="P339" s="327">
        <v>18519</v>
      </c>
      <c r="Q339" s="206" t="s">
        <v>162</v>
      </c>
      <c r="R339" s="244">
        <f t="shared" si="5"/>
        <v>0</v>
      </c>
    </row>
    <row r="340" spans="1:18" ht="15">
      <c r="A340" s="214" t="s">
        <v>527</v>
      </c>
      <c r="B340" s="214" t="s">
        <v>515</v>
      </c>
      <c r="C340" s="326">
        <v>0</v>
      </c>
      <c r="D340" s="326">
        <v>0</v>
      </c>
      <c r="E340" s="326">
        <v>0</v>
      </c>
      <c r="F340" s="326">
        <v>0</v>
      </c>
      <c r="G340" s="326">
        <v>0</v>
      </c>
      <c r="H340" s="326">
        <v>0</v>
      </c>
      <c r="I340" s="326">
        <v>0</v>
      </c>
      <c r="J340" s="326">
        <v>0</v>
      </c>
      <c r="K340" s="326">
        <v>0</v>
      </c>
      <c r="L340" s="326">
        <v>0</v>
      </c>
      <c r="M340" s="326">
        <v>0</v>
      </c>
      <c r="N340" s="326">
        <v>0</v>
      </c>
      <c r="O340" s="326">
        <v>0</v>
      </c>
      <c r="P340" s="327">
        <v>0</v>
      </c>
      <c r="Q340" s="206" t="s">
        <v>162</v>
      </c>
      <c r="R340" s="244">
        <f t="shared" si="5"/>
        <v>0</v>
      </c>
    </row>
    <row r="341" spans="1:18" ht="15">
      <c r="A341" s="214" t="s">
        <v>528</v>
      </c>
      <c r="B341" s="214" t="s">
        <v>515</v>
      </c>
      <c r="C341" s="326">
        <v>0</v>
      </c>
      <c r="D341" s="326">
        <v>0</v>
      </c>
      <c r="E341" s="326">
        <v>0</v>
      </c>
      <c r="F341" s="326">
        <v>0</v>
      </c>
      <c r="G341" s="326">
        <v>0</v>
      </c>
      <c r="H341" s="326">
        <v>0</v>
      </c>
      <c r="I341" s="326">
        <v>0</v>
      </c>
      <c r="J341" s="326">
        <v>0</v>
      </c>
      <c r="K341" s="326">
        <v>0</v>
      </c>
      <c r="L341" s="326">
        <v>0</v>
      </c>
      <c r="M341" s="326">
        <v>0</v>
      </c>
      <c r="N341" s="326">
        <v>0</v>
      </c>
      <c r="O341" s="326">
        <v>0</v>
      </c>
      <c r="P341" s="327">
        <v>0</v>
      </c>
      <c r="Q341" s="206" t="s">
        <v>162</v>
      </c>
      <c r="R341" s="244">
        <f t="shared" si="5"/>
        <v>0</v>
      </c>
    </row>
    <row r="342" spans="1:18" ht="15">
      <c r="A342" s="214" t="s">
        <v>529</v>
      </c>
      <c r="B342" s="214" t="s">
        <v>515</v>
      </c>
      <c r="C342" s="326">
        <v>3000</v>
      </c>
      <c r="D342" s="326">
        <v>3000</v>
      </c>
      <c r="E342" s="326">
        <v>3000</v>
      </c>
      <c r="F342" s="326">
        <v>4000</v>
      </c>
      <c r="G342" s="326">
        <v>4000</v>
      </c>
      <c r="H342" s="326">
        <v>4000</v>
      </c>
      <c r="I342" s="326">
        <v>4000</v>
      </c>
      <c r="J342" s="326">
        <v>4000</v>
      </c>
      <c r="K342" s="326">
        <v>4000</v>
      </c>
      <c r="L342" s="326">
        <v>5000</v>
      </c>
      <c r="M342" s="326">
        <v>5000</v>
      </c>
      <c r="N342" s="326">
        <v>5000</v>
      </c>
      <c r="O342" s="326">
        <v>5000</v>
      </c>
      <c r="P342" s="327">
        <v>4016</v>
      </c>
      <c r="Q342" s="206" t="s">
        <v>162</v>
      </c>
      <c r="R342" s="244">
        <f t="shared" si="5"/>
        <v>0</v>
      </c>
    </row>
    <row r="343" spans="1:18" ht="15">
      <c r="A343" s="214" t="s">
        <v>530</v>
      </c>
      <c r="B343" s="214" t="s">
        <v>515</v>
      </c>
      <c r="C343" s="326">
        <v>107000</v>
      </c>
      <c r="D343" s="326">
        <v>109000</v>
      </c>
      <c r="E343" s="326">
        <v>111000</v>
      </c>
      <c r="F343" s="326">
        <v>114000</v>
      </c>
      <c r="G343" s="326">
        <v>116000</v>
      </c>
      <c r="H343" s="326">
        <v>119000</v>
      </c>
      <c r="I343" s="326">
        <v>121000</v>
      </c>
      <c r="J343" s="326">
        <v>123000</v>
      </c>
      <c r="K343" s="326">
        <v>126000</v>
      </c>
      <c r="L343" s="326">
        <v>128000</v>
      </c>
      <c r="M343" s="326">
        <v>131000</v>
      </c>
      <c r="N343" s="326">
        <v>134000</v>
      </c>
      <c r="O343" s="326">
        <v>136000</v>
      </c>
      <c r="P343" s="327">
        <v>121117</v>
      </c>
      <c r="Q343" s="206" t="s">
        <v>162</v>
      </c>
      <c r="R343" s="244">
        <f t="shared" si="5"/>
        <v>0</v>
      </c>
    </row>
    <row r="344" spans="1:18" ht="15">
      <c r="A344" s="214" t="s">
        <v>531</v>
      </c>
      <c r="B344" s="214" t="s">
        <v>515</v>
      </c>
      <c r="C344" s="326">
        <v>0</v>
      </c>
      <c r="D344" s="326">
        <v>0</v>
      </c>
      <c r="E344" s="326">
        <v>0</v>
      </c>
      <c r="F344" s="326">
        <v>0</v>
      </c>
      <c r="G344" s="326">
        <v>0</v>
      </c>
      <c r="H344" s="326">
        <v>0</v>
      </c>
      <c r="I344" s="326">
        <v>0</v>
      </c>
      <c r="J344" s="326">
        <v>0</v>
      </c>
      <c r="K344" s="326">
        <v>0</v>
      </c>
      <c r="L344" s="326">
        <v>0</v>
      </c>
      <c r="M344" s="326">
        <v>0</v>
      </c>
      <c r="N344" s="326">
        <v>0</v>
      </c>
      <c r="O344" s="326">
        <v>0</v>
      </c>
      <c r="P344" s="327">
        <v>0</v>
      </c>
      <c r="Q344" s="206" t="s">
        <v>162</v>
      </c>
      <c r="R344" s="244">
        <f t="shared" si="5"/>
        <v>0</v>
      </c>
    </row>
    <row r="345" spans="1:18" ht="15">
      <c r="A345" s="214" t="s">
        <v>532</v>
      </c>
      <c r="B345" s="214" t="s">
        <v>515</v>
      </c>
      <c r="C345" s="326">
        <v>0</v>
      </c>
      <c r="D345" s="326">
        <v>0</v>
      </c>
      <c r="E345" s="326">
        <v>0</v>
      </c>
      <c r="F345" s="326">
        <v>0</v>
      </c>
      <c r="G345" s="326">
        <v>0</v>
      </c>
      <c r="H345" s="326">
        <v>0</v>
      </c>
      <c r="I345" s="326">
        <v>0</v>
      </c>
      <c r="J345" s="326">
        <v>0</v>
      </c>
      <c r="K345" s="326">
        <v>0</v>
      </c>
      <c r="L345" s="326">
        <v>0</v>
      </c>
      <c r="M345" s="326">
        <v>0</v>
      </c>
      <c r="N345" s="326">
        <v>0</v>
      </c>
      <c r="O345" s="326">
        <v>0</v>
      </c>
      <c r="P345" s="327">
        <v>0</v>
      </c>
      <c r="Q345" s="206" t="s">
        <v>162</v>
      </c>
      <c r="R345" s="244">
        <f t="shared" si="5"/>
        <v>0</v>
      </c>
    </row>
    <row r="346" spans="1:18" ht="15">
      <c r="A346" s="214" t="s">
        <v>533</v>
      </c>
      <c r="B346" s="214" t="s">
        <v>515</v>
      </c>
      <c r="C346" s="326">
        <v>47000</v>
      </c>
      <c r="D346" s="326">
        <v>51000</v>
      </c>
      <c r="E346" s="326">
        <v>55000</v>
      </c>
      <c r="F346" s="326">
        <v>59000</v>
      </c>
      <c r="G346" s="326">
        <v>63000</v>
      </c>
      <c r="H346" s="326">
        <v>67000</v>
      </c>
      <c r="I346" s="326">
        <v>71000</v>
      </c>
      <c r="J346" s="326">
        <v>75000</v>
      </c>
      <c r="K346" s="326">
        <v>79000</v>
      </c>
      <c r="L346" s="326">
        <v>84000</v>
      </c>
      <c r="M346" s="326">
        <v>88000</v>
      </c>
      <c r="N346" s="326">
        <v>92000</v>
      </c>
      <c r="O346" s="326">
        <v>96000</v>
      </c>
      <c r="P346" s="327">
        <v>71246</v>
      </c>
      <c r="Q346" s="206" t="s">
        <v>162</v>
      </c>
      <c r="R346" s="244">
        <f t="shared" si="5"/>
        <v>0</v>
      </c>
    </row>
    <row r="347" spans="1:18" ht="15">
      <c r="A347" s="214" t="s">
        <v>534</v>
      </c>
      <c r="B347" s="214" t="s">
        <v>515</v>
      </c>
      <c r="C347" s="326">
        <v>0</v>
      </c>
      <c r="D347" s="326">
        <v>0</v>
      </c>
      <c r="E347" s="326">
        <v>0</v>
      </c>
      <c r="F347" s="326">
        <v>0</v>
      </c>
      <c r="G347" s="326">
        <v>0</v>
      </c>
      <c r="H347" s="326">
        <v>0</v>
      </c>
      <c r="I347" s="326">
        <v>0</v>
      </c>
      <c r="J347" s="326">
        <v>0</v>
      </c>
      <c r="K347" s="326">
        <v>0</v>
      </c>
      <c r="L347" s="326">
        <v>0</v>
      </c>
      <c r="M347" s="326">
        <v>0</v>
      </c>
      <c r="N347" s="326">
        <v>0</v>
      </c>
      <c r="O347" s="326">
        <v>0</v>
      </c>
      <c r="P347" s="327">
        <v>0</v>
      </c>
      <c r="Q347" s="206" t="s">
        <v>162</v>
      </c>
      <c r="R347" s="244">
        <f t="shared" si="5"/>
        <v>0</v>
      </c>
    </row>
    <row r="348" spans="1:18" ht="15">
      <c r="A348" s="214" t="s">
        <v>535</v>
      </c>
      <c r="B348" s="214" t="s">
        <v>515</v>
      </c>
      <c r="C348" s="326">
        <v>37000</v>
      </c>
      <c r="D348" s="326">
        <v>40000</v>
      </c>
      <c r="E348" s="326">
        <v>43000</v>
      </c>
      <c r="F348" s="326">
        <v>46000</v>
      </c>
      <c r="G348" s="326">
        <v>49000</v>
      </c>
      <c r="H348" s="326">
        <v>51000</v>
      </c>
      <c r="I348" s="326">
        <v>54000</v>
      </c>
      <c r="J348" s="326">
        <v>57000</v>
      </c>
      <c r="K348" s="326">
        <v>60000</v>
      </c>
      <c r="L348" s="326">
        <v>63000</v>
      </c>
      <c r="M348" s="326">
        <v>66000</v>
      </c>
      <c r="N348" s="326">
        <v>69000</v>
      </c>
      <c r="O348" s="326">
        <v>72000</v>
      </c>
      <c r="P348" s="327">
        <v>54359</v>
      </c>
      <c r="Q348" s="206" t="s">
        <v>162</v>
      </c>
      <c r="R348" s="244">
        <f t="shared" si="5"/>
        <v>0</v>
      </c>
    </row>
    <row r="349" spans="1:18" ht="15">
      <c r="A349" s="214" t="s">
        <v>536</v>
      </c>
      <c r="B349" s="214" t="s">
        <v>515</v>
      </c>
      <c r="C349" s="326">
        <v>0</v>
      </c>
      <c r="D349" s="326">
        <v>0</v>
      </c>
      <c r="E349" s="326">
        <v>0</v>
      </c>
      <c r="F349" s="326">
        <v>0</v>
      </c>
      <c r="G349" s="326">
        <v>0</v>
      </c>
      <c r="H349" s="326">
        <v>0</v>
      </c>
      <c r="I349" s="326">
        <v>0</v>
      </c>
      <c r="J349" s="326">
        <v>0</v>
      </c>
      <c r="K349" s="326">
        <v>0</v>
      </c>
      <c r="L349" s="326">
        <v>0</v>
      </c>
      <c r="M349" s="326">
        <v>0</v>
      </c>
      <c r="N349" s="326">
        <v>0</v>
      </c>
      <c r="O349" s="326">
        <v>0</v>
      </c>
      <c r="P349" s="327">
        <v>0</v>
      </c>
      <c r="Q349" s="206" t="s">
        <v>162</v>
      </c>
      <c r="R349" s="244">
        <f t="shared" si="5"/>
        <v>0</v>
      </c>
    </row>
    <row r="350" spans="1:18" ht="15">
      <c r="A350" s="214" t="s">
        <v>537</v>
      </c>
      <c r="B350" s="214" t="s">
        <v>515</v>
      </c>
      <c r="C350" s="326">
        <v>77000</v>
      </c>
      <c r="D350" s="326">
        <v>81000</v>
      </c>
      <c r="E350" s="326">
        <v>85000</v>
      </c>
      <c r="F350" s="326">
        <v>90000</v>
      </c>
      <c r="G350" s="326">
        <v>94000</v>
      </c>
      <c r="H350" s="326">
        <v>99000</v>
      </c>
      <c r="I350" s="326">
        <v>104000</v>
      </c>
      <c r="J350" s="326">
        <v>109000</v>
      </c>
      <c r="K350" s="326">
        <v>113000</v>
      </c>
      <c r="L350" s="326">
        <v>118000</v>
      </c>
      <c r="M350" s="326">
        <v>123000</v>
      </c>
      <c r="N350" s="326">
        <v>128000</v>
      </c>
      <c r="O350" s="326">
        <v>133000</v>
      </c>
      <c r="P350" s="327">
        <v>104035</v>
      </c>
      <c r="Q350" s="206" t="s">
        <v>162</v>
      </c>
      <c r="R350" s="244">
        <f t="shared" si="5"/>
        <v>0</v>
      </c>
    </row>
    <row r="351" spans="1:18" ht="15">
      <c r="A351" s="214" t="s">
        <v>538</v>
      </c>
      <c r="B351" s="214" t="s">
        <v>515</v>
      </c>
      <c r="C351" s="326">
        <v>0</v>
      </c>
      <c r="D351" s="326">
        <v>0</v>
      </c>
      <c r="E351" s="326">
        <v>0</v>
      </c>
      <c r="F351" s="326">
        <v>0</v>
      </c>
      <c r="G351" s="326">
        <v>0</v>
      </c>
      <c r="H351" s="326">
        <v>0</v>
      </c>
      <c r="I351" s="326">
        <v>0</v>
      </c>
      <c r="J351" s="326">
        <v>0</v>
      </c>
      <c r="K351" s="326">
        <v>0</v>
      </c>
      <c r="L351" s="326">
        <v>0</v>
      </c>
      <c r="M351" s="326">
        <v>0</v>
      </c>
      <c r="N351" s="326">
        <v>0</v>
      </c>
      <c r="O351" s="326">
        <v>0</v>
      </c>
      <c r="P351" s="327">
        <v>0</v>
      </c>
      <c r="Q351" s="206" t="s">
        <v>162</v>
      </c>
      <c r="R351" s="244">
        <f t="shared" si="5"/>
        <v>0</v>
      </c>
    </row>
    <row r="352" spans="1:18" ht="15">
      <c r="A352" s="214" t="s">
        <v>539</v>
      </c>
      <c r="B352" s="214" t="s">
        <v>515</v>
      </c>
      <c r="C352" s="326">
        <v>177000</v>
      </c>
      <c r="D352" s="326">
        <v>184000</v>
      </c>
      <c r="E352" s="326">
        <v>191000</v>
      </c>
      <c r="F352" s="326">
        <v>198000</v>
      </c>
      <c r="G352" s="326">
        <v>206000</v>
      </c>
      <c r="H352" s="326">
        <v>213000</v>
      </c>
      <c r="I352" s="326">
        <v>220000</v>
      </c>
      <c r="J352" s="326">
        <v>227000</v>
      </c>
      <c r="K352" s="326">
        <v>234000</v>
      </c>
      <c r="L352" s="326">
        <v>242000</v>
      </c>
      <c r="M352" s="326">
        <v>249000</v>
      </c>
      <c r="N352" s="326">
        <v>257000</v>
      </c>
      <c r="O352" s="326">
        <v>264000</v>
      </c>
      <c r="P352" s="327">
        <v>220068</v>
      </c>
      <c r="Q352" s="206" t="s">
        <v>162</v>
      </c>
      <c r="R352" s="244">
        <f t="shared" si="5"/>
        <v>0</v>
      </c>
    </row>
    <row r="353" spans="1:18" ht="15">
      <c r="A353" s="214" t="s">
        <v>540</v>
      </c>
      <c r="B353" s="214" t="s">
        <v>515</v>
      </c>
      <c r="C353" s="326">
        <v>0</v>
      </c>
      <c r="D353" s="326">
        <v>0</v>
      </c>
      <c r="E353" s="326">
        <v>0</v>
      </c>
      <c r="F353" s="326">
        <v>0</v>
      </c>
      <c r="G353" s="326">
        <v>0</v>
      </c>
      <c r="H353" s="326">
        <v>0</v>
      </c>
      <c r="I353" s="326">
        <v>0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326">
        <v>0</v>
      </c>
      <c r="P353" s="327">
        <v>0</v>
      </c>
      <c r="Q353" s="206" t="s">
        <v>162</v>
      </c>
      <c r="R353" s="244">
        <f t="shared" si="5"/>
        <v>0</v>
      </c>
    </row>
    <row r="354" spans="1:18" ht="15">
      <c r="A354" s="214" t="s">
        <v>541</v>
      </c>
      <c r="B354" s="214" t="s">
        <v>515</v>
      </c>
      <c r="C354" s="326">
        <v>0</v>
      </c>
      <c r="D354" s="326">
        <v>0</v>
      </c>
      <c r="E354" s="326">
        <v>0</v>
      </c>
      <c r="F354" s="326">
        <v>0</v>
      </c>
      <c r="G354" s="326">
        <v>0</v>
      </c>
      <c r="H354" s="326">
        <v>0</v>
      </c>
      <c r="I354" s="326">
        <v>0</v>
      </c>
      <c r="J354" s="326">
        <v>1000</v>
      </c>
      <c r="K354" s="326">
        <v>1000</v>
      </c>
      <c r="L354" s="326">
        <v>1000</v>
      </c>
      <c r="M354" s="326">
        <v>1000</v>
      </c>
      <c r="N354" s="326">
        <v>2000</v>
      </c>
      <c r="O354" s="326">
        <v>2000</v>
      </c>
      <c r="P354" s="327">
        <v>545</v>
      </c>
      <c r="Q354" s="206" t="s">
        <v>162</v>
      </c>
      <c r="R354" s="244">
        <f t="shared" si="5"/>
        <v>0</v>
      </c>
    </row>
    <row r="355" spans="1:18" ht="15">
      <c r="A355" s="214" t="s">
        <v>542</v>
      </c>
      <c r="B355" s="214" t="s">
        <v>515</v>
      </c>
      <c r="C355" s="326">
        <v>0</v>
      </c>
      <c r="D355" s="326">
        <v>0</v>
      </c>
      <c r="E355" s="326">
        <v>0</v>
      </c>
      <c r="F355" s="326">
        <v>0</v>
      </c>
      <c r="G355" s="326">
        <v>0</v>
      </c>
      <c r="H355" s="326">
        <v>0</v>
      </c>
      <c r="I355" s="326">
        <v>0</v>
      </c>
      <c r="J355" s="326">
        <v>0</v>
      </c>
      <c r="K355" s="326">
        <v>0</v>
      </c>
      <c r="L355" s="326">
        <v>0</v>
      </c>
      <c r="M355" s="326">
        <v>0</v>
      </c>
      <c r="N355" s="326">
        <v>0</v>
      </c>
      <c r="O355" s="326">
        <v>0</v>
      </c>
      <c r="P355" s="327">
        <v>0</v>
      </c>
      <c r="Q355" s="206" t="s">
        <v>162</v>
      </c>
      <c r="R355" s="244">
        <f t="shared" si="5"/>
        <v>0</v>
      </c>
    </row>
    <row r="356" spans="1:18" ht="15">
      <c r="A356" s="214" t="s">
        <v>543</v>
      </c>
      <c r="B356" s="214" t="s">
        <v>515</v>
      </c>
      <c r="C356" s="326">
        <v>132000</v>
      </c>
      <c r="D356" s="326">
        <v>135000</v>
      </c>
      <c r="E356" s="326">
        <v>139000</v>
      </c>
      <c r="F356" s="326">
        <v>142000</v>
      </c>
      <c r="G356" s="326">
        <v>146000</v>
      </c>
      <c r="H356" s="326">
        <v>149000</v>
      </c>
      <c r="I356" s="326">
        <v>153000</v>
      </c>
      <c r="J356" s="326">
        <v>156000</v>
      </c>
      <c r="K356" s="326">
        <v>160000</v>
      </c>
      <c r="L356" s="326">
        <v>163000</v>
      </c>
      <c r="M356" s="326">
        <v>167000</v>
      </c>
      <c r="N356" s="326">
        <v>171000</v>
      </c>
      <c r="O356" s="326">
        <v>174000</v>
      </c>
      <c r="P356" s="327">
        <v>152867</v>
      </c>
      <c r="Q356" s="206" t="s">
        <v>162</v>
      </c>
      <c r="R356" s="244">
        <f t="shared" si="5"/>
        <v>0</v>
      </c>
    </row>
    <row r="357" spans="1:18" ht="15">
      <c r="A357" s="214" t="s">
        <v>544</v>
      </c>
      <c r="B357" s="214" t="s">
        <v>515</v>
      </c>
      <c r="C357" s="326">
        <v>0</v>
      </c>
      <c r="D357" s="326">
        <v>0</v>
      </c>
      <c r="E357" s="326">
        <v>0</v>
      </c>
      <c r="F357" s="326">
        <v>0</v>
      </c>
      <c r="G357" s="326">
        <v>0</v>
      </c>
      <c r="H357" s="326">
        <v>0</v>
      </c>
      <c r="I357" s="326">
        <v>0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326">
        <v>0</v>
      </c>
      <c r="P357" s="327">
        <v>0</v>
      </c>
      <c r="Q357" s="206" t="s">
        <v>162</v>
      </c>
      <c r="R357" s="244">
        <f t="shared" si="5"/>
        <v>0</v>
      </c>
    </row>
    <row r="358" spans="1:18" ht="15">
      <c r="A358" s="214" t="s">
        <v>545</v>
      </c>
      <c r="B358" s="214" t="s">
        <v>515</v>
      </c>
      <c r="C358" s="326">
        <v>0</v>
      </c>
      <c r="D358" s="326">
        <v>0</v>
      </c>
      <c r="E358" s="326">
        <v>0</v>
      </c>
      <c r="F358" s="326">
        <v>0</v>
      </c>
      <c r="G358" s="326">
        <v>0</v>
      </c>
      <c r="H358" s="326">
        <v>0</v>
      </c>
      <c r="I358" s="326">
        <v>0</v>
      </c>
      <c r="J358" s="326">
        <v>0</v>
      </c>
      <c r="K358" s="326">
        <v>0</v>
      </c>
      <c r="L358" s="326">
        <v>0</v>
      </c>
      <c r="M358" s="326">
        <v>0</v>
      </c>
      <c r="N358" s="326">
        <v>0</v>
      </c>
      <c r="O358" s="326">
        <v>0</v>
      </c>
      <c r="P358" s="327">
        <v>0</v>
      </c>
      <c r="Q358" s="206" t="s">
        <v>162</v>
      </c>
      <c r="R358" s="244">
        <f t="shared" si="5"/>
        <v>0</v>
      </c>
    </row>
    <row r="359" spans="1:18" ht="15">
      <c r="A359" s="214" t="s">
        <v>546</v>
      </c>
      <c r="B359" s="214" t="s">
        <v>515</v>
      </c>
      <c r="C359" s="326">
        <v>0</v>
      </c>
      <c r="D359" s="326">
        <v>0</v>
      </c>
      <c r="E359" s="326">
        <v>0</v>
      </c>
      <c r="F359" s="326">
        <v>0</v>
      </c>
      <c r="G359" s="326">
        <v>0</v>
      </c>
      <c r="H359" s="326">
        <v>0</v>
      </c>
      <c r="I359" s="326">
        <v>0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326">
        <v>0</v>
      </c>
      <c r="P359" s="327">
        <v>0</v>
      </c>
      <c r="Q359" s="206" t="s">
        <v>162</v>
      </c>
      <c r="R359" s="244">
        <f t="shared" si="5"/>
        <v>0</v>
      </c>
    </row>
    <row r="360" spans="1:18" ht="15">
      <c r="A360" s="214" t="s">
        <v>547</v>
      </c>
      <c r="B360" s="214" t="s">
        <v>515</v>
      </c>
      <c r="C360" s="326">
        <v>4000</v>
      </c>
      <c r="D360" s="326">
        <v>4000</v>
      </c>
      <c r="E360" s="326">
        <v>4000</v>
      </c>
      <c r="F360" s="326">
        <v>4000</v>
      </c>
      <c r="G360" s="326">
        <v>4000</v>
      </c>
      <c r="H360" s="326">
        <v>4000</v>
      </c>
      <c r="I360" s="326">
        <v>5000</v>
      </c>
      <c r="J360" s="326">
        <v>5000</v>
      </c>
      <c r="K360" s="326">
        <v>5000</v>
      </c>
      <c r="L360" s="326">
        <v>5000</v>
      </c>
      <c r="M360" s="326">
        <v>5000</v>
      </c>
      <c r="N360" s="326">
        <v>5000</v>
      </c>
      <c r="O360" s="326">
        <v>5000</v>
      </c>
      <c r="P360" s="327">
        <v>4549</v>
      </c>
      <c r="Q360" s="206" t="s">
        <v>162</v>
      </c>
      <c r="R360" s="244">
        <f t="shared" si="5"/>
        <v>0</v>
      </c>
    </row>
    <row r="361" spans="1:18" ht="15">
      <c r="A361" s="214" t="s">
        <v>548</v>
      </c>
      <c r="B361" s="214" t="s">
        <v>515</v>
      </c>
      <c r="C361" s="326">
        <v>201000</v>
      </c>
      <c r="D361" s="326">
        <v>204000</v>
      </c>
      <c r="E361" s="326">
        <v>208000</v>
      </c>
      <c r="F361" s="326">
        <v>211000</v>
      </c>
      <c r="G361" s="326">
        <v>214000</v>
      </c>
      <c r="H361" s="326">
        <v>217000</v>
      </c>
      <c r="I361" s="326">
        <v>220000</v>
      </c>
      <c r="J361" s="326">
        <v>224000</v>
      </c>
      <c r="K361" s="326">
        <v>227000</v>
      </c>
      <c r="L361" s="326">
        <v>230000</v>
      </c>
      <c r="M361" s="326">
        <v>233000</v>
      </c>
      <c r="N361" s="326">
        <v>236000</v>
      </c>
      <c r="O361" s="326">
        <v>239000</v>
      </c>
      <c r="P361" s="327">
        <v>220333</v>
      </c>
      <c r="Q361" s="206" t="s">
        <v>162</v>
      </c>
      <c r="R361" s="244">
        <f t="shared" si="5"/>
        <v>0</v>
      </c>
    </row>
    <row r="362" spans="1:18" ht="15">
      <c r="A362" s="214" t="s">
        <v>549</v>
      </c>
      <c r="B362" s="214" t="s">
        <v>515</v>
      </c>
      <c r="C362" s="326">
        <v>0</v>
      </c>
      <c r="D362" s="326">
        <v>0</v>
      </c>
      <c r="E362" s="326">
        <v>0</v>
      </c>
      <c r="F362" s="326">
        <v>0</v>
      </c>
      <c r="G362" s="326">
        <v>0</v>
      </c>
      <c r="H362" s="326">
        <v>0</v>
      </c>
      <c r="I362" s="326">
        <v>0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326">
        <v>0</v>
      </c>
      <c r="P362" s="327">
        <v>0</v>
      </c>
      <c r="Q362" s="206" t="s">
        <v>162</v>
      </c>
      <c r="R362" s="244">
        <f t="shared" si="5"/>
        <v>0</v>
      </c>
    </row>
    <row r="363" spans="1:18" ht="15">
      <c r="A363" s="214" t="s">
        <v>550</v>
      </c>
      <c r="B363" s="214" t="s">
        <v>515</v>
      </c>
      <c r="C363" s="326">
        <v>698000</v>
      </c>
      <c r="D363" s="326">
        <v>708000</v>
      </c>
      <c r="E363" s="326">
        <v>718000</v>
      </c>
      <c r="F363" s="326">
        <v>728000</v>
      </c>
      <c r="G363" s="326">
        <v>738000</v>
      </c>
      <c r="H363" s="326">
        <v>748000</v>
      </c>
      <c r="I363" s="326">
        <v>758000</v>
      </c>
      <c r="J363" s="326">
        <v>768000</v>
      </c>
      <c r="K363" s="326">
        <v>778000</v>
      </c>
      <c r="L363" s="326">
        <v>788000</v>
      </c>
      <c r="M363" s="326">
        <v>798000</v>
      </c>
      <c r="N363" s="326">
        <v>808000</v>
      </c>
      <c r="O363" s="326">
        <v>818000</v>
      </c>
      <c r="P363" s="327">
        <v>757818</v>
      </c>
      <c r="Q363" s="206" t="s">
        <v>162</v>
      </c>
      <c r="R363" s="244">
        <f t="shared" si="5"/>
        <v>0</v>
      </c>
    </row>
    <row r="364" spans="1:18" ht="15">
      <c r="A364" s="214" t="s">
        <v>551</v>
      </c>
      <c r="B364" s="214" t="s">
        <v>515</v>
      </c>
      <c r="C364" s="326">
        <v>0</v>
      </c>
      <c r="D364" s="326">
        <v>0</v>
      </c>
      <c r="E364" s="326">
        <v>0</v>
      </c>
      <c r="F364" s="326">
        <v>0</v>
      </c>
      <c r="G364" s="326">
        <v>0</v>
      </c>
      <c r="H364" s="326">
        <v>0</v>
      </c>
      <c r="I364" s="326">
        <v>0</v>
      </c>
      <c r="J364" s="326">
        <v>0</v>
      </c>
      <c r="K364" s="326">
        <v>0</v>
      </c>
      <c r="L364" s="326">
        <v>0</v>
      </c>
      <c r="M364" s="326">
        <v>0</v>
      </c>
      <c r="N364" s="326">
        <v>0</v>
      </c>
      <c r="O364" s="326">
        <v>0</v>
      </c>
      <c r="P364" s="327">
        <v>0</v>
      </c>
      <c r="Q364" s="206" t="s">
        <v>162</v>
      </c>
      <c r="R364" s="244">
        <f t="shared" si="5"/>
        <v>0</v>
      </c>
    </row>
    <row r="365" spans="1:18" ht="15">
      <c r="A365" s="214" t="s">
        <v>552</v>
      </c>
      <c r="B365" s="214" t="s">
        <v>515</v>
      </c>
      <c r="C365" s="326">
        <v>146000</v>
      </c>
      <c r="D365" s="326">
        <v>148000</v>
      </c>
      <c r="E365" s="326">
        <v>151000</v>
      </c>
      <c r="F365" s="326">
        <v>153000</v>
      </c>
      <c r="G365" s="326">
        <v>156000</v>
      </c>
      <c r="H365" s="326">
        <v>158000</v>
      </c>
      <c r="I365" s="326">
        <v>160000</v>
      </c>
      <c r="J365" s="326">
        <v>163000</v>
      </c>
      <c r="K365" s="326">
        <v>165000</v>
      </c>
      <c r="L365" s="326">
        <v>167000</v>
      </c>
      <c r="M365" s="326">
        <v>170000</v>
      </c>
      <c r="N365" s="326">
        <v>172000</v>
      </c>
      <c r="O365" s="326">
        <v>174000</v>
      </c>
      <c r="P365" s="327">
        <v>160279</v>
      </c>
      <c r="Q365" s="206" t="s">
        <v>162</v>
      </c>
      <c r="R365" s="244">
        <f t="shared" si="5"/>
        <v>0</v>
      </c>
    </row>
    <row r="366" spans="1:18" ht="15">
      <c r="A366" s="214" t="s">
        <v>553</v>
      </c>
      <c r="B366" s="214" t="s">
        <v>515</v>
      </c>
      <c r="C366" s="326">
        <v>32000</v>
      </c>
      <c r="D366" s="326">
        <v>32000</v>
      </c>
      <c r="E366" s="326">
        <v>32000</v>
      </c>
      <c r="F366" s="326">
        <v>32000</v>
      </c>
      <c r="G366" s="326">
        <v>32000</v>
      </c>
      <c r="H366" s="326">
        <v>32000</v>
      </c>
      <c r="I366" s="326">
        <v>32000</v>
      </c>
      <c r="J366" s="326">
        <v>32000</v>
      </c>
      <c r="K366" s="326">
        <v>33000</v>
      </c>
      <c r="L366" s="326">
        <v>33000</v>
      </c>
      <c r="M366" s="326">
        <v>33000</v>
      </c>
      <c r="N366" s="326">
        <v>33000</v>
      </c>
      <c r="O366" s="326">
        <v>33000</v>
      </c>
      <c r="P366" s="327">
        <v>32348</v>
      </c>
      <c r="Q366" s="206" t="s">
        <v>162</v>
      </c>
      <c r="R366" s="244">
        <f t="shared" si="5"/>
        <v>0</v>
      </c>
    </row>
    <row r="367" spans="1:18" ht="15">
      <c r="A367" s="214" t="s">
        <v>554</v>
      </c>
      <c r="B367" s="214" t="s">
        <v>515</v>
      </c>
      <c r="C367" s="326">
        <v>0</v>
      </c>
      <c r="D367" s="326">
        <v>0</v>
      </c>
      <c r="E367" s="326">
        <v>0</v>
      </c>
      <c r="F367" s="326">
        <v>0</v>
      </c>
      <c r="G367" s="326">
        <v>0</v>
      </c>
      <c r="H367" s="326">
        <v>0</v>
      </c>
      <c r="I367" s="326">
        <v>0</v>
      </c>
      <c r="J367" s="326">
        <v>0</v>
      </c>
      <c r="K367" s="326">
        <v>0</v>
      </c>
      <c r="L367" s="326">
        <v>0</v>
      </c>
      <c r="M367" s="326">
        <v>0</v>
      </c>
      <c r="N367" s="326">
        <v>0</v>
      </c>
      <c r="O367" s="326">
        <v>0</v>
      </c>
      <c r="P367" s="327">
        <v>0</v>
      </c>
      <c r="Q367" s="206" t="s">
        <v>162</v>
      </c>
      <c r="R367" s="244">
        <f t="shared" si="5"/>
        <v>0</v>
      </c>
    </row>
    <row r="368" spans="1:18" ht="15">
      <c r="A368" s="214" t="s">
        <v>555</v>
      </c>
      <c r="B368" s="214" t="s">
        <v>515</v>
      </c>
      <c r="C368" s="326">
        <v>0</v>
      </c>
      <c r="D368" s="326">
        <v>0</v>
      </c>
      <c r="E368" s="326">
        <v>0</v>
      </c>
      <c r="F368" s="326">
        <v>0</v>
      </c>
      <c r="G368" s="326">
        <v>0</v>
      </c>
      <c r="H368" s="326">
        <v>0</v>
      </c>
      <c r="I368" s="326">
        <v>0</v>
      </c>
      <c r="J368" s="326">
        <v>0</v>
      </c>
      <c r="K368" s="326">
        <v>0</v>
      </c>
      <c r="L368" s="326">
        <v>0</v>
      </c>
      <c r="M368" s="326">
        <v>0</v>
      </c>
      <c r="N368" s="326">
        <v>0</v>
      </c>
      <c r="O368" s="326">
        <v>0</v>
      </c>
      <c r="P368" s="327">
        <v>0</v>
      </c>
      <c r="Q368" s="206" t="s">
        <v>162</v>
      </c>
      <c r="R368" s="244">
        <f t="shared" si="5"/>
        <v>0</v>
      </c>
    </row>
    <row r="369" spans="1:18" ht="15">
      <c r="A369" s="214" t="s">
        <v>556</v>
      </c>
      <c r="B369" s="214" t="s">
        <v>515</v>
      </c>
      <c r="C369" s="326">
        <v>0</v>
      </c>
      <c r="D369" s="326">
        <v>0</v>
      </c>
      <c r="E369" s="326">
        <v>0</v>
      </c>
      <c r="F369" s="326">
        <v>0</v>
      </c>
      <c r="G369" s="326">
        <v>0</v>
      </c>
      <c r="H369" s="326">
        <v>0</v>
      </c>
      <c r="I369" s="326">
        <v>0</v>
      </c>
      <c r="J369" s="326">
        <v>0</v>
      </c>
      <c r="K369" s="326">
        <v>0</v>
      </c>
      <c r="L369" s="326">
        <v>0</v>
      </c>
      <c r="M369" s="326">
        <v>0</v>
      </c>
      <c r="N369" s="326">
        <v>0</v>
      </c>
      <c r="O369" s="326">
        <v>0</v>
      </c>
      <c r="P369" s="327">
        <v>0</v>
      </c>
      <c r="Q369" s="206" t="s">
        <v>162</v>
      </c>
      <c r="R369" s="244">
        <f t="shared" si="5"/>
        <v>0</v>
      </c>
    </row>
    <row r="370" spans="1:18" ht="15">
      <c r="A370" s="214" t="s">
        <v>557</v>
      </c>
      <c r="B370" s="214" t="s">
        <v>515</v>
      </c>
      <c r="C370" s="326">
        <v>1820000</v>
      </c>
      <c r="D370" s="326">
        <v>1822000</v>
      </c>
      <c r="E370" s="326">
        <v>1824000</v>
      </c>
      <c r="F370" s="326">
        <v>1826000</v>
      </c>
      <c r="G370" s="326">
        <v>1828000</v>
      </c>
      <c r="H370" s="326">
        <v>1829000</v>
      </c>
      <c r="I370" s="326">
        <v>1831000</v>
      </c>
      <c r="J370" s="326">
        <v>1833000</v>
      </c>
      <c r="K370" s="326">
        <v>1835000</v>
      </c>
      <c r="L370" s="326">
        <v>1837000</v>
      </c>
      <c r="M370" s="326">
        <v>1839000</v>
      </c>
      <c r="N370" s="326">
        <v>1840000</v>
      </c>
      <c r="O370" s="326">
        <v>1842000</v>
      </c>
      <c r="P370" s="327">
        <v>1831217</v>
      </c>
      <c r="Q370" s="206" t="s">
        <v>162</v>
      </c>
      <c r="R370" s="244">
        <f t="shared" si="5"/>
        <v>0</v>
      </c>
    </row>
    <row r="371" spans="1:18" ht="15">
      <c r="A371" s="214" t="s">
        <v>558</v>
      </c>
      <c r="B371" s="214" t="s">
        <v>515</v>
      </c>
      <c r="C371" s="326">
        <v>0</v>
      </c>
      <c r="D371" s="326">
        <v>0</v>
      </c>
      <c r="E371" s="326">
        <v>0</v>
      </c>
      <c r="F371" s="326">
        <v>0</v>
      </c>
      <c r="G371" s="326">
        <v>0</v>
      </c>
      <c r="H371" s="326">
        <v>0</v>
      </c>
      <c r="I371" s="326">
        <v>0</v>
      </c>
      <c r="J371" s="326">
        <v>0</v>
      </c>
      <c r="K371" s="326">
        <v>0</v>
      </c>
      <c r="L371" s="326">
        <v>0</v>
      </c>
      <c r="M371" s="326">
        <v>0</v>
      </c>
      <c r="N371" s="326">
        <v>0</v>
      </c>
      <c r="O371" s="326">
        <v>0</v>
      </c>
      <c r="P371" s="327">
        <v>0</v>
      </c>
      <c r="Q371" s="206" t="s">
        <v>162</v>
      </c>
      <c r="R371" s="244">
        <f t="shared" si="5"/>
        <v>0</v>
      </c>
    </row>
    <row r="372" spans="1:18" ht="15">
      <c r="A372" s="214" t="s">
        <v>559</v>
      </c>
      <c r="B372" s="214" t="s">
        <v>515</v>
      </c>
      <c r="C372" s="326">
        <v>0</v>
      </c>
      <c r="D372" s="326">
        <v>0</v>
      </c>
      <c r="E372" s="326">
        <v>0</v>
      </c>
      <c r="F372" s="326">
        <v>0</v>
      </c>
      <c r="G372" s="326">
        <v>0</v>
      </c>
      <c r="H372" s="326">
        <v>0</v>
      </c>
      <c r="I372" s="326">
        <v>0</v>
      </c>
      <c r="J372" s="326">
        <v>0</v>
      </c>
      <c r="K372" s="326">
        <v>0</v>
      </c>
      <c r="L372" s="326">
        <v>0</v>
      </c>
      <c r="M372" s="326">
        <v>0</v>
      </c>
      <c r="N372" s="326">
        <v>0</v>
      </c>
      <c r="O372" s="326">
        <v>0</v>
      </c>
      <c r="P372" s="327">
        <v>0</v>
      </c>
      <c r="Q372" s="206" t="s">
        <v>162</v>
      </c>
      <c r="R372" s="244">
        <f t="shared" si="5"/>
        <v>0</v>
      </c>
    </row>
    <row r="373" spans="1:18" ht="15">
      <c r="A373" s="214" t="s">
        <v>560</v>
      </c>
      <c r="B373" s="214" t="s">
        <v>515</v>
      </c>
      <c r="C373" s="326">
        <v>0</v>
      </c>
      <c r="D373" s="326">
        <v>0</v>
      </c>
      <c r="E373" s="326">
        <v>0</v>
      </c>
      <c r="F373" s="326">
        <v>0</v>
      </c>
      <c r="G373" s="326">
        <v>0</v>
      </c>
      <c r="H373" s="326">
        <v>0</v>
      </c>
      <c r="I373" s="326">
        <v>0</v>
      </c>
      <c r="J373" s="326">
        <v>0</v>
      </c>
      <c r="K373" s="326">
        <v>0</v>
      </c>
      <c r="L373" s="326">
        <v>0</v>
      </c>
      <c r="M373" s="326">
        <v>0</v>
      </c>
      <c r="N373" s="326">
        <v>0</v>
      </c>
      <c r="O373" s="326">
        <v>0</v>
      </c>
      <c r="P373" s="327">
        <v>0</v>
      </c>
      <c r="Q373" s="206" t="s">
        <v>162</v>
      </c>
      <c r="R373" s="244">
        <f t="shared" si="5"/>
        <v>0</v>
      </c>
    </row>
    <row r="374" spans="1:18" ht="15">
      <c r="A374" s="214" t="s">
        <v>561</v>
      </c>
      <c r="B374" s="214" t="s">
        <v>515</v>
      </c>
      <c r="C374" s="326">
        <v>205000</v>
      </c>
      <c r="D374" s="326">
        <v>206000</v>
      </c>
      <c r="E374" s="326">
        <v>208000</v>
      </c>
      <c r="F374" s="326">
        <v>209000</v>
      </c>
      <c r="G374" s="326">
        <v>211000</v>
      </c>
      <c r="H374" s="326">
        <v>212000</v>
      </c>
      <c r="I374" s="326">
        <v>214000</v>
      </c>
      <c r="J374" s="326">
        <v>215000</v>
      </c>
      <c r="K374" s="326">
        <v>217000</v>
      </c>
      <c r="L374" s="326">
        <v>218000</v>
      </c>
      <c r="M374" s="326">
        <v>220000</v>
      </c>
      <c r="N374" s="326">
        <v>221000</v>
      </c>
      <c r="O374" s="326">
        <v>223000</v>
      </c>
      <c r="P374" s="327">
        <v>213644</v>
      </c>
      <c r="Q374" s="206" t="s">
        <v>162</v>
      </c>
      <c r="R374" s="244">
        <f t="shared" si="5"/>
        <v>0</v>
      </c>
    </row>
    <row r="375" spans="1:18" ht="15">
      <c r="A375" s="214" t="s">
        <v>562</v>
      </c>
      <c r="B375" s="214" t="s">
        <v>515</v>
      </c>
      <c r="C375" s="326">
        <v>21000</v>
      </c>
      <c r="D375" s="326">
        <v>21000</v>
      </c>
      <c r="E375" s="326">
        <v>22000</v>
      </c>
      <c r="F375" s="326">
        <v>22000</v>
      </c>
      <c r="G375" s="326">
        <v>22000</v>
      </c>
      <c r="H375" s="326">
        <v>22000</v>
      </c>
      <c r="I375" s="326">
        <v>22000</v>
      </c>
      <c r="J375" s="326">
        <v>23000</v>
      </c>
      <c r="K375" s="326">
        <v>21000</v>
      </c>
      <c r="L375" s="326">
        <v>21000</v>
      </c>
      <c r="M375" s="326">
        <v>22000</v>
      </c>
      <c r="N375" s="326">
        <v>22000</v>
      </c>
      <c r="O375" s="326">
        <v>23000</v>
      </c>
      <c r="P375" s="327">
        <v>21766</v>
      </c>
      <c r="Q375" s="206" t="s">
        <v>162</v>
      </c>
      <c r="R375" s="244">
        <f t="shared" si="5"/>
        <v>0</v>
      </c>
    </row>
    <row r="376" spans="1:18" ht="15">
      <c r="A376" s="214" t="s">
        <v>563</v>
      </c>
      <c r="B376" s="214" t="s">
        <v>515</v>
      </c>
      <c r="C376" s="326">
        <v>0</v>
      </c>
      <c r="D376" s="326">
        <v>0</v>
      </c>
      <c r="E376" s="326">
        <v>0</v>
      </c>
      <c r="F376" s="326">
        <v>0</v>
      </c>
      <c r="G376" s="326">
        <v>0</v>
      </c>
      <c r="H376" s="326">
        <v>0</v>
      </c>
      <c r="I376" s="326">
        <v>0</v>
      </c>
      <c r="J376" s="326">
        <v>0</v>
      </c>
      <c r="K376" s="326">
        <v>0</v>
      </c>
      <c r="L376" s="326">
        <v>0</v>
      </c>
      <c r="M376" s="326">
        <v>0</v>
      </c>
      <c r="N376" s="326">
        <v>0</v>
      </c>
      <c r="O376" s="326">
        <v>0</v>
      </c>
      <c r="P376" s="327">
        <v>0</v>
      </c>
      <c r="Q376" s="206" t="s">
        <v>162</v>
      </c>
      <c r="R376" s="244">
        <f t="shared" si="5"/>
        <v>0</v>
      </c>
    </row>
    <row r="377" spans="1:18" ht="15">
      <c r="A377" s="214" t="s">
        <v>564</v>
      </c>
      <c r="B377" s="214" t="s">
        <v>515</v>
      </c>
      <c r="C377" s="326">
        <v>1718000</v>
      </c>
      <c r="D377" s="326">
        <v>1714000</v>
      </c>
      <c r="E377" s="326">
        <v>1715000</v>
      </c>
      <c r="F377" s="326">
        <v>1717000</v>
      </c>
      <c r="G377" s="326">
        <v>1719000</v>
      </c>
      <c r="H377" s="326">
        <v>1721000</v>
      </c>
      <c r="I377" s="326">
        <v>1723000</v>
      </c>
      <c r="J377" s="326">
        <v>1725000</v>
      </c>
      <c r="K377" s="326">
        <v>1727000</v>
      </c>
      <c r="L377" s="326">
        <v>1729000</v>
      </c>
      <c r="M377" s="326">
        <v>1731000</v>
      </c>
      <c r="N377" s="326">
        <v>1733000</v>
      </c>
      <c r="O377" s="326">
        <v>1735000</v>
      </c>
      <c r="P377" s="327">
        <v>1723382</v>
      </c>
      <c r="Q377" s="206" t="s">
        <v>162</v>
      </c>
      <c r="R377" s="244">
        <f t="shared" si="5"/>
        <v>0</v>
      </c>
    </row>
    <row r="378" spans="1:18" ht="15">
      <c r="A378" s="214" t="s">
        <v>565</v>
      </c>
      <c r="B378" s="214" t="s">
        <v>515</v>
      </c>
      <c r="C378" s="326">
        <v>7000</v>
      </c>
      <c r="D378" s="326">
        <v>7000</v>
      </c>
      <c r="E378" s="326">
        <v>7000</v>
      </c>
      <c r="F378" s="326">
        <v>7000</v>
      </c>
      <c r="G378" s="326">
        <v>7000</v>
      </c>
      <c r="H378" s="326">
        <v>7000</v>
      </c>
      <c r="I378" s="326">
        <v>7000</v>
      </c>
      <c r="J378" s="326">
        <v>7000</v>
      </c>
      <c r="K378" s="326">
        <v>7000</v>
      </c>
      <c r="L378" s="326">
        <v>7000</v>
      </c>
      <c r="M378" s="326">
        <v>7000</v>
      </c>
      <c r="N378" s="326">
        <v>7000</v>
      </c>
      <c r="O378" s="326">
        <v>7000</v>
      </c>
      <c r="P378" s="327">
        <v>7207</v>
      </c>
      <c r="Q378" s="206" t="s">
        <v>162</v>
      </c>
      <c r="R378" s="244">
        <f t="shared" si="5"/>
        <v>0</v>
      </c>
    </row>
    <row r="379" spans="1:18" ht="15">
      <c r="A379" s="214" t="s">
        <v>566</v>
      </c>
      <c r="B379" s="214" t="s">
        <v>515</v>
      </c>
      <c r="C379" s="326">
        <v>0</v>
      </c>
      <c r="D379" s="326">
        <v>0</v>
      </c>
      <c r="E379" s="326">
        <v>0</v>
      </c>
      <c r="F379" s="326">
        <v>0</v>
      </c>
      <c r="G379" s="326">
        <v>0</v>
      </c>
      <c r="H379" s="326">
        <v>0</v>
      </c>
      <c r="I379" s="326">
        <v>0</v>
      </c>
      <c r="J379" s="326">
        <v>0</v>
      </c>
      <c r="K379" s="326">
        <v>0</v>
      </c>
      <c r="L379" s="326">
        <v>0</v>
      </c>
      <c r="M379" s="326">
        <v>0</v>
      </c>
      <c r="N379" s="326">
        <v>0</v>
      </c>
      <c r="O379" s="326">
        <v>0</v>
      </c>
      <c r="P379" s="327">
        <v>0</v>
      </c>
      <c r="Q379" s="206" t="s">
        <v>162</v>
      </c>
      <c r="R379" s="244">
        <f t="shared" si="5"/>
        <v>0</v>
      </c>
    </row>
    <row r="380" spans="1:18" ht="15">
      <c r="A380" s="214" t="s">
        <v>567</v>
      </c>
      <c r="B380" s="214" t="s">
        <v>515</v>
      </c>
      <c r="C380" s="326">
        <v>90000</v>
      </c>
      <c r="D380" s="326">
        <v>90000</v>
      </c>
      <c r="E380" s="326">
        <v>90000</v>
      </c>
      <c r="F380" s="326">
        <v>90000</v>
      </c>
      <c r="G380" s="326">
        <v>91000</v>
      </c>
      <c r="H380" s="326">
        <v>91000</v>
      </c>
      <c r="I380" s="326">
        <v>91000</v>
      </c>
      <c r="J380" s="326">
        <v>92000</v>
      </c>
      <c r="K380" s="326">
        <v>92000</v>
      </c>
      <c r="L380" s="326">
        <v>92000</v>
      </c>
      <c r="M380" s="326">
        <v>93000</v>
      </c>
      <c r="N380" s="326">
        <v>93000</v>
      </c>
      <c r="O380" s="326">
        <v>93000</v>
      </c>
      <c r="P380" s="327">
        <v>91429</v>
      </c>
      <c r="Q380" s="206" t="s">
        <v>162</v>
      </c>
      <c r="R380" s="244">
        <f t="shared" si="5"/>
        <v>0</v>
      </c>
    </row>
    <row r="381" spans="1:18" ht="15">
      <c r="A381" s="214" t="s">
        <v>568</v>
      </c>
      <c r="B381" s="214" t="s">
        <v>515</v>
      </c>
      <c r="C381" s="326">
        <v>190000</v>
      </c>
      <c r="D381" s="326">
        <v>190000</v>
      </c>
      <c r="E381" s="326">
        <v>191000</v>
      </c>
      <c r="F381" s="326">
        <v>191000</v>
      </c>
      <c r="G381" s="326">
        <v>191000</v>
      </c>
      <c r="H381" s="326">
        <v>192000</v>
      </c>
      <c r="I381" s="326">
        <v>192000</v>
      </c>
      <c r="J381" s="326">
        <v>192000</v>
      </c>
      <c r="K381" s="326">
        <v>193000</v>
      </c>
      <c r="L381" s="326">
        <v>193000</v>
      </c>
      <c r="M381" s="326">
        <v>193000</v>
      </c>
      <c r="N381" s="326">
        <v>194000</v>
      </c>
      <c r="O381" s="326">
        <v>194000</v>
      </c>
      <c r="P381" s="327">
        <v>192041</v>
      </c>
      <c r="Q381" s="206" t="s">
        <v>162</v>
      </c>
      <c r="R381" s="244">
        <f t="shared" si="5"/>
        <v>0</v>
      </c>
    </row>
    <row r="382" spans="1:18" ht="15">
      <c r="A382" s="214" t="s">
        <v>569</v>
      </c>
      <c r="B382" s="214" t="s">
        <v>515</v>
      </c>
      <c r="C382" s="326">
        <v>0</v>
      </c>
      <c r="D382" s="326">
        <v>0</v>
      </c>
      <c r="E382" s="326">
        <v>0</v>
      </c>
      <c r="F382" s="326">
        <v>0</v>
      </c>
      <c r="G382" s="326">
        <v>0</v>
      </c>
      <c r="H382" s="326">
        <v>0</v>
      </c>
      <c r="I382" s="326">
        <v>0</v>
      </c>
      <c r="J382" s="326">
        <v>0</v>
      </c>
      <c r="K382" s="326">
        <v>0</v>
      </c>
      <c r="L382" s="326">
        <v>0</v>
      </c>
      <c r="M382" s="326">
        <v>0</v>
      </c>
      <c r="N382" s="326">
        <v>0</v>
      </c>
      <c r="O382" s="326">
        <v>0</v>
      </c>
      <c r="P382" s="327">
        <v>0</v>
      </c>
      <c r="Q382" s="206" t="s">
        <v>162</v>
      </c>
      <c r="R382" s="244">
        <f t="shared" si="5"/>
        <v>0</v>
      </c>
    </row>
    <row r="383" spans="1:18" ht="15">
      <c r="A383" s="214" t="s">
        <v>570</v>
      </c>
      <c r="B383" s="214" t="s">
        <v>515</v>
      </c>
      <c r="C383" s="326">
        <v>167000</v>
      </c>
      <c r="D383" s="326">
        <v>167000</v>
      </c>
      <c r="E383" s="326">
        <v>167000</v>
      </c>
      <c r="F383" s="326">
        <v>167000</v>
      </c>
      <c r="G383" s="326">
        <v>167000</v>
      </c>
      <c r="H383" s="326">
        <v>167000</v>
      </c>
      <c r="I383" s="326">
        <v>167000</v>
      </c>
      <c r="J383" s="326">
        <v>167000</v>
      </c>
      <c r="K383" s="326">
        <v>167000</v>
      </c>
      <c r="L383" s="326">
        <v>168000</v>
      </c>
      <c r="M383" s="326">
        <v>168000</v>
      </c>
      <c r="N383" s="326">
        <v>168000</v>
      </c>
      <c r="O383" s="326">
        <v>168000</v>
      </c>
      <c r="P383" s="327">
        <v>167420</v>
      </c>
      <c r="Q383" s="206" t="s">
        <v>162</v>
      </c>
      <c r="R383" s="244">
        <f t="shared" si="5"/>
        <v>0</v>
      </c>
    </row>
    <row r="384" spans="1:18" ht="15">
      <c r="A384" s="214" t="s">
        <v>571</v>
      </c>
      <c r="B384" s="214" t="s">
        <v>515</v>
      </c>
      <c r="C384" s="326">
        <v>0</v>
      </c>
      <c r="D384" s="326">
        <v>0</v>
      </c>
      <c r="E384" s="326">
        <v>0</v>
      </c>
      <c r="F384" s="326">
        <v>0</v>
      </c>
      <c r="G384" s="326">
        <v>0</v>
      </c>
      <c r="H384" s="326">
        <v>0</v>
      </c>
      <c r="I384" s="326">
        <v>0</v>
      </c>
      <c r="J384" s="326">
        <v>0</v>
      </c>
      <c r="K384" s="326">
        <v>0</v>
      </c>
      <c r="L384" s="326">
        <v>0</v>
      </c>
      <c r="M384" s="326">
        <v>0</v>
      </c>
      <c r="N384" s="326">
        <v>0</v>
      </c>
      <c r="O384" s="326">
        <v>0</v>
      </c>
      <c r="P384" s="327">
        <v>0</v>
      </c>
      <c r="Q384" s="206" t="s">
        <v>162</v>
      </c>
      <c r="R384" s="244">
        <f t="shared" si="5"/>
        <v>0</v>
      </c>
    </row>
    <row r="385" spans="1:18" ht="15">
      <c r="A385" s="214" t="s">
        <v>572</v>
      </c>
      <c r="B385" s="214" t="s">
        <v>515</v>
      </c>
      <c r="C385" s="326">
        <v>468000</v>
      </c>
      <c r="D385" s="326">
        <v>470000</v>
      </c>
      <c r="E385" s="326">
        <v>471000</v>
      </c>
      <c r="F385" s="326">
        <v>472000</v>
      </c>
      <c r="G385" s="326">
        <v>473000</v>
      </c>
      <c r="H385" s="326">
        <v>474000</v>
      </c>
      <c r="I385" s="326">
        <v>476000</v>
      </c>
      <c r="J385" s="326">
        <v>477000</v>
      </c>
      <c r="K385" s="326">
        <v>478000</v>
      </c>
      <c r="L385" s="326">
        <v>479000</v>
      </c>
      <c r="M385" s="326">
        <v>480000</v>
      </c>
      <c r="N385" s="326">
        <v>481000</v>
      </c>
      <c r="O385" s="326">
        <v>483000</v>
      </c>
      <c r="P385" s="327">
        <v>475521</v>
      </c>
      <c r="Q385" s="206" t="s">
        <v>162</v>
      </c>
      <c r="R385" s="244">
        <f t="shared" si="5"/>
        <v>0</v>
      </c>
    </row>
    <row r="386" spans="1:18" ht="15">
      <c r="A386" s="214" t="s">
        <v>573</v>
      </c>
      <c r="B386" s="214" t="s">
        <v>515</v>
      </c>
      <c r="C386" s="326">
        <v>0</v>
      </c>
      <c r="D386" s="326">
        <v>0</v>
      </c>
      <c r="E386" s="326">
        <v>0</v>
      </c>
      <c r="F386" s="326">
        <v>0</v>
      </c>
      <c r="G386" s="326">
        <v>0</v>
      </c>
      <c r="H386" s="326">
        <v>0</v>
      </c>
      <c r="I386" s="326">
        <v>0</v>
      </c>
      <c r="J386" s="326">
        <v>0</v>
      </c>
      <c r="K386" s="326">
        <v>0</v>
      </c>
      <c r="L386" s="326">
        <v>0</v>
      </c>
      <c r="M386" s="326">
        <v>0</v>
      </c>
      <c r="N386" s="326">
        <v>0</v>
      </c>
      <c r="O386" s="326">
        <v>0</v>
      </c>
      <c r="P386" s="327">
        <v>0</v>
      </c>
      <c r="Q386" s="206" t="s">
        <v>162</v>
      </c>
      <c r="R386" s="244">
        <f t="shared" si="5"/>
        <v>0</v>
      </c>
    </row>
    <row r="387" spans="1:18" ht="15">
      <c r="A387" s="214" t="s">
        <v>574</v>
      </c>
      <c r="B387" s="214" t="s">
        <v>515</v>
      </c>
      <c r="C387" s="326">
        <v>137000</v>
      </c>
      <c r="D387" s="326">
        <v>140000</v>
      </c>
      <c r="E387" s="326">
        <v>144000</v>
      </c>
      <c r="F387" s="326">
        <v>148000</v>
      </c>
      <c r="G387" s="326">
        <v>152000</v>
      </c>
      <c r="H387" s="326">
        <v>155000</v>
      </c>
      <c r="I387" s="326">
        <v>159000</v>
      </c>
      <c r="J387" s="326">
        <v>163000</v>
      </c>
      <c r="K387" s="326">
        <v>167000</v>
      </c>
      <c r="L387" s="326">
        <v>170000</v>
      </c>
      <c r="M387" s="326">
        <v>174000</v>
      </c>
      <c r="N387" s="326">
        <v>178000</v>
      </c>
      <c r="O387" s="326">
        <v>182000</v>
      </c>
      <c r="P387" s="327">
        <v>159170</v>
      </c>
      <c r="Q387" s="206" t="s">
        <v>162</v>
      </c>
      <c r="R387" s="244">
        <f t="shared" si="5"/>
        <v>0</v>
      </c>
    </row>
    <row r="388" spans="1:18" ht="15">
      <c r="A388" s="214" t="s">
        <v>575</v>
      </c>
      <c r="B388" s="214" t="s">
        <v>515</v>
      </c>
      <c r="C388" s="326">
        <v>0</v>
      </c>
      <c r="D388" s="326">
        <v>0</v>
      </c>
      <c r="E388" s="326">
        <v>0</v>
      </c>
      <c r="F388" s="326">
        <v>0</v>
      </c>
      <c r="G388" s="326">
        <v>0</v>
      </c>
      <c r="H388" s="326">
        <v>0</v>
      </c>
      <c r="I388" s="326">
        <v>0</v>
      </c>
      <c r="J388" s="326">
        <v>0</v>
      </c>
      <c r="K388" s="326">
        <v>0</v>
      </c>
      <c r="L388" s="326">
        <v>0</v>
      </c>
      <c r="M388" s="326">
        <v>0</v>
      </c>
      <c r="N388" s="326">
        <v>0</v>
      </c>
      <c r="O388" s="326">
        <v>0</v>
      </c>
      <c r="P388" s="327">
        <v>0</v>
      </c>
      <c r="Q388" s="206" t="s">
        <v>162</v>
      </c>
      <c r="R388" s="244">
        <f t="shared" ref="R388:R451" si="6">(ROUND((C388+O388+SUM(D388:N388)*2)/24,-3)-(ROUND(P388,-3)))</f>
        <v>0</v>
      </c>
    </row>
    <row r="389" spans="1:18" ht="15">
      <c r="A389" s="214" t="s">
        <v>576</v>
      </c>
      <c r="B389" s="214" t="s">
        <v>515</v>
      </c>
      <c r="C389" s="326">
        <v>0</v>
      </c>
      <c r="D389" s="326">
        <v>0</v>
      </c>
      <c r="E389" s="326">
        <v>0</v>
      </c>
      <c r="F389" s="326">
        <v>0</v>
      </c>
      <c r="G389" s="326">
        <v>0</v>
      </c>
      <c r="H389" s="326">
        <v>0</v>
      </c>
      <c r="I389" s="326">
        <v>0</v>
      </c>
      <c r="J389" s="326">
        <v>0</v>
      </c>
      <c r="K389" s="326">
        <v>0</v>
      </c>
      <c r="L389" s="326">
        <v>0</v>
      </c>
      <c r="M389" s="326">
        <v>0</v>
      </c>
      <c r="N389" s="326">
        <v>0</v>
      </c>
      <c r="O389" s="326">
        <v>0</v>
      </c>
      <c r="P389" s="327">
        <v>0</v>
      </c>
      <c r="Q389" s="206" t="s">
        <v>162</v>
      </c>
      <c r="R389" s="244">
        <f t="shared" si="6"/>
        <v>0</v>
      </c>
    </row>
    <row r="390" spans="1:18" ht="15">
      <c r="A390" s="214" t="s">
        <v>577</v>
      </c>
      <c r="B390" s="214" t="s">
        <v>515</v>
      </c>
      <c r="C390" s="326">
        <v>0</v>
      </c>
      <c r="D390" s="326">
        <v>0</v>
      </c>
      <c r="E390" s="326">
        <v>0</v>
      </c>
      <c r="F390" s="326">
        <v>0</v>
      </c>
      <c r="G390" s="326">
        <v>0</v>
      </c>
      <c r="H390" s="326">
        <v>0</v>
      </c>
      <c r="I390" s="326">
        <v>0</v>
      </c>
      <c r="J390" s="326">
        <v>0</v>
      </c>
      <c r="K390" s="326">
        <v>0</v>
      </c>
      <c r="L390" s="326">
        <v>0</v>
      </c>
      <c r="M390" s="326">
        <v>0</v>
      </c>
      <c r="N390" s="326">
        <v>0</v>
      </c>
      <c r="O390" s="326">
        <v>0</v>
      </c>
      <c r="P390" s="327">
        <v>0</v>
      </c>
      <c r="Q390" s="206" t="s">
        <v>162</v>
      </c>
      <c r="R390" s="244">
        <f t="shared" si="6"/>
        <v>0</v>
      </c>
    </row>
    <row r="391" spans="1:18" ht="15">
      <c r="A391" s="214" t="s">
        <v>578</v>
      </c>
      <c r="B391" s="214" t="s">
        <v>515</v>
      </c>
      <c r="C391" s="326">
        <v>525000</v>
      </c>
      <c r="D391" s="326">
        <v>529000</v>
      </c>
      <c r="E391" s="326">
        <v>533000</v>
      </c>
      <c r="F391" s="326">
        <v>537000</v>
      </c>
      <c r="G391" s="326">
        <v>542000</v>
      </c>
      <c r="H391" s="326">
        <v>546000</v>
      </c>
      <c r="I391" s="326">
        <v>550000</v>
      </c>
      <c r="J391" s="326">
        <v>555000</v>
      </c>
      <c r="K391" s="326">
        <v>559000</v>
      </c>
      <c r="L391" s="326">
        <v>563000</v>
      </c>
      <c r="M391" s="326">
        <v>568000</v>
      </c>
      <c r="N391" s="326">
        <v>572000</v>
      </c>
      <c r="O391" s="326">
        <v>576000</v>
      </c>
      <c r="P391" s="327">
        <v>550413</v>
      </c>
      <c r="Q391" s="206" t="s">
        <v>162</v>
      </c>
      <c r="R391" s="244">
        <f t="shared" si="6"/>
        <v>0</v>
      </c>
    </row>
    <row r="392" spans="1:18" ht="15">
      <c r="A392" s="214" t="s">
        <v>579</v>
      </c>
      <c r="B392" s="214" t="s">
        <v>515</v>
      </c>
      <c r="C392" s="326">
        <v>0</v>
      </c>
      <c r="D392" s="326">
        <v>0</v>
      </c>
      <c r="E392" s="326">
        <v>0</v>
      </c>
      <c r="F392" s="326">
        <v>0</v>
      </c>
      <c r="G392" s="326">
        <v>0</v>
      </c>
      <c r="H392" s="326">
        <v>0</v>
      </c>
      <c r="I392" s="326">
        <v>0</v>
      </c>
      <c r="J392" s="326">
        <v>0</v>
      </c>
      <c r="K392" s="326">
        <v>0</v>
      </c>
      <c r="L392" s="326">
        <v>0</v>
      </c>
      <c r="M392" s="326">
        <v>0</v>
      </c>
      <c r="N392" s="326">
        <v>0</v>
      </c>
      <c r="O392" s="326">
        <v>0</v>
      </c>
      <c r="P392" s="327">
        <v>0</v>
      </c>
      <c r="Q392" s="206" t="s">
        <v>162</v>
      </c>
      <c r="R392" s="244">
        <f t="shared" si="6"/>
        <v>0</v>
      </c>
    </row>
    <row r="393" spans="1:18" ht="15">
      <c r="A393" s="214" t="s">
        <v>580</v>
      </c>
      <c r="B393" s="214" t="s">
        <v>515</v>
      </c>
      <c r="C393" s="326">
        <v>12091000</v>
      </c>
      <c r="D393" s="326">
        <v>12195000</v>
      </c>
      <c r="E393" s="326">
        <v>12291000</v>
      </c>
      <c r="F393" s="326">
        <v>12380000</v>
      </c>
      <c r="G393" s="326">
        <v>12487000</v>
      </c>
      <c r="H393" s="326">
        <v>12577000</v>
      </c>
      <c r="I393" s="326">
        <v>12672000</v>
      </c>
      <c r="J393" s="326">
        <v>12779000</v>
      </c>
      <c r="K393" s="326">
        <v>12885000</v>
      </c>
      <c r="L393" s="326">
        <v>12991000</v>
      </c>
      <c r="M393" s="326">
        <v>13098000</v>
      </c>
      <c r="N393" s="326">
        <v>13193000</v>
      </c>
      <c r="O393" s="326">
        <v>13288000</v>
      </c>
      <c r="P393" s="327">
        <v>12686389</v>
      </c>
      <c r="Q393" s="206" t="s">
        <v>162</v>
      </c>
      <c r="R393" s="244">
        <f t="shared" si="6"/>
        <v>0</v>
      </c>
    </row>
    <row r="394" spans="1:18" ht="15">
      <c r="A394" s="214" t="s">
        <v>581</v>
      </c>
      <c r="B394" s="214" t="s">
        <v>515</v>
      </c>
      <c r="C394" s="326">
        <v>2818000</v>
      </c>
      <c r="D394" s="326">
        <v>2855000</v>
      </c>
      <c r="E394" s="326">
        <v>2892000</v>
      </c>
      <c r="F394" s="326">
        <v>2928000</v>
      </c>
      <c r="G394" s="326">
        <v>2965000</v>
      </c>
      <c r="H394" s="326">
        <v>3002000</v>
      </c>
      <c r="I394" s="326">
        <v>3039000</v>
      </c>
      <c r="J394" s="326">
        <v>3076000</v>
      </c>
      <c r="K394" s="326">
        <v>3112000</v>
      </c>
      <c r="L394" s="326">
        <v>3149000</v>
      </c>
      <c r="M394" s="326">
        <v>3186000</v>
      </c>
      <c r="N394" s="326">
        <v>3223000</v>
      </c>
      <c r="O394" s="326">
        <v>3260000</v>
      </c>
      <c r="P394" s="327">
        <v>3038836</v>
      </c>
      <c r="Q394" s="206" t="s">
        <v>162</v>
      </c>
      <c r="R394" s="244">
        <f t="shared" si="6"/>
        <v>0</v>
      </c>
    </row>
    <row r="395" spans="1:18" ht="15">
      <c r="A395" s="214" t="s">
        <v>582</v>
      </c>
      <c r="B395" s="214" t="s">
        <v>515</v>
      </c>
      <c r="C395" s="326">
        <v>0</v>
      </c>
      <c r="D395" s="326">
        <v>0</v>
      </c>
      <c r="E395" s="326">
        <v>0</v>
      </c>
      <c r="F395" s="326">
        <v>0</v>
      </c>
      <c r="G395" s="326">
        <v>0</v>
      </c>
      <c r="H395" s="326">
        <v>0</v>
      </c>
      <c r="I395" s="326">
        <v>0</v>
      </c>
      <c r="J395" s="326">
        <v>0</v>
      </c>
      <c r="K395" s="326">
        <v>0</v>
      </c>
      <c r="L395" s="326">
        <v>0</v>
      </c>
      <c r="M395" s="326">
        <v>0</v>
      </c>
      <c r="N395" s="326">
        <v>0</v>
      </c>
      <c r="O395" s="326">
        <v>0</v>
      </c>
      <c r="P395" s="327">
        <v>0</v>
      </c>
      <c r="Q395" s="206" t="s">
        <v>162</v>
      </c>
      <c r="R395" s="244">
        <f t="shared" si="6"/>
        <v>0</v>
      </c>
    </row>
    <row r="396" spans="1:18" ht="15">
      <c r="A396" s="214" t="s">
        <v>583</v>
      </c>
      <c r="B396" s="214" t="s">
        <v>515</v>
      </c>
      <c r="C396" s="326">
        <v>16483000</v>
      </c>
      <c r="D396" s="326">
        <v>16727000</v>
      </c>
      <c r="E396" s="326">
        <v>16970000</v>
      </c>
      <c r="F396" s="326">
        <v>17214000</v>
      </c>
      <c r="G396" s="326">
        <v>17457000</v>
      </c>
      <c r="H396" s="326">
        <v>17690000</v>
      </c>
      <c r="I396" s="326">
        <v>17855000</v>
      </c>
      <c r="J396" s="326">
        <v>18098000</v>
      </c>
      <c r="K396" s="326">
        <v>18205000</v>
      </c>
      <c r="L396" s="326">
        <v>18317000</v>
      </c>
      <c r="M396" s="326">
        <v>18561000</v>
      </c>
      <c r="N396" s="326">
        <v>18629000</v>
      </c>
      <c r="O396" s="326">
        <v>18863000</v>
      </c>
      <c r="P396" s="327">
        <v>17783052</v>
      </c>
      <c r="Q396" s="206" t="s">
        <v>162</v>
      </c>
      <c r="R396" s="244">
        <f t="shared" si="6"/>
        <v>0</v>
      </c>
    </row>
    <row r="397" spans="1:18" ht="15">
      <c r="A397" s="214" t="s">
        <v>584</v>
      </c>
      <c r="B397" s="214" t="s">
        <v>515</v>
      </c>
      <c r="C397" s="326">
        <v>6036000</v>
      </c>
      <c r="D397" s="326">
        <v>6091000</v>
      </c>
      <c r="E397" s="326">
        <v>6146000</v>
      </c>
      <c r="F397" s="326">
        <v>6121000</v>
      </c>
      <c r="G397" s="326">
        <v>6168000</v>
      </c>
      <c r="H397" s="326">
        <v>6138000</v>
      </c>
      <c r="I397" s="326">
        <v>6183000</v>
      </c>
      <c r="J397" s="326">
        <v>6230000</v>
      </c>
      <c r="K397" s="326">
        <v>6285000</v>
      </c>
      <c r="L397" s="326">
        <v>6340000</v>
      </c>
      <c r="M397" s="326">
        <v>6387000</v>
      </c>
      <c r="N397" s="326">
        <v>6442000</v>
      </c>
      <c r="O397" s="326">
        <v>6469000</v>
      </c>
      <c r="P397" s="327">
        <v>6231905</v>
      </c>
      <c r="Q397" s="206" t="s">
        <v>162</v>
      </c>
      <c r="R397" s="244">
        <f t="shared" si="6"/>
        <v>0</v>
      </c>
    </row>
    <row r="398" spans="1:18" ht="15">
      <c r="A398" s="214" t="s">
        <v>585</v>
      </c>
      <c r="B398" s="214" t="s">
        <v>515</v>
      </c>
      <c r="C398" s="326">
        <v>0</v>
      </c>
      <c r="D398" s="326">
        <v>0</v>
      </c>
      <c r="E398" s="326">
        <v>0</v>
      </c>
      <c r="F398" s="326">
        <v>0</v>
      </c>
      <c r="G398" s="326">
        <v>0</v>
      </c>
      <c r="H398" s="326">
        <v>0</v>
      </c>
      <c r="I398" s="326">
        <v>0</v>
      </c>
      <c r="J398" s="326">
        <v>0</v>
      </c>
      <c r="K398" s="326">
        <v>0</v>
      </c>
      <c r="L398" s="326">
        <v>0</v>
      </c>
      <c r="M398" s="326">
        <v>0</v>
      </c>
      <c r="N398" s="326">
        <v>0</v>
      </c>
      <c r="O398" s="326">
        <v>0</v>
      </c>
      <c r="P398" s="327">
        <v>0</v>
      </c>
      <c r="Q398" s="206" t="s">
        <v>162</v>
      </c>
      <c r="R398" s="244">
        <f t="shared" si="6"/>
        <v>0</v>
      </c>
    </row>
    <row r="399" spans="1:18" ht="15">
      <c r="A399" s="214" t="s">
        <v>586</v>
      </c>
      <c r="B399" s="214" t="s">
        <v>515</v>
      </c>
      <c r="C399" s="326">
        <v>0</v>
      </c>
      <c r="D399" s="326">
        <v>0</v>
      </c>
      <c r="E399" s="326">
        <v>0</v>
      </c>
      <c r="F399" s="326">
        <v>0</v>
      </c>
      <c r="G399" s="326">
        <v>0</v>
      </c>
      <c r="H399" s="326">
        <v>0</v>
      </c>
      <c r="I399" s="326">
        <v>0</v>
      </c>
      <c r="J399" s="326">
        <v>0</v>
      </c>
      <c r="K399" s="326">
        <v>0</v>
      </c>
      <c r="L399" s="326">
        <v>0</v>
      </c>
      <c r="M399" s="326">
        <v>0</v>
      </c>
      <c r="N399" s="326">
        <v>0</v>
      </c>
      <c r="O399" s="326">
        <v>0</v>
      </c>
      <c r="P399" s="327">
        <v>0</v>
      </c>
      <c r="Q399" s="206" t="s">
        <v>162</v>
      </c>
      <c r="R399" s="244">
        <f t="shared" si="6"/>
        <v>0</v>
      </c>
    </row>
    <row r="400" spans="1:18" ht="15">
      <c r="A400" s="214" t="s">
        <v>587</v>
      </c>
      <c r="B400" s="214" t="s">
        <v>515</v>
      </c>
      <c r="C400" s="326">
        <v>184000</v>
      </c>
      <c r="D400" s="326">
        <v>185000</v>
      </c>
      <c r="E400" s="326">
        <v>185000</v>
      </c>
      <c r="F400" s="326">
        <v>185000</v>
      </c>
      <c r="G400" s="326">
        <v>185000</v>
      </c>
      <c r="H400" s="326">
        <v>185000</v>
      </c>
      <c r="I400" s="326">
        <v>185000</v>
      </c>
      <c r="J400" s="326">
        <v>186000</v>
      </c>
      <c r="K400" s="326">
        <v>186000</v>
      </c>
      <c r="L400" s="326">
        <v>186000</v>
      </c>
      <c r="M400" s="326">
        <v>186000</v>
      </c>
      <c r="N400" s="326">
        <v>186000</v>
      </c>
      <c r="O400" s="326">
        <v>186000</v>
      </c>
      <c r="P400" s="327">
        <v>185472</v>
      </c>
      <c r="Q400" s="206" t="s">
        <v>162</v>
      </c>
      <c r="R400" s="244">
        <f t="shared" si="6"/>
        <v>0</v>
      </c>
    </row>
    <row r="401" spans="1:18" ht="15">
      <c r="A401" s="214" t="s">
        <v>588</v>
      </c>
      <c r="B401" s="214" t="s">
        <v>515</v>
      </c>
      <c r="C401" s="326">
        <v>0</v>
      </c>
      <c r="D401" s="326">
        <v>0</v>
      </c>
      <c r="E401" s="326">
        <v>0</v>
      </c>
      <c r="F401" s="326">
        <v>0</v>
      </c>
      <c r="G401" s="326">
        <v>0</v>
      </c>
      <c r="H401" s="326">
        <v>0</v>
      </c>
      <c r="I401" s="326">
        <v>0</v>
      </c>
      <c r="J401" s="326">
        <v>0</v>
      </c>
      <c r="K401" s="326">
        <v>0</v>
      </c>
      <c r="L401" s="326">
        <v>0</v>
      </c>
      <c r="M401" s="326">
        <v>0</v>
      </c>
      <c r="N401" s="326">
        <v>0</v>
      </c>
      <c r="O401" s="326">
        <v>0</v>
      </c>
      <c r="P401" s="327">
        <v>0</v>
      </c>
      <c r="Q401" s="206" t="s">
        <v>162</v>
      </c>
      <c r="R401" s="244">
        <f t="shared" si="6"/>
        <v>0</v>
      </c>
    </row>
    <row r="402" spans="1:18" ht="15">
      <c r="A402" s="214" t="s">
        <v>589</v>
      </c>
      <c r="B402" s="214" t="s">
        <v>515</v>
      </c>
      <c r="C402" s="326">
        <v>0</v>
      </c>
      <c r="D402" s="326">
        <v>0</v>
      </c>
      <c r="E402" s="326">
        <v>0</v>
      </c>
      <c r="F402" s="326">
        <v>0</v>
      </c>
      <c r="G402" s="326">
        <v>0</v>
      </c>
      <c r="H402" s="326">
        <v>0</v>
      </c>
      <c r="I402" s="326">
        <v>0</v>
      </c>
      <c r="J402" s="326">
        <v>0</v>
      </c>
      <c r="K402" s="326">
        <v>0</v>
      </c>
      <c r="L402" s="326">
        <v>0</v>
      </c>
      <c r="M402" s="326">
        <v>0</v>
      </c>
      <c r="N402" s="326">
        <v>0</v>
      </c>
      <c r="O402" s="326">
        <v>0</v>
      </c>
      <c r="P402" s="327">
        <v>0</v>
      </c>
      <c r="Q402" s="206" t="s">
        <v>162</v>
      </c>
      <c r="R402" s="244">
        <f t="shared" si="6"/>
        <v>0</v>
      </c>
    </row>
    <row r="403" spans="1:18" ht="15">
      <c r="A403" s="214" t="s">
        <v>590</v>
      </c>
      <c r="B403" s="214" t="s">
        <v>515</v>
      </c>
      <c r="C403" s="326">
        <v>3705000</v>
      </c>
      <c r="D403" s="326">
        <v>3709000</v>
      </c>
      <c r="E403" s="326">
        <v>3714000</v>
      </c>
      <c r="F403" s="326">
        <v>3718000</v>
      </c>
      <c r="G403" s="326">
        <v>3722000</v>
      </c>
      <c r="H403" s="326">
        <v>3727000</v>
      </c>
      <c r="I403" s="326">
        <v>3731000</v>
      </c>
      <c r="J403" s="326">
        <v>3735000</v>
      </c>
      <c r="K403" s="326">
        <v>3739000</v>
      </c>
      <c r="L403" s="326">
        <v>3744000</v>
      </c>
      <c r="M403" s="326">
        <v>3748000</v>
      </c>
      <c r="N403" s="326">
        <v>3752000</v>
      </c>
      <c r="O403" s="326">
        <v>3757000</v>
      </c>
      <c r="P403" s="327">
        <v>3730857</v>
      </c>
      <c r="Q403" s="206" t="s">
        <v>162</v>
      </c>
      <c r="R403" s="244">
        <f t="shared" si="6"/>
        <v>0</v>
      </c>
    </row>
    <row r="404" spans="1:18" ht="15">
      <c r="A404" s="214" t="s">
        <v>591</v>
      </c>
      <c r="B404" s="214" t="s">
        <v>515</v>
      </c>
      <c r="C404" s="326">
        <v>40000</v>
      </c>
      <c r="D404" s="326">
        <v>41000</v>
      </c>
      <c r="E404" s="326">
        <v>41000</v>
      </c>
      <c r="F404" s="326">
        <v>41000</v>
      </c>
      <c r="G404" s="326">
        <v>41000</v>
      </c>
      <c r="H404" s="326">
        <v>42000</v>
      </c>
      <c r="I404" s="326">
        <v>42000</v>
      </c>
      <c r="J404" s="326">
        <v>42000</v>
      </c>
      <c r="K404" s="326">
        <v>43000</v>
      </c>
      <c r="L404" s="326">
        <v>43000</v>
      </c>
      <c r="M404" s="326">
        <v>43000</v>
      </c>
      <c r="N404" s="326">
        <v>44000</v>
      </c>
      <c r="O404" s="326">
        <v>44000</v>
      </c>
      <c r="P404" s="327">
        <v>42133</v>
      </c>
      <c r="Q404" s="206" t="s">
        <v>162</v>
      </c>
      <c r="R404" s="244">
        <f t="shared" si="6"/>
        <v>0</v>
      </c>
    </row>
    <row r="405" spans="1:18" ht="15">
      <c r="A405" s="214" t="s">
        <v>592</v>
      </c>
      <c r="B405" s="214" t="s">
        <v>515</v>
      </c>
      <c r="C405" s="326">
        <v>0</v>
      </c>
      <c r="D405" s="326">
        <v>0</v>
      </c>
      <c r="E405" s="326">
        <v>0</v>
      </c>
      <c r="F405" s="326">
        <v>0</v>
      </c>
      <c r="G405" s="326">
        <v>0</v>
      </c>
      <c r="H405" s="326">
        <v>0</v>
      </c>
      <c r="I405" s="326">
        <v>0</v>
      </c>
      <c r="J405" s="326">
        <v>0</v>
      </c>
      <c r="K405" s="326">
        <v>0</v>
      </c>
      <c r="L405" s="326">
        <v>0</v>
      </c>
      <c r="M405" s="326">
        <v>0</v>
      </c>
      <c r="N405" s="326">
        <v>0</v>
      </c>
      <c r="O405" s="326">
        <v>0</v>
      </c>
      <c r="P405" s="327">
        <v>0</v>
      </c>
      <c r="Q405" s="206" t="s">
        <v>162</v>
      </c>
      <c r="R405" s="244">
        <f t="shared" si="6"/>
        <v>0</v>
      </c>
    </row>
    <row r="406" spans="1:18" ht="15">
      <c r="A406" s="214" t="s">
        <v>593</v>
      </c>
      <c r="B406" s="214" t="s">
        <v>515</v>
      </c>
      <c r="C406" s="326">
        <v>910000</v>
      </c>
      <c r="D406" s="326">
        <v>916000</v>
      </c>
      <c r="E406" s="326">
        <v>923000</v>
      </c>
      <c r="F406" s="326">
        <v>930000</v>
      </c>
      <c r="G406" s="326">
        <v>936000</v>
      </c>
      <c r="H406" s="326">
        <v>943000</v>
      </c>
      <c r="I406" s="326">
        <v>950000</v>
      </c>
      <c r="J406" s="326">
        <v>956000</v>
      </c>
      <c r="K406" s="326">
        <v>963000</v>
      </c>
      <c r="L406" s="326">
        <v>970000</v>
      </c>
      <c r="M406" s="326">
        <v>976000</v>
      </c>
      <c r="N406" s="326">
        <v>983000</v>
      </c>
      <c r="O406" s="326">
        <v>990000</v>
      </c>
      <c r="P406" s="327">
        <v>949724</v>
      </c>
      <c r="Q406" s="206" t="s">
        <v>162</v>
      </c>
      <c r="R406" s="244">
        <f t="shared" si="6"/>
        <v>0</v>
      </c>
    </row>
    <row r="407" spans="1:18" ht="15">
      <c r="A407" s="214" t="s">
        <v>594</v>
      </c>
      <c r="B407" s="214" t="s">
        <v>515</v>
      </c>
      <c r="C407" s="326">
        <v>0</v>
      </c>
      <c r="D407" s="326">
        <v>0</v>
      </c>
      <c r="E407" s="326">
        <v>0</v>
      </c>
      <c r="F407" s="326">
        <v>0</v>
      </c>
      <c r="G407" s="326">
        <v>0</v>
      </c>
      <c r="H407" s="326">
        <v>0</v>
      </c>
      <c r="I407" s="326">
        <v>1000</v>
      </c>
      <c r="J407" s="326">
        <v>1000</v>
      </c>
      <c r="K407" s="326">
        <v>2000</v>
      </c>
      <c r="L407" s="326">
        <v>3000</v>
      </c>
      <c r="M407" s="326">
        <v>3000</v>
      </c>
      <c r="N407" s="326">
        <v>4000</v>
      </c>
      <c r="O407" s="326">
        <v>5000</v>
      </c>
      <c r="P407" s="327">
        <v>1385</v>
      </c>
      <c r="Q407" s="206" t="s">
        <v>162</v>
      </c>
      <c r="R407" s="244">
        <f t="shared" si="6"/>
        <v>0</v>
      </c>
    </row>
    <row r="408" spans="1:18" ht="15">
      <c r="A408" s="214" t="s">
        <v>595</v>
      </c>
      <c r="B408" s="214" t="s">
        <v>515</v>
      </c>
      <c r="C408" s="326">
        <v>7603000</v>
      </c>
      <c r="D408" s="326">
        <v>7611000</v>
      </c>
      <c r="E408" s="326">
        <v>7620000</v>
      </c>
      <c r="F408" s="326">
        <v>7628000</v>
      </c>
      <c r="G408" s="326">
        <v>7637000</v>
      </c>
      <c r="H408" s="326">
        <v>7645000</v>
      </c>
      <c r="I408" s="326">
        <v>7654000</v>
      </c>
      <c r="J408" s="326">
        <v>7662000</v>
      </c>
      <c r="K408" s="326">
        <v>7671000</v>
      </c>
      <c r="L408" s="326">
        <v>7680000</v>
      </c>
      <c r="M408" s="326">
        <v>7688000</v>
      </c>
      <c r="N408" s="326">
        <v>7697000</v>
      </c>
      <c r="O408" s="326">
        <v>7705000</v>
      </c>
      <c r="P408" s="327">
        <v>7653965</v>
      </c>
      <c r="Q408" s="206" t="s">
        <v>162</v>
      </c>
      <c r="R408" s="244">
        <f t="shared" si="6"/>
        <v>0</v>
      </c>
    </row>
    <row r="409" spans="1:18" ht="15">
      <c r="A409" s="214" t="s">
        <v>596</v>
      </c>
      <c r="B409" s="214" t="s">
        <v>515</v>
      </c>
      <c r="C409" s="326">
        <v>0</v>
      </c>
      <c r="D409" s="326">
        <v>0</v>
      </c>
      <c r="E409" s="326">
        <v>0</v>
      </c>
      <c r="F409" s="326">
        <v>0</v>
      </c>
      <c r="G409" s="326">
        <v>0</v>
      </c>
      <c r="H409" s="326">
        <v>0</v>
      </c>
      <c r="I409" s="326">
        <v>0</v>
      </c>
      <c r="J409" s="326">
        <v>0</v>
      </c>
      <c r="K409" s="326">
        <v>0</v>
      </c>
      <c r="L409" s="326">
        <v>0</v>
      </c>
      <c r="M409" s="326">
        <v>0</v>
      </c>
      <c r="N409" s="326">
        <v>0</v>
      </c>
      <c r="O409" s="326">
        <v>0</v>
      </c>
      <c r="P409" s="327">
        <v>0</v>
      </c>
      <c r="Q409" s="206" t="s">
        <v>162</v>
      </c>
      <c r="R409" s="244">
        <f t="shared" si="6"/>
        <v>0</v>
      </c>
    </row>
    <row r="410" spans="1:18" ht="15">
      <c r="A410" s="214" t="s">
        <v>597</v>
      </c>
      <c r="B410" s="214" t="s">
        <v>515</v>
      </c>
      <c r="C410" s="326">
        <v>0</v>
      </c>
      <c r="D410" s="326">
        <v>0</v>
      </c>
      <c r="E410" s="326">
        <v>0</v>
      </c>
      <c r="F410" s="326">
        <v>0</v>
      </c>
      <c r="G410" s="326">
        <v>0</v>
      </c>
      <c r="H410" s="326">
        <v>0</v>
      </c>
      <c r="I410" s="326">
        <v>0</v>
      </c>
      <c r="J410" s="326">
        <v>0</v>
      </c>
      <c r="K410" s="326">
        <v>0</v>
      </c>
      <c r="L410" s="326">
        <v>0</v>
      </c>
      <c r="M410" s="326">
        <v>0</v>
      </c>
      <c r="N410" s="326">
        <v>0</v>
      </c>
      <c r="O410" s="326">
        <v>0</v>
      </c>
      <c r="P410" s="327">
        <v>0</v>
      </c>
      <c r="Q410" s="206" t="s">
        <v>162</v>
      </c>
      <c r="R410" s="244">
        <f t="shared" si="6"/>
        <v>0</v>
      </c>
    </row>
    <row r="411" spans="1:18" ht="15">
      <c r="A411" s="214" t="s">
        <v>598</v>
      </c>
      <c r="B411" s="214" t="s">
        <v>515</v>
      </c>
      <c r="C411" s="326">
        <v>0</v>
      </c>
      <c r="D411" s="326">
        <v>0</v>
      </c>
      <c r="E411" s="326">
        <v>0</v>
      </c>
      <c r="F411" s="326">
        <v>0</v>
      </c>
      <c r="G411" s="326">
        <v>0</v>
      </c>
      <c r="H411" s="326">
        <v>0</v>
      </c>
      <c r="I411" s="326">
        <v>0</v>
      </c>
      <c r="J411" s="326">
        <v>0</v>
      </c>
      <c r="K411" s="326">
        <v>0</v>
      </c>
      <c r="L411" s="326">
        <v>0</v>
      </c>
      <c r="M411" s="326">
        <v>0</v>
      </c>
      <c r="N411" s="326">
        <v>0</v>
      </c>
      <c r="O411" s="326">
        <v>0</v>
      </c>
      <c r="P411" s="327">
        <v>0</v>
      </c>
      <c r="Q411" s="206" t="s">
        <v>162</v>
      </c>
      <c r="R411" s="244">
        <f t="shared" si="6"/>
        <v>0</v>
      </c>
    </row>
    <row r="412" spans="1:18" ht="15">
      <c r="A412" s="214" t="s">
        <v>599</v>
      </c>
      <c r="B412" s="214" t="s">
        <v>515</v>
      </c>
      <c r="C412" s="326">
        <v>0</v>
      </c>
      <c r="D412" s="326">
        <v>0</v>
      </c>
      <c r="E412" s="326">
        <v>0</v>
      </c>
      <c r="F412" s="326">
        <v>0</v>
      </c>
      <c r="G412" s="326">
        <v>0</v>
      </c>
      <c r="H412" s="326">
        <v>0</v>
      </c>
      <c r="I412" s="326">
        <v>0</v>
      </c>
      <c r="J412" s="326">
        <v>0</v>
      </c>
      <c r="K412" s="326">
        <v>0</v>
      </c>
      <c r="L412" s="326">
        <v>0</v>
      </c>
      <c r="M412" s="326">
        <v>0</v>
      </c>
      <c r="N412" s="326">
        <v>0</v>
      </c>
      <c r="O412" s="326">
        <v>0</v>
      </c>
      <c r="P412" s="327">
        <v>0</v>
      </c>
      <c r="Q412" s="206" t="s">
        <v>162</v>
      </c>
      <c r="R412" s="244">
        <f t="shared" si="6"/>
        <v>0</v>
      </c>
    </row>
    <row r="413" spans="1:18" ht="15">
      <c r="A413" s="214" t="s">
        <v>600</v>
      </c>
      <c r="B413" s="214" t="s">
        <v>515</v>
      </c>
      <c r="C413" s="326">
        <v>2790000</v>
      </c>
      <c r="D413" s="326">
        <v>2809000</v>
      </c>
      <c r="E413" s="326">
        <v>2827000</v>
      </c>
      <c r="F413" s="326">
        <v>2845000</v>
      </c>
      <c r="G413" s="326">
        <v>2864000</v>
      </c>
      <c r="H413" s="326">
        <v>2882000</v>
      </c>
      <c r="I413" s="326">
        <v>2900000</v>
      </c>
      <c r="J413" s="326">
        <v>2919000</v>
      </c>
      <c r="K413" s="326">
        <v>2937000</v>
      </c>
      <c r="L413" s="326">
        <v>2956000</v>
      </c>
      <c r="M413" s="326">
        <v>2974000</v>
      </c>
      <c r="N413" s="326">
        <v>2992000</v>
      </c>
      <c r="O413" s="326">
        <v>3011000</v>
      </c>
      <c r="P413" s="327">
        <v>2900394</v>
      </c>
      <c r="Q413" s="206" t="s">
        <v>162</v>
      </c>
      <c r="R413" s="244">
        <f t="shared" si="6"/>
        <v>0</v>
      </c>
    </row>
    <row r="414" spans="1:18" ht="15">
      <c r="A414" s="214" t="s">
        <v>601</v>
      </c>
      <c r="B414" s="214" t="s">
        <v>515</v>
      </c>
      <c r="C414" s="326">
        <v>818000</v>
      </c>
      <c r="D414" s="326">
        <v>826000</v>
      </c>
      <c r="E414" s="326">
        <v>833000</v>
      </c>
      <c r="F414" s="326">
        <v>840000</v>
      </c>
      <c r="G414" s="326">
        <v>848000</v>
      </c>
      <c r="H414" s="326">
        <v>855000</v>
      </c>
      <c r="I414" s="326">
        <v>863000</v>
      </c>
      <c r="J414" s="326">
        <v>870000</v>
      </c>
      <c r="K414" s="326">
        <v>877000</v>
      </c>
      <c r="L414" s="326">
        <v>885000</v>
      </c>
      <c r="M414" s="326">
        <v>892000</v>
      </c>
      <c r="N414" s="326">
        <v>899000</v>
      </c>
      <c r="O414" s="326">
        <v>907000</v>
      </c>
      <c r="P414" s="327">
        <v>862590</v>
      </c>
      <c r="Q414" s="206" t="s">
        <v>162</v>
      </c>
      <c r="R414" s="244">
        <f t="shared" si="6"/>
        <v>0</v>
      </c>
    </row>
    <row r="415" spans="1:18" ht="15">
      <c r="A415" s="214" t="s">
        <v>602</v>
      </c>
      <c r="B415" s="214" t="s">
        <v>515</v>
      </c>
      <c r="C415" s="326">
        <v>0</v>
      </c>
      <c r="D415" s="326">
        <v>0</v>
      </c>
      <c r="E415" s="326">
        <v>0</v>
      </c>
      <c r="F415" s="326">
        <v>0</v>
      </c>
      <c r="G415" s="326">
        <v>0</v>
      </c>
      <c r="H415" s="326">
        <v>0</v>
      </c>
      <c r="I415" s="326">
        <v>0</v>
      </c>
      <c r="J415" s="326">
        <v>0</v>
      </c>
      <c r="K415" s="326">
        <v>0</v>
      </c>
      <c r="L415" s="326">
        <v>0</v>
      </c>
      <c r="M415" s="326">
        <v>0</v>
      </c>
      <c r="N415" s="326">
        <v>0</v>
      </c>
      <c r="O415" s="326">
        <v>0</v>
      </c>
      <c r="P415" s="327">
        <v>0</v>
      </c>
      <c r="Q415" s="206" t="s">
        <v>162</v>
      </c>
      <c r="R415" s="244">
        <f t="shared" si="6"/>
        <v>0</v>
      </c>
    </row>
    <row r="416" spans="1:18" ht="15">
      <c r="A416" s="214" t="s">
        <v>603</v>
      </c>
      <c r="B416" s="214" t="s">
        <v>515</v>
      </c>
      <c r="C416" s="326">
        <v>1992000</v>
      </c>
      <c r="D416" s="326">
        <v>1998000</v>
      </c>
      <c r="E416" s="326">
        <v>2004000</v>
      </c>
      <c r="F416" s="326">
        <v>2010000</v>
      </c>
      <c r="G416" s="326">
        <v>2016000</v>
      </c>
      <c r="H416" s="326">
        <v>2021000</v>
      </c>
      <c r="I416" s="326">
        <v>2027000</v>
      </c>
      <c r="J416" s="326">
        <v>2033000</v>
      </c>
      <c r="K416" s="326">
        <v>2039000</v>
      </c>
      <c r="L416" s="326">
        <v>2044000</v>
      </c>
      <c r="M416" s="326">
        <v>2050000</v>
      </c>
      <c r="N416" s="326">
        <v>2056000</v>
      </c>
      <c r="O416" s="326">
        <v>2062000</v>
      </c>
      <c r="P416" s="327">
        <v>2027135</v>
      </c>
      <c r="Q416" s="206" t="s">
        <v>162</v>
      </c>
      <c r="R416" s="244">
        <f t="shared" si="6"/>
        <v>0</v>
      </c>
    </row>
    <row r="417" spans="1:18" ht="15">
      <c r="A417" s="214" t="s">
        <v>604</v>
      </c>
      <c r="B417" s="214" t="s">
        <v>515</v>
      </c>
      <c r="C417" s="326">
        <v>0</v>
      </c>
      <c r="D417" s="326">
        <v>0</v>
      </c>
      <c r="E417" s="326">
        <v>0</v>
      </c>
      <c r="F417" s="326">
        <v>0</v>
      </c>
      <c r="G417" s="326">
        <v>0</v>
      </c>
      <c r="H417" s="326">
        <v>0</v>
      </c>
      <c r="I417" s="326">
        <v>0</v>
      </c>
      <c r="J417" s="326">
        <v>0</v>
      </c>
      <c r="K417" s="326">
        <v>0</v>
      </c>
      <c r="L417" s="326">
        <v>0</v>
      </c>
      <c r="M417" s="326">
        <v>0</v>
      </c>
      <c r="N417" s="326">
        <v>0</v>
      </c>
      <c r="O417" s="326">
        <v>0</v>
      </c>
      <c r="P417" s="327">
        <v>0</v>
      </c>
      <c r="Q417" s="206" t="s">
        <v>162</v>
      </c>
      <c r="R417" s="244">
        <f t="shared" si="6"/>
        <v>0</v>
      </c>
    </row>
    <row r="418" spans="1:18" ht="15">
      <c r="A418" s="214" t="s">
        <v>605</v>
      </c>
      <c r="B418" s="214" t="s">
        <v>515</v>
      </c>
      <c r="C418" s="326">
        <v>122000</v>
      </c>
      <c r="D418" s="326">
        <v>123000</v>
      </c>
      <c r="E418" s="326">
        <v>123000</v>
      </c>
      <c r="F418" s="326">
        <v>124000</v>
      </c>
      <c r="G418" s="326">
        <v>125000</v>
      </c>
      <c r="H418" s="326">
        <v>125000</v>
      </c>
      <c r="I418" s="326">
        <v>126000</v>
      </c>
      <c r="J418" s="326">
        <v>127000</v>
      </c>
      <c r="K418" s="326">
        <v>128000</v>
      </c>
      <c r="L418" s="326">
        <v>128000</v>
      </c>
      <c r="M418" s="326">
        <v>129000</v>
      </c>
      <c r="N418" s="326">
        <v>130000</v>
      </c>
      <c r="O418" s="326">
        <v>131000</v>
      </c>
      <c r="P418" s="327">
        <v>126215</v>
      </c>
      <c r="Q418" s="206" t="s">
        <v>162</v>
      </c>
      <c r="R418" s="244">
        <f t="shared" si="6"/>
        <v>0</v>
      </c>
    </row>
    <row r="419" spans="1:18" ht="15">
      <c r="A419" s="214" t="s">
        <v>606</v>
      </c>
      <c r="B419" s="214" t="s">
        <v>515</v>
      </c>
      <c r="C419" s="326">
        <v>0</v>
      </c>
      <c r="D419" s="326">
        <v>0</v>
      </c>
      <c r="E419" s="326">
        <v>0</v>
      </c>
      <c r="F419" s="326">
        <v>0</v>
      </c>
      <c r="G419" s="326">
        <v>0</v>
      </c>
      <c r="H419" s="326">
        <v>0</v>
      </c>
      <c r="I419" s="326">
        <v>0</v>
      </c>
      <c r="J419" s="326">
        <v>0</v>
      </c>
      <c r="K419" s="326">
        <v>0</v>
      </c>
      <c r="L419" s="326">
        <v>0</v>
      </c>
      <c r="M419" s="326">
        <v>0</v>
      </c>
      <c r="N419" s="326">
        <v>0</v>
      </c>
      <c r="O419" s="326">
        <v>0</v>
      </c>
      <c r="P419" s="327">
        <v>0</v>
      </c>
      <c r="Q419" s="206" t="s">
        <v>162</v>
      </c>
      <c r="R419" s="244">
        <f t="shared" si="6"/>
        <v>0</v>
      </c>
    </row>
    <row r="420" spans="1:18" ht="15">
      <c r="A420" s="214" t="s">
        <v>607</v>
      </c>
      <c r="B420" s="214" t="s">
        <v>515</v>
      </c>
      <c r="C420" s="326">
        <v>2477000</v>
      </c>
      <c r="D420" s="326">
        <v>2484000</v>
      </c>
      <c r="E420" s="326">
        <v>2490000</v>
      </c>
      <c r="F420" s="326">
        <v>2496000</v>
      </c>
      <c r="G420" s="326">
        <v>2502000</v>
      </c>
      <c r="H420" s="326">
        <v>2508000</v>
      </c>
      <c r="I420" s="326">
        <v>2514000</v>
      </c>
      <c r="J420" s="326">
        <v>2521000</v>
      </c>
      <c r="K420" s="326">
        <v>2527000</v>
      </c>
      <c r="L420" s="326">
        <v>2533000</v>
      </c>
      <c r="M420" s="326">
        <v>2539000</v>
      </c>
      <c r="N420" s="326">
        <v>2545000</v>
      </c>
      <c r="O420" s="326">
        <v>2552000</v>
      </c>
      <c r="P420" s="327">
        <v>2514491</v>
      </c>
      <c r="Q420" s="206" t="s">
        <v>162</v>
      </c>
      <c r="R420" s="244">
        <f t="shared" si="6"/>
        <v>0</v>
      </c>
    </row>
    <row r="421" spans="1:18" ht="15">
      <c r="A421" s="214" t="s">
        <v>608</v>
      </c>
      <c r="B421" s="214" t="s">
        <v>515</v>
      </c>
      <c r="C421" s="326">
        <v>0</v>
      </c>
      <c r="D421" s="326">
        <v>0</v>
      </c>
      <c r="E421" s="326">
        <v>0</v>
      </c>
      <c r="F421" s="326">
        <v>0</v>
      </c>
      <c r="G421" s="326">
        <v>0</v>
      </c>
      <c r="H421" s="326">
        <v>0</v>
      </c>
      <c r="I421" s="326">
        <v>0</v>
      </c>
      <c r="J421" s="326">
        <v>0</v>
      </c>
      <c r="K421" s="326">
        <v>0</v>
      </c>
      <c r="L421" s="326">
        <v>0</v>
      </c>
      <c r="M421" s="326">
        <v>0</v>
      </c>
      <c r="N421" s="326">
        <v>0</v>
      </c>
      <c r="O421" s="326">
        <v>0</v>
      </c>
      <c r="P421" s="327">
        <v>0</v>
      </c>
      <c r="Q421" s="206" t="s">
        <v>162</v>
      </c>
      <c r="R421" s="244">
        <f t="shared" si="6"/>
        <v>0</v>
      </c>
    </row>
    <row r="422" spans="1:18" ht="15">
      <c r="A422" s="214" t="s">
        <v>609</v>
      </c>
      <c r="B422" s="214" t="s">
        <v>515</v>
      </c>
      <c r="C422" s="326">
        <v>1661000</v>
      </c>
      <c r="D422" s="326">
        <v>1664000</v>
      </c>
      <c r="E422" s="326">
        <v>1667000</v>
      </c>
      <c r="F422" s="326">
        <v>1670000</v>
      </c>
      <c r="G422" s="326">
        <v>1673000</v>
      </c>
      <c r="H422" s="326">
        <v>1676000</v>
      </c>
      <c r="I422" s="326">
        <v>1679000</v>
      </c>
      <c r="J422" s="326">
        <v>1682000</v>
      </c>
      <c r="K422" s="326">
        <v>1685000</v>
      </c>
      <c r="L422" s="326">
        <v>1687000</v>
      </c>
      <c r="M422" s="326">
        <v>1690000</v>
      </c>
      <c r="N422" s="326">
        <v>1693000</v>
      </c>
      <c r="O422" s="326">
        <v>1696000</v>
      </c>
      <c r="P422" s="327">
        <v>1678792</v>
      </c>
      <c r="Q422" s="206" t="s">
        <v>162</v>
      </c>
      <c r="R422" s="244">
        <f t="shared" si="6"/>
        <v>0</v>
      </c>
    </row>
    <row r="423" spans="1:18" ht="15">
      <c r="A423" s="214" t="s">
        <v>610</v>
      </c>
      <c r="B423" s="214" t="s">
        <v>515</v>
      </c>
      <c r="C423" s="326">
        <v>0</v>
      </c>
      <c r="D423" s="326">
        <v>0</v>
      </c>
      <c r="E423" s="326">
        <v>0</v>
      </c>
      <c r="F423" s="326">
        <v>0</v>
      </c>
      <c r="G423" s="326">
        <v>0</v>
      </c>
      <c r="H423" s="326">
        <v>0</v>
      </c>
      <c r="I423" s="326">
        <v>0</v>
      </c>
      <c r="J423" s="326">
        <v>0</v>
      </c>
      <c r="K423" s="326">
        <v>0</v>
      </c>
      <c r="L423" s="326">
        <v>0</v>
      </c>
      <c r="M423" s="326">
        <v>0</v>
      </c>
      <c r="N423" s="326">
        <v>0</v>
      </c>
      <c r="O423" s="326">
        <v>0</v>
      </c>
      <c r="P423" s="327">
        <v>0</v>
      </c>
      <c r="Q423" s="206" t="s">
        <v>162</v>
      </c>
      <c r="R423" s="244">
        <f t="shared" si="6"/>
        <v>0</v>
      </c>
    </row>
    <row r="424" spans="1:18" ht="15">
      <c r="A424" s="214" t="s">
        <v>611</v>
      </c>
      <c r="B424" s="214" t="s">
        <v>515</v>
      </c>
      <c r="C424" s="326">
        <v>215000</v>
      </c>
      <c r="D424" s="326">
        <v>216000</v>
      </c>
      <c r="E424" s="326">
        <v>218000</v>
      </c>
      <c r="F424" s="326">
        <v>220000</v>
      </c>
      <c r="G424" s="326">
        <v>222000</v>
      </c>
      <c r="H424" s="326">
        <v>224000</v>
      </c>
      <c r="I424" s="326">
        <v>225000</v>
      </c>
      <c r="J424" s="326">
        <v>227000</v>
      </c>
      <c r="K424" s="326">
        <v>229000</v>
      </c>
      <c r="L424" s="326">
        <v>231000</v>
      </c>
      <c r="M424" s="326">
        <v>233000</v>
      </c>
      <c r="N424" s="326">
        <v>235000</v>
      </c>
      <c r="O424" s="326">
        <v>236000</v>
      </c>
      <c r="P424" s="327">
        <v>225451</v>
      </c>
      <c r="Q424" s="206" t="s">
        <v>162</v>
      </c>
      <c r="R424" s="244">
        <f t="shared" si="6"/>
        <v>0</v>
      </c>
    </row>
    <row r="425" spans="1:18" ht="15">
      <c r="A425" s="214" t="s">
        <v>612</v>
      </c>
      <c r="B425" s="214" t="s">
        <v>515</v>
      </c>
      <c r="C425" s="326">
        <v>0</v>
      </c>
      <c r="D425" s="326">
        <v>0</v>
      </c>
      <c r="E425" s="326">
        <v>0</v>
      </c>
      <c r="F425" s="326">
        <v>0</v>
      </c>
      <c r="G425" s="326">
        <v>0</v>
      </c>
      <c r="H425" s="326">
        <v>0</v>
      </c>
      <c r="I425" s="326">
        <v>0</v>
      </c>
      <c r="J425" s="326">
        <v>0</v>
      </c>
      <c r="K425" s="326">
        <v>0</v>
      </c>
      <c r="L425" s="326">
        <v>0</v>
      </c>
      <c r="M425" s="326">
        <v>0</v>
      </c>
      <c r="N425" s="326">
        <v>0</v>
      </c>
      <c r="O425" s="326">
        <v>0</v>
      </c>
      <c r="P425" s="327">
        <v>0</v>
      </c>
      <c r="Q425" s="206" t="s">
        <v>162</v>
      </c>
      <c r="R425" s="244">
        <f t="shared" si="6"/>
        <v>0</v>
      </c>
    </row>
    <row r="426" spans="1:18" ht="15">
      <c r="A426" s="214" t="s">
        <v>613</v>
      </c>
      <c r="B426" s="214" t="s">
        <v>515</v>
      </c>
      <c r="C426" s="326">
        <v>0</v>
      </c>
      <c r="D426" s="326">
        <v>0</v>
      </c>
      <c r="E426" s="326">
        <v>0</v>
      </c>
      <c r="F426" s="326">
        <v>0</v>
      </c>
      <c r="G426" s="326">
        <v>0</v>
      </c>
      <c r="H426" s="326">
        <v>0</v>
      </c>
      <c r="I426" s="326">
        <v>0</v>
      </c>
      <c r="J426" s="326">
        <v>0</v>
      </c>
      <c r="K426" s="326">
        <v>0</v>
      </c>
      <c r="L426" s="326">
        <v>0</v>
      </c>
      <c r="M426" s="326">
        <v>0</v>
      </c>
      <c r="N426" s="326">
        <v>0</v>
      </c>
      <c r="O426" s="326">
        <v>0</v>
      </c>
      <c r="P426" s="327">
        <v>0</v>
      </c>
      <c r="Q426" s="206" t="s">
        <v>162</v>
      </c>
      <c r="R426" s="244">
        <f t="shared" si="6"/>
        <v>0</v>
      </c>
    </row>
    <row r="427" spans="1:18" ht="15">
      <c r="A427" s="214" t="s">
        <v>614</v>
      </c>
      <c r="B427" s="214" t="s">
        <v>515</v>
      </c>
      <c r="C427" s="326">
        <v>14594000</v>
      </c>
      <c r="D427" s="326">
        <v>14609000</v>
      </c>
      <c r="E427" s="326">
        <v>14624000</v>
      </c>
      <c r="F427" s="326">
        <v>14639000</v>
      </c>
      <c r="G427" s="326">
        <v>14654000</v>
      </c>
      <c r="H427" s="326">
        <v>14668000</v>
      </c>
      <c r="I427" s="326">
        <v>14683000</v>
      </c>
      <c r="J427" s="326">
        <v>14698000</v>
      </c>
      <c r="K427" s="326">
        <v>14713000</v>
      </c>
      <c r="L427" s="326">
        <v>14728000</v>
      </c>
      <c r="M427" s="326">
        <v>14742000</v>
      </c>
      <c r="N427" s="326">
        <v>14222000</v>
      </c>
      <c r="O427" s="326">
        <v>14237000</v>
      </c>
      <c r="P427" s="327">
        <v>14616255</v>
      </c>
      <c r="Q427" s="206" t="s">
        <v>162</v>
      </c>
      <c r="R427" s="244">
        <f t="shared" si="6"/>
        <v>0</v>
      </c>
    </row>
    <row r="428" spans="1:18" ht="15">
      <c r="A428" s="214" t="s">
        <v>615</v>
      </c>
      <c r="B428" s="214" t="s">
        <v>515</v>
      </c>
      <c r="C428" s="326">
        <v>-1540000</v>
      </c>
      <c r="D428" s="326">
        <v>-1534000</v>
      </c>
      <c r="E428" s="326">
        <v>-1528000</v>
      </c>
      <c r="F428" s="326">
        <v>-1522000</v>
      </c>
      <c r="G428" s="326">
        <v>-1515000</v>
      </c>
      <c r="H428" s="326">
        <v>-1509000</v>
      </c>
      <c r="I428" s="326">
        <v>-1502000</v>
      </c>
      <c r="J428" s="326">
        <v>-1496000</v>
      </c>
      <c r="K428" s="326">
        <v>-1489000</v>
      </c>
      <c r="L428" s="326">
        <v>-1482000</v>
      </c>
      <c r="M428" s="326">
        <v>-1476000</v>
      </c>
      <c r="N428" s="326">
        <v>-1469000</v>
      </c>
      <c r="O428" s="326">
        <v>-1461000</v>
      </c>
      <c r="P428" s="327">
        <v>-1501793</v>
      </c>
      <c r="Q428" s="206" t="s">
        <v>162</v>
      </c>
      <c r="R428" s="244">
        <f t="shared" si="6"/>
        <v>0</v>
      </c>
    </row>
    <row r="429" spans="1:18" ht="15">
      <c r="A429" s="214" t="s">
        <v>616</v>
      </c>
      <c r="B429" s="214" t="s">
        <v>515</v>
      </c>
      <c r="C429" s="326">
        <v>0</v>
      </c>
      <c r="D429" s="326">
        <v>0</v>
      </c>
      <c r="E429" s="326">
        <v>0</v>
      </c>
      <c r="F429" s="326">
        <v>0</v>
      </c>
      <c r="G429" s="326">
        <v>0</v>
      </c>
      <c r="H429" s="326">
        <v>0</v>
      </c>
      <c r="I429" s="326">
        <v>0</v>
      </c>
      <c r="J429" s="326">
        <v>0</v>
      </c>
      <c r="K429" s="326">
        <v>0</v>
      </c>
      <c r="L429" s="326">
        <v>0</v>
      </c>
      <c r="M429" s="326">
        <v>0</v>
      </c>
      <c r="N429" s="326">
        <v>0</v>
      </c>
      <c r="O429" s="326">
        <v>0</v>
      </c>
      <c r="P429" s="327">
        <v>0</v>
      </c>
      <c r="Q429" s="206" t="s">
        <v>162</v>
      </c>
      <c r="R429" s="244">
        <f t="shared" si="6"/>
        <v>0</v>
      </c>
    </row>
    <row r="430" spans="1:18" ht="15">
      <c r="A430" s="214" t="s">
        <v>617</v>
      </c>
      <c r="B430" s="214" t="s">
        <v>515</v>
      </c>
      <c r="C430" s="326">
        <v>-6672000</v>
      </c>
      <c r="D430" s="326">
        <v>-6561000</v>
      </c>
      <c r="E430" s="326">
        <v>-6451000</v>
      </c>
      <c r="F430" s="326">
        <v>-6341000</v>
      </c>
      <c r="G430" s="326">
        <v>-6230000</v>
      </c>
      <c r="H430" s="326">
        <v>-6120000</v>
      </c>
      <c r="I430" s="326">
        <v>-6009000</v>
      </c>
      <c r="J430" s="326">
        <v>-5899000</v>
      </c>
      <c r="K430" s="326">
        <v>-5788000</v>
      </c>
      <c r="L430" s="326">
        <v>-5678000</v>
      </c>
      <c r="M430" s="326">
        <v>-5568000</v>
      </c>
      <c r="N430" s="326">
        <v>-5457000</v>
      </c>
      <c r="O430" s="326">
        <v>-5347000</v>
      </c>
      <c r="P430" s="327">
        <v>-6009337</v>
      </c>
      <c r="Q430" s="206" t="s">
        <v>162</v>
      </c>
      <c r="R430" s="244">
        <f t="shared" si="6"/>
        <v>0</v>
      </c>
    </row>
    <row r="431" spans="1:18" ht="15">
      <c r="A431" s="214" t="s">
        <v>618</v>
      </c>
      <c r="B431" s="214" t="s">
        <v>515</v>
      </c>
      <c r="C431" s="326">
        <v>-6686000</v>
      </c>
      <c r="D431" s="326">
        <v>-6512000</v>
      </c>
      <c r="E431" s="326">
        <v>-6339000</v>
      </c>
      <c r="F431" s="326">
        <v>-6165000</v>
      </c>
      <c r="G431" s="326">
        <v>-5991000</v>
      </c>
      <c r="H431" s="326">
        <v>-5817000</v>
      </c>
      <c r="I431" s="326">
        <v>-5643000</v>
      </c>
      <c r="J431" s="326">
        <v>-5469000</v>
      </c>
      <c r="K431" s="326">
        <v>-5295000</v>
      </c>
      <c r="L431" s="326">
        <v>-5120000</v>
      </c>
      <c r="M431" s="326">
        <v>-4946000</v>
      </c>
      <c r="N431" s="326">
        <v>-4771000</v>
      </c>
      <c r="O431" s="326">
        <v>-4596000</v>
      </c>
      <c r="P431" s="327">
        <v>-5642338</v>
      </c>
      <c r="Q431" s="206" t="s">
        <v>162</v>
      </c>
      <c r="R431" s="244">
        <f t="shared" si="6"/>
        <v>0</v>
      </c>
    </row>
    <row r="432" spans="1:18" ht="15">
      <c r="A432" s="214" t="s">
        <v>619</v>
      </c>
      <c r="B432" s="214" t="s">
        <v>515</v>
      </c>
      <c r="C432" s="326">
        <v>0</v>
      </c>
      <c r="D432" s="326">
        <v>0</v>
      </c>
      <c r="E432" s="326">
        <v>0</v>
      </c>
      <c r="F432" s="326">
        <v>0</v>
      </c>
      <c r="G432" s="326">
        <v>0</v>
      </c>
      <c r="H432" s="326">
        <v>0</v>
      </c>
      <c r="I432" s="326">
        <v>0</v>
      </c>
      <c r="J432" s="326">
        <v>0</v>
      </c>
      <c r="K432" s="326">
        <v>0</v>
      </c>
      <c r="L432" s="326">
        <v>0</v>
      </c>
      <c r="M432" s="326">
        <v>0</v>
      </c>
      <c r="N432" s="326">
        <v>0</v>
      </c>
      <c r="O432" s="326">
        <v>0</v>
      </c>
      <c r="P432" s="327">
        <v>0</v>
      </c>
      <c r="Q432" s="206" t="s">
        <v>162</v>
      </c>
      <c r="R432" s="244">
        <f t="shared" si="6"/>
        <v>0</v>
      </c>
    </row>
    <row r="433" spans="1:18" ht="15">
      <c r="A433" s="214" t="s">
        <v>620</v>
      </c>
      <c r="B433" s="214" t="s">
        <v>515</v>
      </c>
      <c r="C433" s="326">
        <v>6928000</v>
      </c>
      <c r="D433" s="326">
        <v>7243000</v>
      </c>
      <c r="E433" s="326">
        <v>7559000</v>
      </c>
      <c r="F433" s="326">
        <v>7874000</v>
      </c>
      <c r="G433" s="326">
        <v>8190000</v>
      </c>
      <c r="H433" s="326">
        <v>8506000</v>
      </c>
      <c r="I433" s="326">
        <v>8306000</v>
      </c>
      <c r="J433" s="326">
        <v>8407000</v>
      </c>
      <c r="K433" s="326">
        <v>8719000</v>
      </c>
      <c r="L433" s="326">
        <v>9030000</v>
      </c>
      <c r="M433" s="326">
        <v>9341000</v>
      </c>
      <c r="N433" s="326">
        <v>9652000</v>
      </c>
      <c r="O433" s="326">
        <v>9963000</v>
      </c>
      <c r="P433" s="327">
        <v>8439321</v>
      </c>
      <c r="Q433" s="206" t="s">
        <v>162</v>
      </c>
      <c r="R433" s="244">
        <f t="shared" si="6"/>
        <v>0</v>
      </c>
    </row>
    <row r="434" spans="1:18" ht="15">
      <c r="A434" s="214" t="s">
        <v>621</v>
      </c>
      <c r="B434" s="214" t="s">
        <v>515</v>
      </c>
      <c r="C434" s="326">
        <v>2948000</v>
      </c>
      <c r="D434" s="326">
        <v>3229000</v>
      </c>
      <c r="E434" s="326">
        <v>3510000</v>
      </c>
      <c r="F434" s="326">
        <v>3791000</v>
      </c>
      <c r="G434" s="326">
        <v>4072000</v>
      </c>
      <c r="H434" s="326">
        <v>4352000</v>
      </c>
      <c r="I434" s="326">
        <v>4634000</v>
      </c>
      <c r="J434" s="326">
        <v>4919000</v>
      </c>
      <c r="K434" s="326">
        <v>5206000</v>
      </c>
      <c r="L434" s="326">
        <v>5493000</v>
      </c>
      <c r="M434" s="326">
        <v>5780000</v>
      </c>
      <c r="N434" s="326">
        <v>6068000</v>
      </c>
      <c r="O434" s="326">
        <v>6355000</v>
      </c>
      <c r="P434" s="327">
        <v>4642106</v>
      </c>
      <c r="Q434" s="206" t="s">
        <v>162</v>
      </c>
      <c r="R434" s="244">
        <f t="shared" si="6"/>
        <v>0</v>
      </c>
    </row>
    <row r="435" spans="1:18" ht="15">
      <c r="A435" s="214" t="s">
        <v>622</v>
      </c>
      <c r="B435" s="214" t="s">
        <v>515</v>
      </c>
      <c r="C435" s="326">
        <v>0</v>
      </c>
      <c r="D435" s="326">
        <v>0</v>
      </c>
      <c r="E435" s="326">
        <v>0</v>
      </c>
      <c r="F435" s="326">
        <v>0</v>
      </c>
      <c r="G435" s="326">
        <v>0</v>
      </c>
      <c r="H435" s="326">
        <v>0</v>
      </c>
      <c r="I435" s="326">
        <v>0</v>
      </c>
      <c r="J435" s="326">
        <v>0</v>
      </c>
      <c r="K435" s="326">
        <v>0</v>
      </c>
      <c r="L435" s="326">
        <v>0</v>
      </c>
      <c r="M435" s="326">
        <v>0</v>
      </c>
      <c r="N435" s="326">
        <v>0</v>
      </c>
      <c r="O435" s="326">
        <v>0</v>
      </c>
      <c r="P435" s="327">
        <v>0</v>
      </c>
      <c r="Q435" s="206" t="s">
        <v>162</v>
      </c>
      <c r="R435" s="244">
        <f t="shared" si="6"/>
        <v>0</v>
      </c>
    </row>
    <row r="436" spans="1:18" ht="15">
      <c r="A436" s="214" t="s">
        <v>623</v>
      </c>
      <c r="B436" s="214" t="s">
        <v>515</v>
      </c>
      <c r="C436" s="326">
        <v>-8536000</v>
      </c>
      <c r="D436" s="326">
        <v>-8318000</v>
      </c>
      <c r="E436" s="326">
        <v>-8099000</v>
      </c>
      <c r="F436" s="326">
        <v>-7880000</v>
      </c>
      <c r="G436" s="326">
        <v>-7662000</v>
      </c>
      <c r="H436" s="326">
        <v>-7443000</v>
      </c>
      <c r="I436" s="326">
        <v>-7224000</v>
      </c>
      <c r="J436" s="326">
        <v>-7005000</v>
      </c>
      <c r="K436" s="326">
        <v>-6787000</v>
      </c>
      <c r="L436" s="326">
        <v>-6568000</v>
      </c>
      <c r="M436" s="326">
        <v>-6349000</v>
      </c>
      <c r="N436" s="326">
        <v>-6131000</v>
      </c>
      <c r="O436" s="326">
        <v>-5912000</v>
      </c>
      <c r="P436" s="327">
        <v>-7224103</v>
      </c>
      <c r="Q436" s="206" t="s">
        <v>162</v>
      </c>
      <c r="R436" s="244">
        <f t="shared" si="6"/>
        <v>0</v>
      </c>
    </row>
    <row r="437" spans="1:18" ht="15">
      <c r="A437" s="214" t="s">
        <v>624</v>
      </c>
      <c r="B437" s="214" t="s">
        <v>515</v>
      </c>
      <c r="C437" s="326">
        <v>0</v>
      </c>
      <c r="D437" s="326">
        <v>0</v>
      </c>
      <c r="E437" s="326">
        <v>0</v>
      </c>
      <c r="F437" s="326">
        <v>0</v>
      </c>
      <c r="G437" s="326">
        <v>0</v>
      </c>
      <c r="H437" s="326">
        <v>0</v>
      </c>
      <c r="I437" s="326">
        <v>0</v>
      </c>
      <c r="J437" s="326">
        <v>0</v>
      </c>
      <c r="K437" s="326">
        <v>0</v>
      </c>
      <c r="L437" s="326">
        <v>0</v>
      </c>
      <c r="M437" s="326">
        <v>0</v>
      </c>
      <c r="N437" s="326">
        <v>0</v>
      </c>
      <c r="O437" s="326">
        <v>0</v>
      </c>
      <c r="P437" s="327">
        <v>0</v>
      </c>
      <c r="Q437" s="206" t="s">
        <v>162</v>
      </c>
      <c r="R437" s="244">
        <f t="shared" si="6"/>
        <v>0</v>
      </c>
    </row>
    <row r="438" spans="1:18" ht="15">
      <c r="A438" s="214" t="s">
        <v>625</v>
      </c>
      <c r="B438" s="214" t="s">
        <v>515</v>
      </c>
      <c r="C438" s="326">
        <v>21508000</v>
      </c>
      <c r="D438" s="326">
        <v>21572000</v>
      </c>
      <c r="E438" s="326">
        <v>21636000</v>
      </c>
      <c r="F438" s="326">
        <v>21701000</v>
      </c>
      <c r="G438" s="326">
        <v>21765000</v>
      </c>
      <c r="H438" s="326">
        <v>21830000</v>
      </c>
      <c r="I438" s="326">
        <v>21894000</v>
      </c>
      <c r="J438" s="326">
        <v>21959000</v>
      </c>
      <c r="K438" s="326">
        <v>22023000</v>
      </c>
      <c r="L438" s="326">
        <v>22088000</v>
      </c>
      <c r="M438" s="326">
        <v>22152000</v>
      </c>
      <c r="N438" s="326">
        <v>22216000</v>
      </c>
      <c r="O438" s="326">
        <v>22282000</v>
      </c>
      <c r="P438" s="327">
        <v>21894313</v>
      </c>
      <c r="Q438" s="206" t="s">
        <v>162</v>
      </c>
      <c r="R438" s="244">
        <f t="shared" si="6"/>
        <v>0</v>
      </c>
    </row>
    <row r="439" spans="1:18" ht="15">
      <c r="A439" s="214" t="s">
        <v>626</v>
      </c>
      <c r="B439" s="214" t="s">
        <v>515</v>
      </c>
      <c r="C439" s="326">
        <v>0</v>
      </c>
      <c r="D439" s="326">
        <v>0</v>
      </c>
      <c r="E439" s="326">
        <v>0</v>
      </c>
      <c r="F439" s="326">
        <v>0</v>
      </c>
      <c r="G439" s="326">
        <v>0</v>
      </c>
      <c r="H439" s="326">
        <v>0</v>
      </c>
      <c r="I439" s="326">
        <v>0</v>
      </c>
      <c r="J439" s="326">
        <v>0</v>
      </c>
      <c r="K439" s="326">
        <v>0</v>
      </c>
      <c r="L439" s="326">
        <v>0</v>
      </c>
      <c r="M439" s="326">
        <v>0</v>
      </c>
      <c r="N439" s="326">
        <v>0</v>
      </c>
      <c r="O439" s="326">
        <v>0</v>
      </c>
      <c r="P439" s="327">
        <v>0</v>
      </c>
      <c r="Q439" s="206" t="s">
        <v>162</v>
      </c>
      <c r="R439" s="244">
        <f t="shared" si="6"/>
        <v>0</v>
      </c>
    </row>
    <row r="440" spans="1:18" ht="15">
      <c r="A440" s="214" t="s">
        <v>627</v>
      </c>
      <c r="B440" s="214" t="s">
        <v>515</v>
      </c>
      <c r="C440" s="326">
        <v>58116000</v>
      </c>
      <c r="D440" s="326">
        <v>58162000</v>
      </c>
      <c r="E440" s="326">
        <v>58207000</v>
      </c>
      <c r="F440" s="326">
        <v>58252000</v>
      </c>
      <c r="G440" s="326">
        <v>58297000</v>
      </c>
      <c r="H440" s="326">
        <v>58343000</v>
      </c>
      <c r="I440" s="326">
        <v>58388000</v>
      </c>
      <c r="J440" s="326">
        <v>58433000</v>
      </c>
      <c r="K440" s="326">
        <v>58478000</v>
      </c>
      <c r="L440" s="326">
        <v>58475000</v>
      </c>
      <c r="M440" s="326">
        <v>58521000</v>
      </c>
      <c r="N440" s="326">
        <v>58566000</v>
      </c>
      <c r="O440" s="326">
        <v>58426000</v>
      </c>
      <c r="P440" s="327">
        <v>58366102</v>
      </c>
      <c r="Q440" s="206" t="s">
        <v>162</v>
      </c>
      <c r="R440" s="244">
        <f t="shared" si="6"/>
        <v>0</v>
      </c>
    </row>
    <row r="441" spans="1:18" ht="15">
      <c r="A441" s="214" t="s">
        <v>628</v>
      </c>
      <c r="B441" s="214" t="s">
        <v>515</v>
      </c>
      <c r="C441" s="326">
        <v>0</v>
      </c>
      <c r="D441" s="326">
        <v>0</v>
      </c>
      <c r="E441" s="326">
        <v>0</v>
      </c>
      <c r="F441" s="326">
        <v>0</v>
      </c>
      <c r="G441" s="326">
        <v>0</v>
      </c>
      <c r="H441" s="326">
        <v>0</v>
      </c>
      <c r="I441" s="326">
        <v>0</v>
      </c>
      <c r="J441" s="326">
        <v>0</v>
      </c>
      <c r="K441" s="326">
        <v>0</v>
      </c>
      <c r="L441" s="326">
        <v>0</v>
      </c>
      <c r="M441" s="326">
        <v>0</v>
      </c>
      <c r="N441" s="326">
        <v>0</v>
      </c>
      <c r="O441" s="326">
        <v>0</v>
      </c>
      <c r="P441" s="327">
        <v>0</v>
      </c>
      <c r="Q441" s="206" t="s">
        <v>162</v>
      </c>
      <c r="R441" s="244">
        <f t="shared" si="6"/>
        <v>0</v>
      </c>
    </row>
    <row r="442" spans="1:18" ht="15">
      <c r="A442" s="214" t="s">
        <v>629</v>
      </c>
      <c r="B442" s="214" t="s">
        <v>515</v>
      </c>
      <c r="C442" s="326">
        <v>0</v>
      </c>
      <c r="D442" s="326">
        <v>0</v>
      </c>
      <c r="E442" s="326">
        <v>0</v>
      </c>
      <c r="F442" s="326">
        <v>0</v>
      </c>
      <c r="G442" s="326">
        <v>0</v>
      </c>
      <c r="H442" s="326">
        <v>0</v>
      </c>
      <c r="I442" s="326">
        <v>0</v>
      </c>
      <c r="J442" s="326">
        <v>0</v>
      </c>
      <c r="K442" s="326">
        <v>0</v>
      </c>
      <c r="L442" s="326">
        <v>0</v>
      </c>
      <c r="M442" s="326">
        <v>0</v>
      </c>
      <c r="N442" s="326">
        <v>0</v>
      </c>
      <c r="O442" s="326">
        <v>0</v>
      </c>
      <c r="P442" s="327">
        <v>0</v>
      </c>
      <c r="Q442" s="206" t="s">
        <v>162</v>
      </c>
      <c r="R442" s="244">
        <f t="shared" si="6"/>
        <v>0</v>
      </c>
    </row>
    <row r="443" spans="1:18" ht="15">
      <c r="A443" s="214" t="s">
        <v>630</v>
      </c>
      <c r="B443" s="214" t="s">
        <v>515</v>
      </c>
      <c r="C443" s="326">
        <v>0</v>
      </c>
      <c r="D443" s="326">
        <v>0</v>
      </c>
      <c r="E443" s="326">
        <v>0</v>
      </c>
      <c r="F443" s="326">
        <v>0</v>
      </c>
      <c r="G443" s="326">
        <v>0</v>
      </c>
      <c r="H443" s="326">
        <v>0</v>
      </c>
      <c r="I443" s="326">
        <v>0</v>
      </c>
      <c r="J443" s="326">
        <v>0</v>
      </c>
      <c r="K443" s="326">
        <v>0</v>
      </c>
      <c r="L443" s="326">
        <v>0</v>
      </c>
      <c r="M443" s="326">
        <v>0</v>
      </c>
      <c r="N443" s="326">
        <v>0</v>
      </c>
      <c r="O443" s="326">
        <v>0</v>
      </c>
      <c r="P443" s="327">
        <v>0</v>
      </c>
      <c r="Q443" s="206" t="s">
        <v>162</v>
      </c>
      <c r="R443" s="244">
        <f t="shared" si="6"/>
        <v>0</v>
      </c>
    </row>
    <row r="444" spans="1:18" ht="15">
      <c r="A444" s="214" t="s">
        <v>631</v>
      </c>
      <c r="B444" s="214" t="s">
        <v>515</v>
      </c>
      <c r="C444" s="326">
        <v>24749000</v>
      </c>
      <c r="D444" s="326">
        <v>25021000</v>
      </c>
      <c r="E444" s="326">
        <v>25294000</v>
      </c>
      <c r="F444" s="326">
        <v>25563000</v>
      </c>
      <c r="G444" s="326">
        <v>25836000</v>
      </c>
      <c r="H444" s="326">
        <v>25825000</v>
      </c>
      <c r="I444" s="326">
        <v>26097000</v>
      </c>
      <c r="J444" s="326">
        <v>26370000</v>
      </c>
      <c r="K444" s="326">
        <v>26643000</v>
      </c>
      <c r="L444" s="326">
        <v>26915000</v>
      </c>
      <c r="M444" s="326">
        <v>27188000</v>
      </c>
      <c r="N444" s="326">
        <v>27461000</v>
      </c>
      <c r="O444" s="326">
        <v>27730000</v>
      </c>
      <c r="P444" s="327">
        <v>26204424</v>
      </c>
      <c r="Q444" s="206" t="s">
        <v>162</v>
      </c>
      <c r="R444" s="244">
        <f t="shared" si="6"/>
        <v>0</v>
      </c>
    </row>
    <row r="445" spans="1:18" ht="15">
      <c r="A445" s="214" t="s">
        <v>632</v>
      </c>
      <c r="B445" s="214" t="s">
        <v>515</v>
      </c>
      <c r="C445" s="326">
        <v>0</v>
      </c>
      <c r="D445" s="326">
        <v>0</v>
      </c>
      <c r="E445" s="326">
        <v>0</v>
      </c>
      <c r="F445" s="326">
        <v>0</v>
      </c>
      <c r="G445" s="326">
        <v>0</v>
      </c>
      <c r="H445" s="326">
        <v>0</v>
      </c>
      <c r="I445" s="326">
        <v>0</v>
      </c>
      <c r="J445" s="326">
        <v>0</v>
      </c>
      <c r="K445" s="326">
        <v>0</v>
      </c>
      <c r="L445" s="326">
        <v>0</v>
      </c>
      <c r="M445" s="326">
        <v>0</v>
      </c>
      <c r="N445" s="326">
        <v>0</v>
      </c>
      <c r="O445" s="326">
        <v>0</v>
      </c>
      <c r="P445" s="327">
        <v>0</v>
      </c>
      <c r="Q445" s="206" t="s">
        <v>162</v>
      </c>
      <c r="R445" s="244">
        <f t="shared" si="6"/>
        <v>0</v>
      </c>
    </row>
    <row r="446" spans="1:18" ht="15">
      <c r="A446" s="214" t="s">
        <v>633</v>
      </c>
      <c r="B446" s="214" t="s">
        <v>515</v>
      </c>
      <c r="C446" s="326">
        <v>0</v>
      </c>
      <c r="D446" s="326">
        <v>0</v>
      </c>
      <c r="E446" s="326">
        <v>0</v>
      </c>
      <c r="F446" s="326">
        <v>0</v>
      </c>
      <c r="G446" s="326">
        <v>0</v>
      </c>
      <c r="H446" s="326">
        <v>0</v>
      </c>
      <c r="I446" s="326">
        <v>0</v>
      </c>
      <c r="J446" s="326">
        <v>0</v>
      </c>
      <c r="K446" s="326">
        <v>0</v>
      </c>
      <c r="L446" s="326">
        <v>0</v>
      </c>
      <c r="M446" s="326">
        <v>0</v>
      </c>
      <c r="N446" s="326">
        <v>0</v>
      </c>
      <c r="O446" s="326">
        <v>0</v>
      </c>
      <c r="P446" s="327">
        <v>0</v>
      </c>
      <c r="Q446" s="206" t="s">
        <v>162</v>
      </c>
      <c r="R446" s="244">
        <f t="shared" si="6"/>
        <v>0</v>
      </c>
    </row>
    <row r="447" spans="1:18" ht="15">
      <c r="A447" s="214" t="s">
        <v>634</v>
      </c>
      <c r="B447" s="214" t="s">
        <v>515</v>
      </c>
      <c r="C447" s="326">
        <v>122246000</v>
      </c>
      <c r="D447" s="326">
        <v>123257000</v>
      </c>
      <c r="E447" s="326">
        <v>124262000</v>
      </c>
      <c r="F447" s="326">
        <v>124806000</v>
      </c>
      <c r="G447" s="326">
        <v>125822000</v>
      </c>
      <c r="H447" s="326">
        <v>125642000</v>
      </c>
      <c r="I447" s="326">
        <v>126633000</v>
      </c>
      <c r="J447" s="326">
        <v>127435000</v>
      </c>
      <c r="K447" s="326">
        <v>128434000</v>
      </c>
      <c r="L447" s="326">
        <v>128983000</v>
      </c>
      <c r="M447" s="326">
        <v>129993000</v>
      </c>
      <c r="N447" s="326">
        <v>129838000</v>
      </c>
      <c r="O447" s="326">
        <v>130844000</v>
      </c>
      <c r="P447" s="327">
        <v>126804126</v>
      </c>
      <c r="Q447" s="206" t="s">
        <v>162</v>
      </c>
      <c r="R447" s="244">
        <f t="shared" si="6"/>
        <v>0</v>
      </c>
    </row>
    <row r="448" spans="1:18" ht="15">
      <c r="A448" s="214" t="s">
        <v>635</v>
      </c>
      <c r="B448" s="214" t="s">
        <v>515</v>
      </c>
      <c r="C448" s="326">
        <v>1311000</v>
      </c>
      <c r="D448" s="326">
        <v>1324000</v>
      </c>
      <c r="E448" s="326">
        <v>1337000</v>
      </c>
      <c r="F448" s="326">
        <v>1349000</v>
      </c>
      <c r="G448" s="326">
        <v>1362000</v>
      </c>
      <c r="H448" s="326">
        <v>1374000</v>
      </c>
      <c r="I448" s="326">
        <v>1387000</v>
      </c>
      <c r="J448" s="326">
        <v>1400000</v>
      </c>
      <c r="K448" s="326">
        <v>1412000</v>
      </c>
      <c r="L448" s="326">
        <v>1425000</v>
      </c>
      <c r="M448" s="326">
        <v>1438000</v>
      </c>
      <c r="N448" s="326">
        <v>1450000</v>
      </c>
      <c r="O448" s="326">
        <v>1463000</v>
      </c>
      <c r="P448" s="327">
        <v>1387042</v>
      </c>
      <c r="Q448" s="206" t="s">
        <v>162</v>
      </c>
      <c r="R448" s="244">
        <f t="shared" si="6"/>
        <v>0</v>
      </c>
    </row>
    <row r="449" spans="1:18" ht="15">
      <c r="A449" s="214" t="s">
        <v>636</v>
      </c>
      <c r="B449" s="214" t="s">
        <v>515</v>
      </c>
      <c r="C449" s="326">
        <v>0</v>
      </c>
      <c r="D449" s="326">
        <v>0</v>
      </c>
      <c r="E449" s="326">
        <v>0</v>
      </c>
      <c r="F449" s="326">
        <v>0</v>
      </c>
      <c r="G449" s="326">
        <v>0</v>
      </c>
      <c r="H449" s="326">
        <v>0</v>
      </c>
      <c r="I449" s="326">
        <v>0</v>
      </c>
      <c r="J449" s="326">
        <v>0</v>
      </c>
      <c r="K449" s="326">
        <v>0</v>
      </c>
      <c r="L449" s="326">
        <v>0</v>
      </c>
      <c r="M449" s="326">
        <v>0</v>
      </c>
      <c r="N449" s="326">
        <v>0</v>
      </c>
      <c r="O449" s="326">
        <v>0</v>
      </c>
      <c r="P449" s="327">
        <v>0</v>
      </c>
      <c r="Q449" s="206" t="s">
        <v>162</v>
      </c>
      <c r="R449" s="244">
        <f t="shared" si="6"/>
        <v>0</v>
      </c>
    </row>
    <row r="450" spans="1:18" ht="15">
      <c r="A450" s="214" t="s">
        <v>637</v>
      </c>
      <c r="B450" s="214" t="s">
        <v>515</v>
      </c>
      <c r="C450" s="326">
        <v>141399000</v>
      </c>
      <c r="D450" s="326">
        <v>143371000</v>
      </c>
      <c r="E450" s="326">
        <v>145342000</v>
      </c>
      <c r="F450" s="326">
        <v>147064000</v>
      </c>
      <c r="G450" s="326">
        <v>149029000</v>
      </c>
      <c r="H450" s="326">
        <v>150927000</v>
      </c>
      <c r="I450" s="326">
        <v>152123000</v>
      </c>
      <c r="J450" s="326">
        <v>154086000</v>
      </c>
      <c r="K450" s="326">
        <v>155977000</v>
      </c>
      <c r="L450" s="326">
        <v>157932000</v>
      </c>
      <c r="M450" s="326">
        <v>159735000</v>
      </c>
      <c r="N450" s="326">
        <v>161578000</v>
      </c>
      <c r="O450" s="326">
        <v>163523000</v>
      </c>
      <c r="P450" s="327">
        <v>152468707</v>
      </c>
      <c r="Q450" s="206" t="s">
        <v>162</v>
      </c>
      <c r="R450" s="244">
        <f t="shared" si="6"/>
        <v>0</v>
      </c>
    </row>
    <row r="451" spans="1:18" ht="15">
      <c r="A451" s="214" t="s">
        <v>638</v>
      </c>
      <c r="B451" s="214" t="s">
        <v>515</v>
      </c>
      <c r="C451" s="326">
        <v>0</v>
      </c>
      <c r="D451" s="326">
        <v>0</v>
      </c>
      <c r="E451" s="326">
        <v>0</v>
      </c>
      <c r="F451" s="326">
        <v>0</v>
      </c>
      <c r="G451" s="326">
        <v>0</v>
      </c>
      <c r="H451" s="326">
        <v>0</v>
      </c>
      <c r="I451" s="326">
        <v>0</v>
      </c>
      <c r="J451" s="326">
        <v>0</v>
      </c>
      <c r="K451" s="326">
        <v>0</v>
      </c>
      <c r="L451" s="326">
        <v>0</v>
      </c>
      <c r="M451" s="326">
        <v>0</v>
      </c>
      <c r="N451" s="326">
        <v>0</v>
      </c>
      <c r="O451" s="326">
        <v>0</v>
      </c>
      <c r="P451" s="327">
        <v>0</v>
      </c>
      <c r="Q451" s="206" t="s">
        <v>162</v>
      </c>
      <c r="R451" s="244">
        <f t="shared" si="6"/>
        <v>0</v>
      </c>
    </row>
    <row r="452" spans="1:18" ht="15">
      <c r="A452" s="214" t="s">
        <v>639</v>
      </c>
      <c r="B452" s="214" t="s">
        <v>515</v>
      </c>
      <c r="C452" s="326">
        <v>64538000</v>
      </c>
      <c r="D452" s="326">
        <v>65007000</v>
      </c>
      <c r="E452" s="326">
        <v>65476000</v>
      </c>
      <c r="F452" s="326">
        <v>65644000</v>
      </c>
      <c r="G452" s="326">
        <v>65873000</v>
      </c>
      <c r="H452" s="326">
        <v>66199000</v>
      </c>
      <c r="I452" s="326">
        <v>66590000</v>
      </c>
      <c r="J452" s="326">
        <v>67030000</v>
      </c>
      <c r="K452" s="326">
        <v>67296000</v>
      </c>
      <c r="L452" s="326">
        <v>67762000</v>
      </c>
      <c r="M452" s="326">
        <v>68229000</v>
      </c>
      <c r="N452" s="326">
        <v>68572000</v>
      </c>
      <c r="O452" s="326">
        <v>68971000</v>
      </c>
      <c r="P452" s="327">
        <v>66702580</v>
      </c>
      <c r="Q452" s="206" t="s">
        <v>162</v>
      </c>
      <c r="R452" s="244">
        <f t="shared" ref="R452:R515" si="7">(ROUND((C452+O452+SUM(D452:N452)*2)/24,-3)-(ROUND(P452,-3)))</f>
        <v>0</v>
      </c>
    </row>
    <row r="453" spans="1:18" ht="15">
      <c r="A453" s="214" t="s">
        <v>640</v>
      </c>
      <c r="B453" s="214" t="s">
        <v>515</v>
      </c>
      <c r="C453" s="326">
        <v>3314000</v>
      </c>
      <c r="D453" s="326">
        <v>3358000</v>
      </c>
      <c r="E453" s="326">
        <v>3401000</v>
      </c>
      <c r="F453" s="326">
        <v>3445000</v>
      </c>
      <c r="G453" s="326">
        <v>3488000</v>
      </c>
      <c r="H453" s="326">
        <v>3519000</v>
      </c>
      <c r="I453" s="326">
        <v>3563000</v>
      </c>
      <c r="J453" s="326">
        <v>3607000</v>
      </c>
      <c r="K453" s="326">
        <v>3651000</v>
      </c>
      <c r="L453" s="326">
        <v>3695000</v>
      </c>
      <c r="M453" s="326">
        <v>3740000</v>
      </c>
      <c r="N453" s="326">
        <v>3784000</v>
      </c>
      <c r="O453" s="326">
        <v>3829000</v>
      </c>
      <c r="P453" s="327">
        <v>3568507</v>
      </c>
      <c r="Q453" s="206" t="s">
        <v>162</v>
      </c>
      <c r="R453" s="244">
        <f t="shared" si="7"/>
        <v>0</v>
      </c>
    </row>
    <row r="454" spans="1:18" ht="15">
      <c r="A454" s="214" t="s">
        <v>641</v>
      </c>
      <c r="B454" s="214" t="s">
        <v>515</v>
      </c>
      <c r="C454" s="326">
        <v>0</v>
      </c>
      <c r="D454" s="326">
        <v>0</v>
      </c>
      <c r="E454" s="326">
        <v>0</v>
      </c>
      <c r="F454" s="326">
        <v>0</v>
      </c>
      <c r="G454" s="326">
        <v>0</v>
      </c>
      <c r="H454" s="326">
        <v>0</v>
      </c>
      <c r="I454" s="326">
        <v>0</v>
      </c>
      <c r="J454" s="326">
        <v>0</v>
      </c>
      <c r="K454" s="326">
        <v>0</v>
      </c>
      <c r="L454" s="326">
        <v>0</v>
      </c>
      <c r="M454" s="326">
        <v>0</v>
      </c>
      <c r="N454" s="326">
        <v>0</v>
      </c>
      <c r="O454" s="326">
        <v>0</v>
      </c>
      <c r="P454" s="327">
        <v>0</v>
      </c>
      <c r="Q454" s="206" t="s">
        <v>162</v>
      </c>
      <c r="R454" s="244">
        <f t="shared" si="7"/>
        <v>0</v>
      </c>
    </row>
    <row r="455" spans="1:18" ht="15">
      <c r="A455" s="214" t="s">
        <v>642</v>
      </c>
      <c r="B455" s="214" t="s">
        <v>515</v>
      </c>
      <c r="C455" s="326">
        <v>0</v>
      </c>
      <c r="D455" s="326">
        <v>0</v>
      </c>
      <c r="E455" s="326">
        <v>0</v>
      </c>
      <c r="F455" s="326">
        <v>0</v>
      </c>
      <c r="G455" s="326">
        <v>0</v>
      </c>
      <c r="H455" s="326">
        <v>0</v>
      </c>
      <c r="I455" s="326">
        <v>0</v>
      </c>
      <c r="J455" s="326">
        <v>0</v>
      </c>
      <c r="K455" s="326">
        <v>0</v>
      </c>
      <c r="L455" s="326">
        <v>0</v>
      </c>
      <c r="M455" s="326">
        <v>0</v>
      </c>
      <c r="N455" s="326">
        <v>0</v>
      </c>
      <c r="O455" s="326">
        <v>0</v>
      </c>
      <c r="P455" s="327">
        <v>0</v>
      </c>
      <c r="Q455" s="206" t="s">
        <v>162</v>
      </c>
      <c r="R455" s="244">
        <f t="shared" si="7"/>
        <v>0</v>
      </c>
    </row>
    <row r="456" spans="1:18" ht="15">
      <c r="A456" s="214" t="s">
        <v>643</v>
      </c>
      <c r="B456" s="214" t="s">
        <v>515</v>
      </c>
      <c r="C456" s="326">
        <v>2175000</v>
      </c>
      <c r="D456" s="326">
        <v>2178000</v>
      </c>
      <c r="E456" s="326">
        <v>2181000</v>
      </c>
      <c r="F456" s="326">
        <v>2184000</v>
      </c>
      <c r="G456" s="326">
        <v>2188000</v>
      </c>
      <c r="H456" s="326">
        <v>2191000</v>
      </c>
      <c r="I456" s="326">
        <v>2194000</v>
      </c>
      <c r="J456" s="326">
        <v>2197000</v>
      </c>
      <c r="K456" s="326">
        <v>2200000</v>
      </c>
      <c r="L456" s="326">
        <v>2204000</v>
      </c>
      <c r="M456" s="326">
        <v>2207000</v>
      </c>
      <c r="N456" s="326">
        <v>2210000</v>
      </c>
      <c r="O456" s="326">
        <v>2214000</v>
      </c>
      <c r="P456" s="327">
        <v>2194014</v>
      </c>
      <c r="Q456" s="206" t="s">
        <v>162</v>
      </c>
      <c r="R456" s="244">
        <f t="shared" si="7"/>
        <v>0</v>
      </c>
    </row>
    <row r="457" spans="1:18" ht="15">
      <c r="A457" s="214" t="s">
        <v>644</v>
      </c>
      <c r="B457" s="214" t="s">
        <v>515</v>
      </c>
      <c r="C457" s="326">
        <v>29404000</v>
      </c>
      <c r="D457" s="326">
        <v>29419000</v>
      </c>
      <c r="E457" s="326">
        <v>29435000</v>
      </c>
      <c r="F457" s="326">
        <v>29450000</v>
      </c>
      <c r="G457" s="326">
        <v>29465000</v>
      </c>
      <c r="H457" s="326">
        <v>29481000</v>
      </c>
      <c r="I457" s="326">
        <v>29496000</v>
      </c>
      <c r="J457" s="326">
        <v>29511000</v>
      </c>
      <c r="K457" s="326">
        <v>29526000</v>
      </c>
      <c r="L457" s="326">
        <v>29542000</v>
      </c>
      <c r="M457" s="326">
        <v>29557000</v>
      </c>
      <c r="N457" s="326">
        <v>29572000</v>
      </c>
      <c r="O457" s="326">
        <v>29588000</v>
      </c>
      <c r="P457" s="327">
        <v>29495884</v>
      </c>
      <c r="Q457" s="206" t="s">
        <v>162</v>
      </c>
      <c r="R457" s="244">
        <f t="shared" si="7"/>
        <v>0</v>
      </c>
    </row>
    <row r="458" spans="1:18" ht="15">
      <c r="A458" s="214" t="s">
        <v>645</v>
      </c>
      <c r="B458" s="214" t="s">
        <v>515</v>
      </c>
      <c r="C458" s="326">
        <v>0</v>
      </c>
      <c r="D458" s="326">
        <v>0</v>
      </c>
      <c r="E458" s="326">
        <v>0</v>
      </c>
      <c r="F458" s="326">
        <v>0</v>
      </c>
      <c r="G458" s="326">
        <v>0</v>
      </c>
      <c r="H458" s="326">
        <v>0</v>
      </c>
      <c r="I458" s="326">
        <v>0</v>
      </c>
      <c r="J458" s="326">
        <v>0</v>
      </c>
      <c r="K458" s="326">
        <v>0</v>
      </c>
      <c r="L458" s="326">
        <v>0</v>
      </c>
      <c r="M458" s="326">
        <v>0</v>
      </c>
      <c r="N458" s="326">
        <v>0</v>
      </c>
      <c r="O458" s="326">
        <v>0</v>
      </c>
      <c r="P458" s="327">
        <v>0</v>
      </c>
      <c r="Q458" s="206" t="s">
        <v>162</v>
      </c>
      <c r="R458" s="244">
        <f t="shared" si="7"/>
        <v>0</v>
      </c>
    </row>
    <row r="459" spans="1:18" ht="15">
      <c r="A459" s="214" t="s">
        <v>646</v>
      </c>
      <c r="B459" s="214" t="s">
        <v>515</v>
      </c>
      <c r="C459" s="326">
        <v>0</v>
      </c>
      <c r="D459" s="326">
        <v>0</v>
      </c>
      <c r="E459" s="326">
        <v>0</v>
      </c>
      <c r="F459" s="326">
        <v>0</v>
      </c>
      <c r="G459" s="326">
        <v>0</v>
      </c>
      <c r="H459" s="326">
        <v>0</v>
      </c>
      <c r="I459" s="326">
        <v>0</v>
      </c>
      <c r="J459" s="326">
        <v>0</v>
      </c>
      <c r="K459" s="326">
        <v>0</v>
      </c>
      <c r="L459" s="326">
        <v>0</v>
      </c>
      <c r="M459" s="326">
        <v>0</v>
      </c>
      <c r="N459" s="326">
        <v>0</v>
      </c>
      <c r="O459" s="326">
        <v>0</v>
      </c>
      <c r="P459" s="327">
        <v>0</v>
      </c>
      <c r="Q459" s="206" t="s">
        <v>162</v>
      </c>
      <c r="R459" s="244">
        <f t="shared" si="7"/>
        <v>0</v>
      </c>
    </row>
    <row r="460" spans="1:18" ht="15">
      <c r="A460" s="214" t="s">
        <v>647</v>
      </c>
      <c r="B460" s="214" t="s">
        <v>515</v>
      </c>
      <c r="C460" s="326">
        <v>0</v>
      </c>
      <c r="D460" s="326">
        <v>0</v>
      </c>
      <c r="E460" s="326">
        <v>0</v>
      </c>
      <c r="F460" s="326">
        <v>0</v>
      </c>
      <c r="G460" s="326">
        <v>0</v>
      </c>
      <c r="H460" s="326">
        <v>0</v>
      </c>
      <c r="I460" s="326">
        <v>0</v>
      </c>
      <c r="J460" s="326">
        <v>0</v>
      </c>
      <c r="K460" s="326">
        <v>0</v>
      </c>
      <c r="L460" s="326">
        <v>0</v>
      </c>
      <c r="M460" s="326">
        <v>0</v>
      </c>
      <c r="N460" s="326">
        <v>0</v>
      </c>
      <c r="O460" s="326">
        <v>0</v>
      </c>
      <c r="P460" s="327">
        <v>0</v>
      </c>
      <c r="Q460" s="206" t="s">
        <v>162</v>
      </c>
      <c r="R460" s="244">
        <f t="shared" si="7"/>
        <v>0</v>
      </c>
    </row>
    <row r="461" spans="1:18" ht="15">
      <c r="A461" s="214" t="s">
        <v>648</v>
      </c>
      <c r="B461" s="214" t="s">
        <v>515</v>
      </c>
      <c r="C461" s="326">
        <v>0</v>
      </c>
      <c r="D461" s="326">
        <v>0</v>
      </c>
      <c r="E461" s="326">
        <v>0</v>
      </c>
      <c r="F461" s="326">
        <v>0</v>
      </c>
      <c r="G461" s="326">
        <v>0</v>
      </c>
      <c r="H461" s="326">
        <v>0</v>
      </c>
      <c r="I461" s="326">
        <v>0</v>
      </c>
      <c r="J461" s="326">
        <v>0</v>
      </c>
      <c r="K461" s="326">
        <v>0</v>
      </c>
      <c r="L461" s="326">
        <v>0</v>
      </c>
      <c r="M461" s="326">
        <v>0</v>
      </c>
      <c r="N461" s="326">
        <v>0</v>
      </c>
      <c r="O461" s="326">
        <v>0</v>
      </c>
      <c r="P461" s="327">
        <v>0</v>
      </c>
      <c r="Q461" s="206" t="s">
        <v>162</v>
      </c>
      <c r="R461" s="244">
        <f t="shared" si="7"/>
        <v>0</v>
      </c>
    </row>
    <row r="462" spans="1:18" ht="15">
      <c r="A462" s="214" t="s">
        <v>649</v>
      </c>
      <c r="B462" s="214" t="s">
        <v>515</v>
      </c>
      <c r="C462" s="326">
        <v>28723000</v>
      </c>
      <c r="D462" s="326">
        <v>28849000</v>
      </c>
      <c r="E462" s="326">
        <v>28975000</v>
      </c>
      <c r="F462" s="326">
        <v>29101000</v>
      </c>
      <c r="G462" s="326">
        <v>29227000</v>
      </c>
      <c r="H462" s="326">
        <v>29353000</v>
      </c>
      <c r="I462" s="326">
        <v>29479000</v>
      </c>
      <c r="J462" s="326">
        <v>29605000</v>
      </c>
      <c r="K462" s="326">
        <v>29731000</v>
      </c>
      <c r="L462" s="326">
        <v>29857000</v>
      </c>
      <c r="M462" s="326">
        <v>29712000</v>
      </c>
      <c r="N462" s="326">
        <v>29843000</v>
      </c>
      <c r="O462" s="326">
        <v>29974000</v>
      </c>
      <c r="P462" s="327">
        <v>29423255</v>
      </c>
      <c r="Q462" s="206" t="s">
        <v>162</v>
      </c>
      <c r="R462" s="244">
        <f t="shared" si="7"/>
        <v>0</v>
      </c>
    </row>
    <row r="463" spans="1:18" ht="15">
      <c r="A463" s="214" t="s">
        <v>650</v>
      </c>
      <c r="B463" s="214" t="s">
        <v>515</v>
      </c>
      <c r="C463" s="326">
        <v>40474000</v>
      </c>
      <c r="D463" s="326">
        <v>40579000</v>
      </c>
      <c r="E463" s="326">
        <v>40684000</v>
      </c>
      <c r="F463" s="326">
        <v>40788000</v>
      </c>
      <c r="G463" s="326">
        <v>40893000</v>
      </c>
      <c r="H463" s="326">
        <v>40998000</v>
      </c>
      <c r="I463" s="326">
        <v>41103000</v>
      </c>
      <c r="J463" s="326">
        <v>41209000</v>
      </c>
      <c r="K463" s="326">
        <v>41314000</v>
      </c>
      <c r="L463" s="326">
        <v>41419000</v>
      </c>
      <c r="M463" s="326">
        <v>41524000</v>
      </c>
      <c r="N463" s="326">
        <v>41630000</v>
      </c>
      <c r="O463" s="326">
        <v>41735000</v>
      </c>
      <c r="P463" s="327">
        <v>41103767</v>
      </c>
      <c r="Q463" s="206" t="s">
        <v>162</v>
      </c>
      <c r="R463" s="244">
        <f t="shared" si="7"/>
        <v>0</v>
      </c>
    </row>
    <row r="464" spans="1:18" ht="15">
      <c r="A464" s="214" t="s">
        <v>651</v>
      </c>
      <c r="B464" s="214" t="s">
        <v>515</v>
      </c>
      <c r="C464" s="326">
        <v>0</v>
      </c>
      <c r="D464" s="326">
        <v>0</v>
      </c>
      <c r="E464" s="326">
        <v>0</v>
      </c>
      <c r="F464" s="326">
        <v>0</v>
      </c>
      <c r="G464" s="326">
        <v>0</v>
      </c>
      <c r="H464" s="326">
        <v>0</v>
      </c>
      <c r="I464" s="326">
        <v>0</v>
      </c>
      <c r="J464" s="326">
        <v>0</v>
      </c>
      <c r="K464" s="326">
        <v>0</v>
      </c>
      <c r="L464" s="326">
        <v>0</v>
      </c>
      <c r="M464" s="326">
        <v>0</v>
      </c>
      <c r="N464" s="326">
        <v>0</v>
      </c>
      <c r="O464" s="326">
        <v>0</v>
      </c>
      <c r="P464" s="327">
        <v>0</v>
      </c>
      <c r="Q464" s="206" t="s">
        <v>162</v>
      </c>
      <c r="R464" s="244">
        <f t="shared" si="7"/>
        <v>0</v>
      </c>
    </row>
    <row r="465" spans="1:18" ht="15">
      <c r="A465" s="214" t="s">
        <v>652</v>
      </c>
      <c r="B465" s="214" t="s">
        <v>515</v>
      </c>
      <c r="C465" s="326">
        <v>24469000</v>
      </c>
      <c r="D465" s="326">
        <v>24511000</v>
      </c>
      <c r="E465" s="326">
        <v>24553000</v>
      </c>
      <c r="F465" s="326">
        <v>24595000</v>
      </c>
      <c r="G465" s="326">
        <v>24638000</v>
      </c>
      <c r="H465" s="326">
        <v>24680000</v>
      </c>
      <c r="I465" s="326">
        <v>24723000</v>
      </c>
      <c r="J465" s="326">
        <v>24766000</v>
      </c>
      <c r="K465" s="326">
        <v>24809000</v>
      </c>
      <c r="L465" s="326">
        <v>24852000</v>
      </c>
      <c r="M465" s="326">
        <v>24895000</v>
      </c>
      <c r="N465" s="326">
        <v>24937000</v>
      </c>
      <c r="O465" s="326">
        <v>24980000</v>
      </c>
      <c r="P465" s="327">
        <v>24723603</v>
      </c>
      <c r="Q465" s="206" t="s">
        <v>162</v>
      </c>
      <c r="R465" s="244">
        <f t="shared" si="7"/>
        <v>0</v>
      </c>
    </row>
    <row r="466" spans="1:18" ht="15">
      <c r="A466" s="214" t="s">
        <v>653</v>
      </c>
      <c r="B466" s="214" t="s">
        <v>515</v>
      </c>
      <c r="C466" s="326">
        <v>0</v>
      </c>
      <c r="D466" s="326">
        <v>0</v>
      </c>
      <c r="E466" s="326">
        <v>0</v>
      </c>
      <c r="F466" s="326">
        <v>0</v>
      </c>
      <c r="G466" s="326">
        <v>0</v>
      </c>
      <c r="H466" s="326">
        <v>0</v>
      </c>
      <c r="I466" s="326">
        <v>0</v>
      </c>
      <c r="J466" s="326">
        <v>0</v>
      </c>
      <c r="K466" s="326">
        <v>0</v>
      </c>
      <c r="L466" s="326">
        <v>0</v>
      </c>
      <c r="M466" s="326">
        <v>0</v>
      </c>
      <c r="N466" s="326">
        <v>0</v>
      </c>
      <c r="O466" s="326">
        <v>0</v>
      </c>
      <c r="P466" s="327">
        <v>0</v>
      </c>
      <c r="Q466" s="206" t="s">
        <v>162</v>
      </c>
      <c r="R466" s="244">
        <f t="shared" si="7"/>
        <v>0</v>
      </c>
    </row>
    <row r="467" spans="1:18" ht="15">
      <c r="A467" s="214" t="s">
        <v>654</v>
      </c>
      <c r="B467" s="214" t="s">
        <v>515</v>
      </c>
      <c r="C467" s="326">
        <v>438000</v>
      </c>
      <c r="D467" s="326">
        <v>439000</v>
      </c>
      <c r="E467" s="326">
        <v>441000</v>
      </c>
      <c r="F467" s="326">
        <v>442000</v>
      </c>
      <c r="G467" s="326">
        <v>443000</v>
      </c>
      <c r="H467" s="326">
        <v>445000</v>
      </c>
      <c r="I467" s="326">
        <v>446000</v>
      </c>
      <c r="J467" s="326">
        <v>448000</v>
      </c>
      <c r="K467" s="326">
        <v>449000</v>
      </c>
      <c r="L467" s="326">
        <v>451000</v>
      </c>
      <c r="M467" s="326">
        <v>452000</v>
      </c>
      <c r="N467" s="326">
        <v>454000</v>
      </c>
      <c r="O467" s="326">
        <v>455000</v>
      </c>
      <c r="P467" s="327">
        <v>446344</v>
      </c>
      <c r="Q467" s="206" t="s">
        <v>162</v>
      </c>
      <c r="R467" s="244">
        <f t="shared" si="7"/>
        <v>0</v>
      </c>
    </row>
    <row r="468" spans="1:18" ht="15">
      <c r="A468" s="214" t="s">
        <v>655</v>
      </c>
      <c r="B468" s="214" t="s">
        <v>515</v>
      </c>
      <c r="C468" s="326">
        <v>0</v>
      </c>
      <c r="D468" s="326">
        <v>0</v>
      </c>
      <c r="E468" s="326">
        <v>0</v>
      </c>
      <c r="F468" s="326">
        <v>0</v>
      </c>
      <c r="G468" s="326">
        <v>0</v>
      </c>
      <c r="H468" s="326">
        <v>0</v>
      </c>
      <c r="I468" s="326">
        <v>0</v>
      </c>
      <c r="J468" s="326">
        <v>0</v>
      </c>
      <c r="K468" s="326">
        <v>0</v>
      </c>
      <c r="L468" s="326">
        <v>0</v>
      </c>
      <c r="M468" s="326">
        <v>0</v>
      </c>
      <c r="N468" s="326">
        <v>0</v>
      </c>
      <c r="O468" s="326">
        <v>0</v>
      </c>
      <c r="P468" s="327">
        <v>0</v>
      </c>
      <c r="Q468" s="206" t="s">
        <v>162</v>
      </c>
      <c r="R468" s="244">
        <f t="shared" si="7"/>
        <v>0</v>
      </c>
    </row>
    <row r="469" spans="1:18" ht="15">
      <c r="A469" s="214" t="s">
        <v>656</v>
      </c>
      <c r="B469" s="214" t="s">
        <v>515</v>
      </c>
      <c r="C469" s="326">
        <v>0</v>
      </c>
      <c r="D469" s="326">
        <v>0</v>
      </c>
      <c r="E469" s="326">
        <v>0</v>
      </c>
      <c r="F469" s="326">
        <v>0</v>
      </c>
      <c r="G469" s="326">
        <v>0</v>
      </c>
      <c r="H469" s="326">
        <v>0</v>
      </c>
      <c r="I469" s="326">
        <v>0</v>
      </c>
      <c r="J469" s="326">
        <v>0</v>
      </c>
      <c r="K469" s="326">
        <v>0</v>
      </c>
      <c r="L469" s="326">
        <v>0</v>
      </c>
      <c r="M469" s="326">
        <v>0</v>
      </c>
      <c r="N469" s="326">
        <v>0</v>
      </c>
      <c r="O469" s="326">
        <v>0</v>
      </c>
      <c r="P469" s="327">
        <v>0</v>
      </c>
      <c r="Q469" s="206" t="s">
        <v>162</v>
      </c>
      <c r="R469" s="244">
        <f t="shared" si="7"/>
        <v>0</v>
      </c>
    </row>
    <row r="470" spans="1:18" ht="15">
      <c r="A470" s="214" t="s">
        <v>657</v>
      </c>
      <c r="B470" s="214" t="s">
        <v>515</v>
      </c>
      <c r="C470" s="326">
        <v>155000</v>
      </c>
      <c r="D470" s="326">
        <v>155000</v>
      </c>
      <c r="E470" s="326">
        <v>155000</v>
      </c>
      <c r="F470" s="326">
        <v>155000</v>
      </c>
      <c r="G470" s="326">
        <v>155000</v>
      </c>
      <c r="H470" s="326">
        <v>155000</v>
      </c>
      <c r="I470" s="326">
        <v>155000</v>
      </c>
      <c r="J470" s="326">
        <v>155000</v>
      </c>
      <c r="K470" s="326">
        <v>155000</v>
      </c>
      <c r="L470" s="326">
        <v>155000</v>
      </c>
      <c r="M470" s="326">
        <v>155000</v>
      </c>
      <c r="N470" s="326">
        <v>155000</v>
      </c>
      <c r="O470" s="326">
        <v>155000</v>
      </c>
      <c r="P470" s="327">
        <v>155400</v>
      </c>
      <c r="Q470" s="206" t="s">
        <v>162</v>
      </c>
      <c r="R470" s="244">
        <f t="shared" si="7"/>
        <v>0</v>
      </c>
    </row>
    <row r="471" spans="1:18" ht="15">
      <c r="A471" s="214" t="s">
        <v>658</v>
      </c>
      <c r="B471" s="214" t="s">
        <v>515</v>
      </c>
      <c r="C471" s="326">
        <v>0</v>
      </c>
      <c r="D471" s="326">
        <v>0</v>
      </c>
      <c r="E471" s="326">
        <v>0</v>
      </c>
      <c r="F471" s="326">
        <v>0</v>
      </c>
      <c r="G471" s="326">
        <v>0</v>
      </c>
      <c r="H471" s="326">
        <v>0</v>
      </c>
      <c r="I471" s="326">
        <v>0</v>
      </c>
      <c r="J471" s="326">
        <v>0</v>
      </c>
      <c r="K471" s="326">
        <v>0</v>
      </c>
      <c r="L471" s="326">
        <v>0</v>
      </c>
      <c r="M471" s="326">
        <v>0</v>
      </c>
      <c r="N471" s="326">
        <v>0</v>
      </c>
      <c r="O471" s="326">
        <v>0</v>
      </c>
      <c r="P471" s="327">
        <v>0</v>
      </c>
      <c r="Q471" s="206" t="s">
        <v>162</v>
      </c>
      <c r="R471" s="244">
        <f t="shared" si="7"/>
        <v>0</v>
      </c>
    </row>
    <row r="472" spans="1:18" ht="15">
      <c r="A472" s="214" t="s">
        <v>659</v>
      </c>
      <c r="B472" s="214" t="s">
        <v>515</v>
      </c>
      <c r="C472" s="326">
        <v>0</v>
      </c>
      <c r="D472" s="326">
        <v>0</v>
      </c>
      <c r="E472" s="326">
        <v>0</v>
      </c>
      <c r="F472" s="326">
        <v>0</v>
      </c>
      <c r="G472" s="326">
        <v>0</v>
      </c>
      <c r="H472" s="326">
        <v>0</v>
      </c>
      <c r="I472" s="326">
        <v>0</v>
      </c>
      <c r="J472" s="326">
        <v>0</v>
      </c>
      <c r="K472" s="326">
        <v>0</v>
      </c>
      <c r="L472" s="326">
        <v>0</v>
      </c>
      <c r="M472" s="326">
        <v>0</v>
      </c>
      <c r="N472" s="326">
        <v>0</v>
      </c>
      <c r="O472" s="326">
        <v>0</v>
      </c>
      <c r="P472" s="327">
        <v>0</v>
      </c>
      <c r="Q472" s="206" t="s">
        <v>162</v>
      </c>
      <c r="R472" s="244">
        <f t="shared" si="7"/>
        <v>0</v>
      </c>
    </row>
    <row r="473" spans="1:18" ht="15">
      <c r="A473" s="214" t="s">
        <v>660</v>
      </c>
      <c r="B473" s="214" t="s">
        <v>515</v>
      </c>
      <c r="C473" s="326">
        <v>3536000</v>
      </c>
      <c r="D473" s="326">
        <v>3539000</v>
      </c>
      <c r="E473" s="326">
        <v>3543000</v>
      </c>
      <c r="F473" s="326">
        <v>3546000</v>
      </c>
      <c r="G473" s="326">
        <v>3549000</v>
      </c>
      <c r="H473" s="326">
        <v>3552000</v>
      </c>
      <c r="I473" s="326">
        <v>3555000</v>
      </c>
      <c r="J473" s="326">
        <v>3559000</v>
      </c>
      <c r="K473" s="326">
        <v>3562000</v>
      </c>
      <c r="L473" s="326">
        <v>3565000</v>
      </c>
      <c r="M473" s="326">
        <v>3568000</v>
      </c>
      <c r="N473" s="326">
        <v>3571000</v>
      </c>
      <c r="O473" s="326">
        <v>3575000</v>
      </c>
      <c r="P473" s="327">
        <v>3555384</v>
      </c>
      <c r="Q473" s="206" t="s">
        <v>162</v>
      </c>
      <c r="R473" s="244">
        <f t="shared" si="7"/>
        <v>0</v>
      </c>
    </row>
    <row r="474" spans="1:18" ht="15">
      <c r="A474" s="214" t="s">
        <v>661</v>
      </c>
      <c r="B474" s="214" t="s">
        <v>515</v>
      </c>
      <c r="C474" s="326">
        <v>0</v>
      </c>
      <c r="D474" s="326">
        <v>0</v>
      </c>
      <c r="E474" s="326">
        <v>0</v>
      </c>
      <c r="F474" s="326">
        <v>0</v>
      </c>
      <c r="G474" s="326">
        <v>0</v>
      </c>
      <c r="H474" s="326">
        <v>0</v>
      </c>
      <c r="I474" s="326">
        <v>0</v>
      </c>
      <c r="J474" s="326">
        <v>0</v>
      </c>
      <c r="K474" s="326">
        <v>0</v>
      </c>
      <c r="L474" s="326">
        <v>0</v>
      </c>
      <c r="M474" s="326">
        <v>0</v>
      </c>
      <c r="N474" s="326">
        <v>0</v>
      </c>
      <c r="O474" s="326">
        <v>0</v>
      </c>
      <c r="P474" s="327">
        <v>0</v>
      </c>
      <c r="Q474" s="206" t="s">
        <v>162</v>
      </c>
      <c r="R474" s="244">
        <f t="shared" si="7"/>
        <v>0</v>
      </c>
    </row>
    <row r="475" spans="1:18" ht="15">
      <c r="A475" s="214" t="s">
        <v>662</v>
      </c>
      <c r="B475" s="214" t="s">
        <v>515</v>
      </c>
      <c r="C475" s="326">
        <v>0</v>
      </c>
      <c r="D475" s="326">
        <v>0</v>
      </c>
      <c r="E475" s="326">
        <v>0</v>
      </c>
      <c r="F475" s="326">
        <v>0</v>
      </c>
      <c r="G475" s="326">
        <v>0</v>
      </c>
      <c r="H475" s="326">
        <v>0</v>
      </c>
      <c r="I475" s="326">
        <v>0</v>
      </c>
      <c r="J475" s="326">
        <v>0</v>
      </c>
      <c r="K475" s="326">
        <v>0</v>
      </c>
      <c r="L475" s="326">
        <v>0</v>
      </c>
      <c r="M475" s="326">
        <v>0</v>
      </c>
      <c r="N475" s="326">
        <v>0</v>
      </c>
      <c r="O475" s="326">
        <v>0</v>
      </c>
      <c r="P475" s="327">
        <v>0</v>
      </c>
      <c r="Q475" s="206" t="s">
        <v>162</v>
      </c>
      <c r="R475" s="244">
        <f t="shared" si="7"/>
        <v>0</v>
      </c>
    </row>
    <row r="476" spans="1:18" ht="15">
      <c r="A476" s="214" t="s">
        <v>663</v>
      </c>
      <c r="B476" s="214" t="s">
        <v>515</v>
      </c>
      <c r="C476" s="326">
        <v>0</v>
      </c>
      <c r="D476" s="326">
        <v>0</v>
      </c>
      <c r="E476" s="326">
        <v>0</v>
      </c>
      <c r="F476" s="326">
        <v>0</v>
      </c>
      <c r="G476" s="326">
        <v>0</v>
      </c>
      <c r="H476" s="326">
        <v>0</v>
      </c>
      <c r="I476" s="326">
        <v>0</v>
      </c>
      <c r="J476" s="326">
        <v>0</v>
      </c>
      <c r="K476" s="326">
        <v>0</v>
      </c>
      <c r="L476" s="326">
        <v>0</v>
      </c>
      <c r="M476" s="326">
        <v>0</v>
      </c>
      <c r="N476" s="326">
        <v>0</v>
      </c>
      <c r="O476" s="326">
        <v>0</v>
      </c>
      <c r="P476" s="327">
        <v>0</v>
      </c>
      <c r="Q476" s="206" t="s">
        <v>162</v>
      </c>
      <c r="R476" s="244">
        <f t="shared" si="7"/>
        <v>0</v>
      </c>
    </row>
    <row r="477" spans="1:18" ht="15">
      <c r="A477" s="214" t="s">
        <v>664</v>
      </c>
      <c r="B477" s="214" t="s">
        <v>515</v>
      </c>
      <c r="C477" s="326">
        <v>471000</v>
      </c>
      <c r="D477" s="326">
        <v>474000</v>
      </c>
      <c r="E477" s="326">
        <v>477000</v>
      </c>
      <c r="F477" s="326">
        <v>481000</v>
      </c>
      <c r="G477" s="326">
        <v>484000</v>
      </c>
      <c r="H477" s="326">
        <v>487000</v>
      </c>
      <c r="I477" s="326">
        <v>490000</v>
      </c>
      <c r="J477" s="326">
        <v>494000</v>
      </c>
      <c r="K477" s="326">
        <v>497000</v>
      </c>
      <c r="L477" s="326">
        <v>500000</v>
      </c>
      <c r="M477" s="326">
        <v>504000</v>
      </c>
      <c r="N477" s="326">
        <v>507000</v>
      </c>
      <c r="O477" s="326">
        <v>510000</v>
      </c>
      <c r="P477" s="327">
        <v>490484</v>
      </c>
      <c r="Q477" s="206" t="s">
        <v>162</v>
      </c>
      <c r="R477" s="244">
        <f t="shared" si="7"/>
        <v>0</v>
      </c>
    </row>
    <row r="478" spans="1:18" ht="15">
      <c r="A478" s="214" t="s">
        <v>665</v>
      </c>
      <c r="B478" s="214" t="s">
        <v>515</v>
      </c>
      <c r="C478" s="326">
        <v>0</v>
      </c>
      <c r="D478" s="326">
        <v>0</v>
      </c>
      <c r="E478" s="326">
        <v>0</v>
      </c>
      <c r="F478" s="326">
        <v>0</v>
      </c>
      <c r="G478" s="326">
        <v>0</v>
      </c>
      <c r="H478" s="326">
        <v>0</v>
      </c>
      <c r="I478" s="326">
        <v>0</v>
      </c>
      <c r="J478" s="326">
        <v>0</v>
      </c>
      <c r="K478" s="326">
        <v>0</v>
      </c>
      <c r="L478" s="326">
        <v>0</v>
      </c>
      <c r="M478" s="326">
        <v>0</v>
      </c>
      <c r="N478" s="326">
        <v>0</v>
      </c>
      <c r="O478" s="326">
        <v>0</v>
      </c>
      <c r="P478" s="327">
        <v>0</v>
      </c>
      <c r="Q478" s="206" t="s">
        <v>162</v>
      </c>
      <c r="R478" s="244">
        <f t="shared" si="7"/>
        <v>0</v>
      </c>
    </row>
    <row r="479" spans="1:18" ht="15">
      <c r="A479" s="214" t="s">
        <v>666</v>
      </c>
      <c r="B479" s="214" t="s">
        <v>515</v>
      </c>
      <c r="C479" s="326">
        <v>1514000</v>
      </c>
      <c r="D479" s="326">
        <v>1516000</v>
      </c>
      <c r="E479" s="326">
        <v>1517000</v>
      </c>
      <c r="F479" s="326">
        <v>1519000</v>
      </c>
      <c r="G479" s="326">
        <v>1520000</v>
      </c>
      <c r="H479" s="326">
        <v>1522000</v>
      </c>
      <c r="I479" s="326">
        <v>1524000</v>
      </c>
      <c r="J479" s="326">
        <v>1525000</v>
      </c>
      <c r="K479" s="326">
        <v>1527000</v>
      </c>
      <c r="L479" s="326">
        <v>1529000</v>
      </c>
      <c r="M479" s="326">
        <v>1530000</v>
      </c>
      <c r="N479" s="326">
        <v>1532000</v>
      </c>
      <c r="O479" s="326">
        <v>1534000</v>
      </c>
      <c r="P479" s="327">
        <v>1523705</v>
      </c>
      <c r="Q479" s="206" t="s">
        <v>162</v>
      </c>
      <c r="R479" s="244">
        <f t="shared" si="7"/>
        <v>0</v>
      </c>
    </row>
    <row r="480" spans="1:18" ht="15">
      <c r="A480" s="214" t="s">
        <v>667</v>
      </c>
      <c r="B480" s="214" t="s">
        <v>515</v>
      </c>
      <c r="C480" s="326">
        <v>0</v>
      </c>
      <c r="D480" s="326">
        <v>0</v>
      </c>
      <c r="E480" s="326">
        <v>0</v>
      </c>
      <c r="F480" s="326">
        <v>0</v>
      </c>
      <c r="G480" s="326">
        <v>0</v>
      </c>
      <c r="H480" s="326">
        <v>0</v>
      </c>
      <c r="I480" s="326">
        <v>0</v>
      </c>
      <c r="J480" s="326">
        <v>0</v>
      </c>
      <c r="K480" s="326">
        <v>0</v>
      </c>
      <c r="L480" s="326">
        <v>0</v>
      </c>
      <c r="M480" s="326">
        <v>0</v>
      </c>
      <c r="N480" s="326">
        <v>0</v>
      </c>
      <c r="O480" s="326">
        <v>0</v>
      </c>
      <c r="P480" s="327">
        <v>0</v>
      </c>
      <c r="Q480" s="206" t="s">
        <v>162</v>
      </c>
      <c r="R480" s="244">
        <f t="shared" si="7"/>
        <v>0</v>
      </c>
    </row>
    <row r="481" spans="1:18" ht="15">
      <c r="A481" s="214" t="s">
        <v>668</v>
      </c>
      <c r="B481" s="214" t="s">
        <v>515</v>
      </c>
      <c r="C481" s="326">
        <v>2062000</v>
      </c>
      <c r="D481" s="326">
        <v>2069000</v>
      </c>
      <c r="E481" s="326">
        <v>2077000</v>
      </c>
      <c r="F481" s="326">
        <v>2084000</v>
      </c>
      <c r="G481" s="326">
        <v>2091000</v>
      </c>
      <c r="H481" s="326">
        <v>2099000</v>
      </c>
      <c r="I481" s="326">
        <v>2106000</v>
      </c>
      <c r="J481" s="326">
        <v>2114000</v>
      </c>
      <c r="K481" s="326">
        <v>2121000</v>
      </c>
      <c r="L481" s="326">
        <v>2129000</v>
      </c>
      <c r="M481" s="326">
        <v>2136000</v>
      </c>
      <c r="N481" s="326">
        <v>2143000</v>
      </c>
      <c r="O481" s="326">
        <v>2151000</v>
      </c>
      <c r="P481" s="327">
        <v>2106275</v>
      </c>
      <c r="Q481" s="206" t="s">
        <v>162</v>
      </c>
      <c r="R481" s="244">
        <f t="shared" si="7"/>
        <v>0</v>
      </c>
    </row>
    <row r="482" spans="1:18" ht="15">
      <c r="A482" s="214" t="s">
        <v>669</v>
      </c>
      <c r="B482" s="214" t="s">
        <v>515</v>
      </c>
      <c r="C482" s="326">
        <v>3999000</v>
      </c>
      <c r="D482" s="326">
        <v>4001000</v>
      </c>
      <c r="E482" s="326">
        <v>4003000</v>
      </c>
      <c r="F482" s="326">
        <v>4005000</v>
      </c>
      <c r="G482" s="326">
        <v>4006000</v>
      </c>
      <c r="H482" s="326">
        <v>4008000</v>
      </c>
      <c r="I482" s="326">
        <v>4010000</v>
      </c>
      <c r="J482" s="326">
        <v>4011000</v>
      </c>
      <c r="K482" s="326">
        <v>4013000</v>
      </c>
      <c r="L482" s="326">
        <v>4015000</v>
      </c>
      <c r="M482" s="326">
        <v>4017000</v>
      </c>
      <c r="N482" s="326">
        <v>4018000</v>
      </c>
      <c r="O482" s="326">
        <v>4020000</v>
      </c>
      <c r="P482" s="327">
        <v>4009719</v>
      </c>
      <c r="Q482" s="206" t="s">
        <v>162</v>
      </c>
      <c r="R482" s="244">
        <f t="shared" si="7"/>
        <v>0</v>
      </c>
    </row>
    <row r="483" spans="1:18" ht="15">
      <c r="A483" s="214" t="s">
        <v>670</v>
      </c>
      <c r="B483" s="214" t="s">
        <v>515</v>
      </c>
      <c r="C483" s="326">
        <v>0</v>
      </c>
      <c r="D483" s="326">
        <v>0</v>
      </c>
      <c r="E483" s="326">
        <v>0</v>
      </c>
      <c r="F483" s="326">
        <v>0</v>
      </c>
      <c r="G483" s="326">
        <v>0</v>
      </c>
      <c r="H483" s="326">
        <v>0</v>
      </c>
      <c r="I483" s="326">
        <v>0</v>
      </c>
      <c r="J483" s="326">
        <v>0</v>
      </c>
      <c r="K483" s="326">
        <v>0</v>
      </c>
      <c r="L483" s="326">
        <v>0</v>
      </c>
      <c r="M483" s="326">
        <v>0</v>
      </c>
      <c r="N483" s="326">
        <v>0</v>
      </c>
      <c r="O483" s="326">
        <v>0</v>
      </c>
      <c r="P483" s="327">
        <v>0</v>
      </c>
      <c r="Q483" s="206" t="s">
        <v>162</v>
      </c>
      <c r="R483" s="244">
        <f t="shared" si="7"/>
        <v>0</v>
      </c>
    </row>
    <row r="484" spans="1:18" ht="15">
      <c r="A484" s="214" t="s">
        <v>671</v>
      </c>
      <c r="B484" s="214" t="s">
        <v>515</v>
      </c>
      <c r="C484" s="326">
        <v>0</v>
      </c>
      <c r="D484" s="326">
        <v>0</v>
      </c>
      <c r="E484" s="326">
        <v>0</v>
      </c>
      <c r="F484" s="326">
        <v>0</v>
      </c>
      <c r="G484" s="326">
        <v>0</v>
      </c>
      <c r="H484" s="326">
        <v>0</v>
      </c>
      <c r="I484" s="326">
        <v>0</v>
      </c>
      <c r="J484" s="326">
        <v>0</v>
      </c>
      <c r="K484" s="326">
        <v>0</v>
      </c>
      <c r="L484" s="326">
        <v>0</v>
      </c>
      <c r="M484" s="326">
        <v>0</v>
      </c>
      <c r="N484" s="326">
        <v>0</v>
      </c>
      <c r="O484" s="326">
        <v>0</v>
      </c>
      <c r="P484" s="327">
        <v>0</v>
      </c>
      <c r="Q484" s="206" t="s">
        <v>162</v>
      </c>
      <c r="R484" s="244">
        <f t="shared" si="7"/>
        <v>0</v>
      </c>
    </row>
    <row r="485" spans="1:18" ht="15">
      <c r="A485" s="214" t="s">
        <v>672</v>
      </c>
      <c r="B485" s="214" t="s">
        <v>515</v>
      </c>
      <c r="C485" s="326">
        <v>765000</v>
      </c>
      <c r="D485" s="326">
        <v>769000</v>
      </c>
      <c r="E485" s="326">
        <v>774000</v>
      </c>
      <c r="F485" s="326">
        <v>778000</v>
      </c>
      <c r="G485" s="326">
        <v>782000</v>
      </c>
      <c r="H485" s="326">
        <v>786000</v>
      </c>
      <c r="I485" s="326">
        <v>790000</v>
      </c>
      <c r="J485" s="326">
        <v>795000</v>
      </c>
      <c r="K485" s="326">
        <v>799000</v>
      </c>
      <c r="L485" s="326">
        <v>803000</v>
      </c>
      <c r="M485" s="326">
        <v>807000</v>
      </c>
      <c r="N485" s="326">
        <v>812000</v>
      </c>
      <c r="O485" s="326">
        <v>816000</v>
      </c>
      <c r="P485" s="327">
        <v>790498</v>
      </c>
      <c r="Q485" s="206" t="s">
        <v>162</v>
      </c>
      <c r="R485" s="244">
        <f t="shared" si="7"/>
        <v>0</v>
      </c>
    </row>
    <row r="486" spans="1:18" ht="15">
      <c r="A486" s="214" t="s">
        <v>673</v>
      </c>
      <c r="B486" s="214" t="s">
        <v>515</v>
      </c>
      <c r="C486" s="326">
        <v>0</v>
      </c>
      <c r="D486" s="326">
        <v>0</v>
      </c>
      <c r="E486" s="326">
        <v>0</v>
      </c>
      <c r="F486" s="326">
        <v>0</v>
      </c>
      <c r="G486" s="326">
        <v>0</v>
      </c>
      <c r="H486" s="326">
        <v>0</v>
      </c>
      <c r="I486" s="326">
        <v>0</v>
      </c>
      <c r="J486" s="326">
        <v>0</v>
      </c>
      <c r="K486" s="326">
        <v>0</v>
      </c>
      <c r="L486" s="326">
        <v>0</v>
      </c>
      <c r="M486" s="326">
        <v>0</v>
      </c>
      <c r="N486" s="326">
        <v>0</v>
      </c>
      <c r="O486" s="326">
        <v>0</v>
      </c>
      <c r="P486" s="327">
        <v>0</v>
      </c>
      <c r="Q486" s="206" t="s">
        <v>162</v>
      </c>
      <c r="R486" s="244">
        <f t="shared" si="7"/>
        <v>0</v>
      </c>
    </row>
    <row r="487" spans="1:18" ht="15">
      <c r="A487" s="214" t="s">
        <v>674</v>
      </c>
      <c r="B487" s="214" t="s">
        <v>515</v>
      </c>
      <c r="C487" s="326">
        <v>294000</v>
      </c>
      <c r="D487" s="326">
        <v>295000</v>
      </c>
      <c r="E487" s="326">
        <v>296000</v>
      </c>
      <c r="F487" s="326">
        <v>297000</v>
      </c>
      <c r="G487" s="326">
        <v>297000</v>
      </c>
      <c r="H487" s="326">
        <v>298000</v>
      </c>
      <c r="I487" s="326">
        <v>299000</v>
      </c>
      <c r="J487" s="326">
        <v>300000</v>
      </c>
      <c r="K487" s="326">
        <v>300000</v>
      </c>
      <c r="L487" s="326">
        <v>301000</v>
      </c>
      <c r="M487" s="326">
        <v>302000</v>
      </c>
      <c r="N487" s="326">
        <v>302000</v>
      </c>
      <c r="O487" s="326">
        <v>303000</v>
      </c>
      <c r="P487" s="327">
        <v>298777</v>
      </c>
      <c r="Q487" s="206" t="s">
        <v>162</v>
      </c>
      <c r="R487" s="244">
        <f t="shared" si="7"/>
        <v>0</v>
      </c>
    </row>
    <row r="488" spans="1:18" ht="15">
      <c r="A488" s="214" t="s">
        <v>675</v>
      </c>
      <c r="B488" s="214" t="s">
        <v>515</v>
      </c>
      <c r="C488" s="326">
        <v>0</v>
      </c>
      <c r="D488" s="326">
        <v>0</v>
      </c>
      <c r="E488" s="326">
        <v>0</v>
      </c>
      <c r="F488" s="326">
        <v>0</v>
      </c>
      <c r="G488" s="326">
        <v>0</v>
      </c>
      <c r="H488" s="326">
        <v>0</v>
      </c>
      <c r="I488" s="326">
        <v>0</v>
      </c>
      <c r="J488" s="326">
        <v>0</v>
      </c>
      <c r="K488" s="326">
        <v>0</v>
      </c>
      <c r="L488" s="326">
        <v>0</v>
      </c>
      <c r="M488" s="326">
        <v>0</v>
      </c>
      <c r="N488" s="326">
        <v>0</v>
      </c>
      <c r="O488" s="326">
        <v>0</v>
      </c>
      <c r="P488" s="327">
        <v>0</v>
      </c>
      <c r="Q488" s="206" t="s">
        <v>162</v>
      </c>
      <c r="R488" s="244">
        <f t="shared" si="7"/>
        <v>0</v>
      </c>
    </row>
    <row r="489" spans="1:18" ht="15">
      <c r="A489" s="214" t="s">
        <v>676</v>
      </c>
      <c r="B489" s="214" t="s">
        <v>515</v>
      </c>
      <c r="C489" s="326">
        <v>6750000</v>
      </c>
      <c r="D489" s="326">
        <v>6761000</v>
      </c>
      <c r="E489" s="326">
        <v>6771000</v>
      </c>
      <c r="F489" s="326">
        <v>6781000</v>
      </c>
      <c r="G489" s="326">
        <v>6792000</v>
      </c>
      <c r="H489" s="326">
        <v>6802000</v>
      </c>
      <c r="I489" s="326">
        <v>6813000</v>
      </c>
      <c r="J489" s="326">
        <v>6823000</v>
      </c>
      <c r="K489" s="326">
        <v>6833000</v>
      </c>
      <c r="L489" s="326">
        <v>6844000</v>
      </c>
      <c r="M489" s="326">
        <v>6854000</v>
      </c>
      <c r="N489" s="326">
        <v>6865000</v>
      </c>
      <c r="O489" s="326">
        <v>6875000</v>
      </c>
      <c r="P489" s="327">
        <v>6812624</v>
      </c>
      <c r="Q489" s="206" t="s">
        <v>162</v>
      </c>
      <c r="R489" s="244">
        <f t="shared" si="7"/>
        <v>0</v>
      </c>
    </row>
    <row r="490" spans="1:18" ht="15">
      <c r="A490" s="214" t="s">
        <v>677</v>
      </c>
      <c r="B490" s="214" t="s">
        <v>515</v>
      </c>
      <c r="C490" s="326">
        <v>0</v>
      </c>
      <c r="D490" s="326">
        <v>0</v>
      </c>
      <c r="E490" s="326">
        <v>0</v>
      </c>
      <c r="F490" s="326">
        <v>0</v>
      </c>
      <c r="G490" s="326">
        <v>0</v>
      </c>
      <c r="H490" s="326">
        <v>0</v>
      </c>
      <c r="I490" s="326">
        <v>0</v>
      </c>
      <c r="J490" s="326">
        <v>0</v>
      </c>
      <c r="K490" s="326">
        <v>0</v>
      </c>
      <c r="L490" s="326">
        <v>0</v>
      </c>
      <c r="M490" s="326">
        <v>0</v>
      </c>
      <c r="N490" s="326">
        <v>0</v>
      </c>
      <c r="O490" s="326">
        <v>0</v>
      </c>
      <c r="P490" s="327">
        <v>0</v>
      </c>
      <c r="Q490" s="206" t="s">
        <v>162</v>
      </c>
      <c r="R490" s="244">
        <f t="shared" si="7"/>
        <v>0</v>
      </c>
    </row>
    <row r="491" spans="1:18" ht="15">
      <c r="A491" s="214" t="s">
        <v>678</v>
      </c>
      <c r="B491" s="214" t="s">
        <v>515</v>
      </c>
      <c r="C491" s="326">
        <v>94000</v>
      </c>
      <c r="D491" s="326">
        <v>97000</v>
      </c>
      <c r="E491" s="326">
        <v>100000</v>
      </c>
      <c r="F491" s="326">
        <v>103000</v>
      </c>
      <c r="G491" s="326">
        <v>106000</v>
      </c>
      <c r="H491" s="326">
        <v>109000</v>
      </c>
      <c r="I491" s="326">
        <v>112000</v>
      </c>
      <c r="J491" s="326">
        <v>115000</v>
      </c>
      <c r="K491" s="326">
        <v>118000</v>
      </c>
      <c r="L491" s="326">
        <v>122000</v>
      </c>
      <c r="M491" s="326">
        <v>125000</v>
      </c>
      <c r="N491" s="326">
        <v>128000</v>
      </c>
      <c r="O491" s="326">
        <v>131000</v>
      </c>
      <c r="P491" s="327">
        <v>112243</v>
      </c>
      <c r="Q491" s="206" t="s">
        <v>162</v>
      </c>
      <c r="R491" s="244">
        <f t="shared" si="7"/>
        <v>0</v>
      </c>
    </row>
    <row r="492" spans="1:18" ht="15">
      <c r="A492" s="214" t="s">
        <v>679</v>
      </c>
      <c r="B492" s="214" t="s">
        <v>515</v>
      </c>
      <c r="C492" s="326">
        <v>0</v>
      </c>
      <c r="D492" s="326">
        <v>0</v>
      </c>
      <c r="E492" s="326">
        <v>0</v>
      </c>
      <c r="F492" s="326">
        <v>0</v>
      </c>
      <c r="G492" s="326">
        <v>0</v>
      </c>
      <c r="H492" s="326">
        <v>0</v>
      </c>
      <c r="I492" s="326">
        <v>0</v>
      </c>
      <c r="J492" s="326">
        <v>0</v>
      </c>
      <c r="K492" s="326">
        <v>0</v>
      </c>
      <c r="L492" s="326">
        <v>0</v>
      </c>
      <c r="M492" s="326">
        <v>0</v>
      </c>
      <c r="N492" s="326">
        <v>0</v>
      </c>
      <c r="O492" s="326">
        <v>0</v>
      </c>
      <c r="P492" s="327">
        <v>0</v>
      </c>
      <c r="Q492" s="206" t="s">
        <v>162</v>
      </c>
      <c r="R492" s="244">
        <f t="shared" si="7"/>
        <v>0</v>
      </c>
    </row>
    <row r="493" spans="1:18" ht="15">
      <c r="A493" s="214" t="s">
        <v>680</v>
      </c>
      <c r="B493" s="214" t="s">
        <v>515</v>
      </c>
      <c r="C493" s="326">
        <v>0</v>
      </c>
      <c r="D493" s="326">
        <v>0</v>
      </c>
      <c r="E493" s="326">
        <v>0</v>
      </c>
      <c r="F493" s="326">
        <v>0</v>
      </c>
      <c r="G493" s="326">
        <v>0</v>
      </c>
      <c r="H493" s="326">
        <v>0</v>
      </c>
      <c r="I493" s="326">
        <v>0</v>
      </c>
      <c r="J493" s="326">
        <v>0</v>
      </c>
      <c r="K493" s="326">
        <v>0</v>
      </c>
      <c r="L493" s="326">
        <v>0</v>
      </c>
      <c r="M493" s="326">
        <v>0</v>
      </c>
      <c r="N493" s="326">
        <v>0</v>
      </c>
      <c r="O493" s="326">
        <v>0</v>
      </c>
      <c r="P493" s="327">
        <v>0</v>
      </c>
      <c r="Q493" s="206" t="s">
        <v>162</v>
      </c>
      <c r="R493" s="244">
        <f t="shared" si="7"/>
        <v>0</v>
      </c>
    </row>
    <row r="494" spans="1:18" ht="15">
      <c r="A494" s="214" t="s">
        <v>681</v>
      </c>
      <c r="B494" s="214" t="s">
        <v>515</v>
      </c>
      <c r="C494" s="326">
        <v>544000</v>
      </c>
      <c r="D494" s="326">
        <v>546000</v>
      </c>
      <c r="E494" s="326">
        <v>549000</v>
      </c>
      <c r="F494" s="326">
        <v>552000</v>
      </c>
      <c r="G494" s="326">
        <v>555000</v>
      </c>
      <c r="H494" s="326">
        <v>557000</v>
      </c>
      <c r="I494" s="326">
        <v>560000</v>
      </c>
      <c r="J494" s="326">
        <v>563000</v>
      </c>
      <c r="K494" s="326">
        <v>566000</v>
      </c>
      <c r="L494" s="326">
        <v>569000</v>
      </c>
      <c r="M494" s="326">
        <v>571000</v>
      </c>
      <c r="N494" s="326">
        <v>574000</v>
      </c>
      <c r="O494" s="326">
        <v>577000</v>
      </c>
      <c r="P494" s="327">
        <v>560215</v>
      </c>
      <c r="Q494" s="206" t="s">
        <v>162</v>
      </c>
      <c r="R494" s="244">
        <f t="shared" si="7"/>
        <v>0</v>
      </c>
    </row>
    <row r="495" spans="1:18" ht="15">
      <c r="A495" s="214" t="s">
        <v>682</v>
      </c>
      <c r="B495" s="214" t="s">
        <v>515</v>
      </c>
      <c r="C495" s="326">
        <v>0</v>
      </c>
      <c r="D495" s="326">
        <v>0</v>
      </c>
      <c r="E495" s="326">
        <v>0</v>
      </c>
      <c r="F495" s="326">
        <v>0</v>
      </c>
      <c r="G495" s="326">
        <v>0</v>
      </c>
      <c r="H495" s="326">
        <v>0</v>
      </c>
      <c r="I495" s="326">
        <v>0</v>
      </c>
      <c r="J495" s="326">
        <v>0</v>
      </c>
      <c r="K495" s="326">
        <v>0</v>
      </c>
      <c r="L495" s="326">
        <v>0</v>
      </c>
      <c r="M495" s="326">
        <v>0</v>
      </c>
      <c r="N495" s="326">
        <v>0</v>
      </c>
      <c r="O495" s="326">
        <v>0</v>
      </c>
      <c r="P495" s="327">
        <v>0</v>
      </c>
      <c r="Q495" s="206" t="s">
        <v>162</v>
      </c>
      <c r="R495" s="244">
        <f t="shared" si="7"/>
        <v>0</v>
      </c>
    </row>
    <row r="496" spans="1:18" ht="15">
      <c r="A496" s="214" t="s">
        <v>683</v>
      </c>
      <c r="B496" s="214" t="s">
        <v>515</v>
      </c>
      <c r="C496" s="326">
        <v>0</v>
      </c>
      <c r="D496" s="326">
        <v>0</v>
      </c>
      <c r="E496" s="326">
        <v>0</v>
      </c>
      <c r="F496" s="326">
        <v>0</v>
      </c>
      <c r="G496" s="326">
        <v>0</v>
      </c>
      <c r="H496" s="326">
        <v>0</v>
      </c>
      <c r="I496" s="326">
        <v>0</v>
      </c>
      <c r="J496" s="326">
        <v>0</v>
      </c>
      <c r="K496" s="326">
        <v>0</v>
      </c>
      <c r="L496" s="326">
        <v>0</v>
      </c>
      <c r="M496" s="326">
        <v>0</v>
      </c>
      <c r="N496" s="326">
        <v>0</v>
      </c>
      <c r="O496" s="326">
        <v>0</v>
      </c>
      <c r="P496" s="327">
        <v>0</v>
      </c>
      <c r="Q496" s="206" t="s">
        <v>162</v>
      </c>
      <c r="R496" s="244">
        <f t="shared" si="7"/>
        <v>0</v>
      </c>
    </row>
    <row r="497" spans="1:18" ht="15">
      <c r="A497" s="214" t="s">
        <v>684</v>
      </c>
      <c r="B497" s="214" t="s">
        <v>515</v>
      </c>
      <c r="C497" s="326">
        <v>995000</v>
      </c>
      <c r="D497" s="326">
        <v>1011000</v>
      </c>
      <c r="E497" s="326">
        <v>1026000</v>
      </c>
      <c r="F497" s="326">
        <v>1041000</v>
      </c>
      <c r="G497" s="326">
        <v>1057000</v>
      </c>
      <c r="H497" s="326">
        <v>1072000</v>
      </c>
      <c r="I497" s="326">
        <v>1088000</v>
      </c>
      <c r="J497" s="326">
        <v>1103000</v>
      </c>
      <c r="K497" s="326">
        <v>1118000</v>
      </c>
      <c r="L497" s="326">
        <v>1134000</v>
      </c>
      <c r="M497" s="326">
        <v>1149000</v>
      </c>
      <c r="N497" s="326">
        <v>1164000</v>
      </c>
      <c r="O497" s="326">
        <v>1180000</v>
      </c>
      <c r="P497" s="327">
        <v>1087508</v>
      </c>
      <c r="Q497" s="206" t="s">
        <v>162</v>
      </c>
      <c r="R497" s="244">
        <f t="shared" si="7"/>
        <v>0</v>
      </c>
    </row>
    <row r="498" spans="1:18" ht="15">
      <c r="A498" s="214" t="s">
        <v>685</v>
      </c>
      <c r="B498" s="214" t="s">
        <v>515</v>
      </c>
      <c r="C498" s="326">
        <v>0</v>
      </c>
      <c r="D498" s="326">
        <v>0</v>
      </c>
      <c r="E498" s="326">
        <v>0</v>
      </c>
      <c r="F498" s="326">
        <v>0</v>
      </c>
      <c r="G498" s="326">
        <v>0</v>
      </c>
      <c r="H498" s="326">
        <v>0</v>
      </c>
      <c r="I498" s="326">
        <v>0</v>
      </c>
      <c r="J498" s="326">
        <v>0</v>
      </c>
      <c r="K498" s="326">
        <v>0</v>
      </c>
      <c r="L498" s="326">
        <v>0</v>
      </c>
      <c r="M498" s="326">
        <v>0</v>
      </c>
      <c r="N498" s="326">
        <v>0</v>
      </c>
      <c r="O498" s="326">
        <v>0</v>
      </c>
      <c r="P498" s="327">
        <v>0</v>
      </c>
      <c r="Q498" s="206" t="s">
        <v>162</v>
      </c>
      <c r="R498" s="244">
        <f t="shared" si="7"/>
        <v>0</v>
      </c>
    </row>
    <row r="499" spans="1:18" ht="15">
      <c r="A499" s="214" t="s">
        <v>686</v>
      </c>
      <c r="B499" s="214" t="s">
        <v>515</v>
      </c>
      <c r="C499" s="326">
        <v>2333000</v>
      </c>
      <c r="D499" s="326">
        <v>2389000</v>
      </c>
      <c r="E499" s="326">
        <v>2446000</v>
      </c>
      <c r="F499" s="326">
        <v>2502000</v>
      </c>
      <c r="G499" s="326">
        <v>2558000</v>
      </c>
      <c r="H499" s="326">
        <v>2615000</v>
      </c>
      <c r="I499" s="326">
        <v>2671000</v>
      </c>
      <c r="J499" s="326">
        <v>2728000</v>
      </c>
      <c r="K499" s="326">
        <v>2784000</v>
      </c>
      <c r="L499" s="326">
        <v>2841000</v>
      </c>
      <c r="M499" s="326">
        <v>2897000</v>
      </c>
      <c r="N499" s="326">
        <v>2954000</v>
      </c>
      <c r="O499" s="326">
        <v>3010000</v>
      </c>
      <c r="P499" s="327">
        <v>2671366</v>
      </c>
      <c r="Q499" s="206" t="s">
        <v>162</v>
      </c>
      <c r="R499" s="244">
        <f t="shared" si="7"/>
        <v>0</v>
      </c>
    </row>
    <row r="500" spans="1:18" ht="15">
      <c r="A500" s="214" t="s">
        <v>687</v>
      </c>
      <c r="B500" s="214" t="s">
        <v>515</v>
      </c>
      <c r="C500" s="326">
        <v>0</v>
      </c>
      <c r="D500" s="326">
        <v>0</v>
      </c>
      <c r="E500" s="326">
        <v>0</v>
      </c>
      <c r="F500" s="326">
        <v>0</v>
      </c>
      <c r="G500" s="326">
        <v>0</v>
      </c>
      <c r="H500" s="326">
        <v>0</v>
      </c>
      <c r="I500" s="326">
        <v>0</v>
      </c>
      <c r="J500" s="326">
        <v>0</v>
      </c>
      <c r="K500" s="326">
        <v>0</v>
      </c>
      <c r="L500" s="326">
        <v>0</v>
      </c>
      <c r="M500" s="326">
        <v>0</v>
      </c>
      <c r="N500" s="326">
        <v>0</v>
      </c>
      <c r="O500" s="326">
        <v>0</v>
      </c>
      <c r="P500" s="327">
        <v>0</v>
      </c>
      <c r="Q500" s="206" t="s">
        <v>162</v>
      </c>
      <c r="R500" s="244">
        <f t="shared" si="7"/>
        <v>0</v>
      </c>
    </row>
    <row r="501" spans="1:18" ht="15">
      <c r="A501" s="214" t="s">
        <v>688</v>
      </c>
      <c r="B501" s="214" t="s">
        <v>515</v>
      </c>
      <c r="C501" s="326">
        <v>6245000</v>
      </c>
      <c r="D501" s="326">
        <v>6359000</v>
      </c>
      <c r="E501" s="326">
        <v>6473000</v>
      </c>
      <c r="F501" s="326">
        <v>6587000</v>
      </c>
      <c r="G501" s="326">
        <v>6701000</v>
      </c>
      <c r="H501" s="326">
        <v>6815000</v>
      </c>
      <c r="I501" s="326">
        <v>6929000</v>
      </c>
      <c r="J501" s="326">
        <v>7043000</v>
      </c>
      <c r="K501" s="326">
        <v>7157000</v>
      </c>
      <c r="L501" s="326">
        <v>7271000</v>
      </c>
      <c r="M501" s="326">
        <v>7385000</v>
      </c>
      <c r="N501" s="326">
        <v>7499000</v>
      </c>
      <c r="O501" s="326">
        <v>7613000</v>
      </c>
      <c r="P501" s="327">
        <v>6928661</v>
      </c>
      <c r="Q501" s="206" t="s">
        <v>162</v>
      </c>
      <c r="R501" s="244">
        <f t="shared" si="7"/>
        <v>0</v>
      </c>
    </row>
    <row r="502" spans="1:18" ht="15">
      <c r="A502" s="214" t="s">
        <v>689</v>
      </c>
      <c r="B502" s="214" t="s">
        <v>515</v>
      </c>
      <c r="C502" s="326">
        <v>148000</v>
      </c>
      <c r="D502" s="326">
        <v>167000</v>
      </c>
      <c r="E502" s="326">
        <v>187000</v>
      </c>
      <c r="F502" s="326">
        <v>207000</v>
      </c>
      <c r="G502" s="326">
        <v>226000</v>
      </c>
      <c r="H502" s="326">
        <v>246000</v>
      </c>
      <c r="I502" s="326">
        <v>265000</v>
      </c>
      <c r="J502" s="326">
        <v>285000</v>
      </c>
      <c r="K502" s="326">
        <v>304000</v>
      </c>
      <c r="L502" s="326">
        <v>324000</v>
      </c>
      <c r="M502" s="326">
        <v>344000</v>
      </c>
      <c r="N502" s="326">
        <v>363000</v>
      </c>
      <c r="O502" s="326">
        <v>383000</v>
      </c>
      <c r="P502" s="327">
        <v>265284</v>
      </c>
      <c r="Q502" s="206" t="s">
        <v>162</v>
      </c>
      <c r="R502" s="244">
        <f t="shared" si="7"/>
        <v>0</v>
      </c>
    </row>
    <row r="503" spans="1:18" ht="15">
      <c r="A503" s="214" t="s">
        <v>690</v>
      </c>
      <c r="B503" s="214" t="s">
        <v>515</v>
      </c>
      <c r="C503" s="326">
        <v>0</v>
      </c>
      <c r="D503" s="326">
        <v>0</v>
      </c>
      <c r="E503" s="326">
        <v>0</v>
      </c>
      <c r="F503" s="326">
        <v>0</v>
      </c>
      <c r="G503" s="326">
        <v>0</v>
      </c>
      <c r="H503" s="326">
        <v>0</v>
      </c>
      <c r="I503" s="326">
        <v>0</v>
      </c>
      <c r="J503" s="326">
        <v>0</v>
      </c>
      <c r="K503" s="326">
        <v>0</v>
      </c>
      <c r="L503" s="326">
        <v>0</v>
      </c>
      <c r="M503" s="326">
        <v>0</v>
      </c>
      <c r="N503" s="326">
        <v>0</v>
      </c>
      <c r="O503" s="326">
        <v>0</v>
      </c>
      <c r="P503" s="327">
        <v>0</v>
      </c>
      <c r="Q503" s="206" t="s">
        <v>162</v>
      </c>
      <c r="R503" s="244">
        <f t="shared" si="7"/>
        <v>0</v>
      </c>
    </row>
    <row r="504" spans="1:18" ht="15">
      <c r="A504" s="214" t="s">
        <v>691</v>
      </c>
      <c r="B504" s="214" t="s">
        <v>515</v>
      </c>
      <c r="C504" s="326">
        <v>0</v>
      </c>
      <c r="D504" s="326">
        <v>0</v>
      </c>
      <c r="E504" s="326">
        <v>0</v>
      </c>
      <c r="F504" s="326">
        <v>0</v>
      </c>
      <c r="G504" s="326">
        <v>0</v>
      </c>
      <c r="H504" s="326">
        <v>0</v>
      </c>
      <c r="I504" s="326">
        <v>0</v>
      </c>
      <c r="J504" s="326">
        <v>0</v>
      </c>
      <c r="K504" s="326">
        <v>0</v>
      </c>
      <c r="L504" s="326">
        <v>0</v>
      </c>
      <c r="M504" s="326">
        <v>0</v>
      </c>
      <c r="N504" s="326">
        <v>0</v>
      </c>
      <c r="O504" s="326">
        <v>0</v>
      </c>
      <c r="P504" s="327">
        <v>0</v>
      </c>
      <c r="Q504" s="206" t="s">
        <v>162</v>
      </c>
      <c r="R504" s="244">
        <f t="shared" si="7"/>
        <v>0</v>
      </c>
    </row>
    <row r="505" spans="1:18" ht="15">
      <c r="A505" s="214" t="s">
        <v>692</v>
      </c>
      <c r="B505" s="214" t="s">
        <v>515</v>
      </c>
      <c r="C505" s="326">
        <v>552000</v>
      </c>
      <c r="D505" s="326">
        <v>554000</v>
      </c>
      <c r="E505" s="326">
        <v>557000</v>
      </c>
      <c r="F505" s="326">
        <v>560000</v>
      </c>
      <c r="G505" s="326">
        <v>563000</v>
      </c>
      <c r="H505" s="326">
        <v>565000</v>
      </c>
      <c r="I505" s="326">
        <v>568000</v>
      </c>
      <c r="J505" s="326">
        <v>571000</v>
      </c>
      <c r="K505" s="326">
        <v>574000</v>
      </c>
      <c r="L505" s="326">
        <v>578000</v>
      </c>
      <c r="M505" s="326">
        <v>581000</v>
      </c>
      <c r="N505" s="326">
        <v>585000</v>
      </c>
      <c r="O505" s="326">
        <v>588000</v>
      </c>
      <c r="P505" s="327">
        <v>568812</v>
      </c>
      <c r="Q505" s="206" t="s">
        <v>162</v>
      </c>
      <c r="R505" s="244">
        <f t="shared" si="7"/>
        <v>0</v>
      </c>
    </row>
    <row r="506" spans="1:18" ht="15">
      <c r="A506" s="214" t="s">
        <v>693</v>
      </c>
      <c r="B506" s="214" t="s">
        <v>515</v>
      </c>
      <c r="C506" s="326">
        <v>0</v>
      </c>
      <c r="D506" s="326">
        <v>0</v>
      </c>
      <c r="E506" s="326">
        <v>0</v>
      </c>
      <c r="F506" s="326">
        <v>0</v>
      </c>
      <c r="G506" s="326">
        <v>0</v>
      </c>
      <c r="H506" s="326">
        <v>0</v>
      </c>
      <c r="I506" s="326">
        <v>0</v>
      </c>
      <c r="J506" s="326">
        <v>0</v>
      </c>
      <c r="K506" s="326">
        <v>0</v>
      </c>
      <c r="L506" s="326">
        <v>0</v>
      </c>
      <c r="M506" s="326">
        <v>0</v>
      </c>
      <c r="N506" s="326">
        <v>0</v>
      </c>
      <c r="O506" s="326">
        <v>0</v>
      </c>
      <c r="P506" s="327">
        <v>0</v>
      </c>
      <c r="Q506" s="206" t="s">
        <v>162</v>
      </c>
      <c r="R506" s="244">
        <f t="shared" si="7"/>
        <v>0</v>
      </c>
    </row>
    <row r="507" spans="1:18" ht="15">
      <c r="A507" s="214" t="s">
        <v>694</v>
      </c>
      <c r="B507" s="214" t="s">
        <v>515</v>
      </c>
      <c r="C507" s="326">
        <v>0</v>
      </c>
      <c r="D507" s="326">
        <v>0</v>
      </c>
      <c r="E507" s="326">
        <v>0</v>
      </c>
      <c r="F507" s="326">
        <v>0</v>
      </c>
      <c r="G507" s="326">
        <v>0</v>
      </c>
      <c r="H507" s="326">
        <v>0</v>
      </c>
      <c r="I507" s="326">
        <v>0</v>
      </c>
      <c r="J507" s="326">
        <v>0</v>
      </c>
      <c r="K507" s="326">
        <v>0</v>
      </c>
      <c r="L507" s="326">
        <v>0</v>
      </c>
      <c r="M507" s="326">
        <v>0</v>
      </c>
      <c r="N507" s="326">
        <v>0</v>
      </c>
      <c r="O507" s="326">
        <v>0</v>
      </c>
      <c r="P507" s="327">
        <v>0</v>
      </c>
      <c r="Q507" s="206" t="s">
        <v>162</v>
      </c>
      <c r="R507" s="244">
        <f t="shared" si="7"/>
        <v>0</v>
      </c>
    </row>
    <row r="508" spans="1:18" ht="15">
      <c r="A508" s="214" t="s">
        <v>695</v>
      </c>
      <c r="B508" s="214" t="s">
        <v>515</v>
      </c>
      <c r="C508" s="326">
        <v>2333000</v>
      </c>
      <c r="D508" s="326">
        <v>2336000</v>
      </c>
      <c r="E508" s="326">
        <v>2340000</v>
      </c>
      <c r="F508" s="326">
        <v>2343000</v>
      </c>
      <c r="G508" s="326">
        <v>2346000</v>
      </c>
      <c r="H508" s="326">
        <v>2349000</v>
      </c>
      <c r="I508" s="326">
        <v>2352000</v>
      </c>
      <c r="J508" s="326">
        <v>2356000</v>
      </c>
      <c r="K508" s="326">
        <v>2359000</v>
      </c>
      <c r="L508" s="326">
        <v>2362000</v>
      </c>
      <c r="M508" s="326">
        <v>2365000</v>
      </c>
      <c r="N508" s="326">
        <v>2369000</v>
      </c>
      <c r="O508" s="326">
        <v>2372000</v>
      </c>
      <c r="P508" s="327">
        <v>2352490</v>
      </c>
      <c r="Q508" s="206" t="s">
        <v>162</v>
      </c>
      <c r="R508" s="244">
        <f t="shared" si="7"/>
        <v>0</v>
      </c>
    </row>
    <row r="509" spans="1:18" ht="15">
      <c r="A509" s="214" t="s">
        <v>696</v>
      </c>
      <c r="B509" s="214" t="s">
        <v>515</v>
      </c>
      <c r="C509" s="326">
        <v>64000</v>
      </c>
      <c r="D509" s="326">
        <v>65000</v>
      </c>
      <c r="E509" s="326">
        <v>67000</v>
      </c>
      <c r="F509" s="326">
        <v>68000</v>
      </c>
      <c r="G509" s="326">
        <v>69000</v>
      </c>
      <c r="H509" s="326">
        <v>71000</v>
      </c>
      <c r="I509" s="326">
        <v>72000</v>
      </c>
      <c r="J509" s="326">
        <v>74000</v>
      </c>
      <c r="K509" s="326">
        <v>75000</v>
      </c>
      <c r="L509" s="326">
        <v>76000</v>
      </c>
      <c r="M509" s="326">
        <v>78000</v>
      </c>
      <c r="N509" s="326">
        <v>79000</v>
      </c>
      <c r="O509" s="326">
        <v>81000</v>
      </c>
      <c r="P509" s="327">
        <v>72155</v>
      </c>
      <c r="Q509" s="206" t="s">
        <v>162</v>
      </c>
      <c r="R509" s="244">
        <f t="shared" si="7"/>
        <v>0</v>
      </c>
    </row>
    <row r="510" spans="1:18" ht="15">
      <c r="A510" s="214" t="s">
        <v>697</v>
      </c>
      <c r="B510" s="214" t="s">
        <v>515</v>
      </c>
      <c r="C510" s="326">
        <v>0</v>
      </c>
      <c r="D510" s="326">
        <v>0</v>
      </c>
      <c r="E510" s="326">
        <v>0</v>
      </c>
      <c r="F510" s="326">
        <v>0</v>
      </c>
      <c r="G510" s="326">
        <v>0</v>
      </c>
      <c r="H510" s="326">
        <v>0</v>
      </c>
      <c r="I510" s="326">
        <v>0</v>
      </c>
      <c r="J510" s="326">
        <v>0</v>
      </c>
      <c r="K510" s="326">
        <v>0</v>
      </c>
      <c r="L510" s="326">
        <v>0</v>
      </c>
      <c r="M510" s="326">
        <v>0</v>
      </c>
      <c r="N510" s="326">
        <v>0</v>
      </c>
      <c r="O510" s="326">
        <v>0</v>
      </c>
      <c r="P510" s="327">
        <v>0</v>
      </c>
      <c r="Q510" s="206" t="s">
        <v>162</v>
      </c>
      <c r="R510" s="244">
        <f t="shared" si="7"/>
        <v>0</v>
      </c>
    </row>
    <row r="511" spans="1:18" ht="15">
      <c r="A511" s="214" t="s">
        <v>698</v>
      </c>
      <c r="B511" s="214" t="s">
        <v>515</v>
      </c>
      <c r="C511" s="326">
        <v>0</v>
      </c>
      <c r="D511" s="326">
        <v>0</v>
      </c>
      <c r="E511" s="326">
        <v>0</v>
      </c>
      <c r="F511" s="326">
        <v>0</v>
      </c>
      <c r="G511" s="326">
        <v>0</v>
      </c>
      <c r="H511" s="326">
        <v>0</v>
      </c>
      <c r="I511" s="326">
        <v>0</v>
      </c>
      <c r="J511" s="326">
        <v>0</v>
      </c>
      <c r="K511" s="326">
        <v>0</v>
      </c>
      <c r="L511" s="326">
        <v>0</v>
      </c>
      <c r="M511" s="326">
        <v>0</v>
      </c>
      <c r="N511" s="326">
        <v>0</v>
      </c>
      <c r="O511" s="326">
        <v>0</v>
      </c>
      <c r="P511" s="327">
        <v>0</v>
      </c>
      <c r="Q511" s="206" t="s">
        <v>162</v>
      </c>
      <c r="R511" s="244">
        <f t="shared" si="7"/>
        <v>0</v>
      </c>
    </row>
    <row r="512" spans="1:18" ht="15">
      <c r="A512" s="214" t="s">
        <v>699</v>
      </c>
      <c r="B512" s="214" t="s">
        <v>515</v>
      </c>
      <c r="C512" s="326">
        <v>3192000</v>
      </c>
      <c r="D512" s="326">
        <v>3214000</v>
      </c>
      <c r="E512" s="326">
        <v>3236000</v>
      </c>
      <c r="F512" s="326">
        <v>3258000</v>
      </c>
      <c r="G512" s="326">
        <v>3280000</v>
      </c>
      <c r="H512" s="326">
        <v>3302000</v>
      </c>
      <c r="I512" s="326">
        <v>3324000</v>
      </c>
      <c r="J512" s="326">
        <v>3346000</v>
      </c>
      <c r="K512" s="326">
        <v>3368000</v>
      </c>
      <c r="L512" s="326">
        <v>3390000</v>
      </c>
      <c r="M512" s="326">
        <v>3413000</v>
      </c>
      <c r="N512" s="326">
        <v>3435000</v>
      </c>
      <c r="O512" s="326">
        <v>3457000</v>
      </c>
      <c r="P512" s="327">
        <v>3324367</v>
      </c>
      <c r="Q512" s="206" t="s">
        <v>162</v>
      </c>
      <c r="R512" s="244">
        <f t="shared" si="7"/>
        <v>0</v>
      </c>
    </row>
    <row r="513" spans="1:18" ht="15">
      <c r="A513" s="214" t="s">
        <v>700</v>
      </c>
      <c r="B513" s="214" t="s">
        <v>515</v>
      </c>
      <c r="C513" s="326">
        <v>178000</v>
      </c>
      <c r="D513" s="326">
        <v>180000</v>
      </c>
      <c r="E513" s="326">
        <v>182000</v>
      </c>
      <c r="F513" s="326">
        <v>185000</v>
      </c>
      <c r="G513" s="326">
        <v>188000</v>
      </c>
      <c r="H513" s="326">
        <v>190000</v>
      </c>
      <c r="I513" s="326">
        <v>193000</v>
      </c>
      <c r="J513" s="326">
        <v>195000</v>
      </c>
      <c r="K513" s="326">
        <v>198000</v>
      </c>
      <c r="L513" s="326">
        <v>201000</v>
      </c>
      <c r="M513" s="326">
        <v>203000</v>
      </c>
      <c r="N513" s="326">
        <v>206000</v>
      </c>
      <c r="O513" s="326">
        <v>209000</v>
      </c>
      <c r="P513" s="327">
        <v>192888</v>
      </c>
      <c r="Q513" s="206" t="s">
        <v>162</v>
      </c>
      <c r="R513" s="244">
        <f t="shared" si="7"/>
        <v>0</v>
      </c>
    </row>
    <row r="514" spans="1:18" ht="15">
      <c r="A514" s="214" t="s">
        <v>701</v>
      </c>
      <c r="B514" s="214" t="s">
        <v>515</v>
      </c>
      <c r="C514" s="326">
        <v>27258000</v>
      </c>
      <c r="D514" s="326">
        <v>27287000</v>
      </c>
      <c r="E514" s="326">
        <v>27316000</v>
      </c>
      <c r="F514" s="326">
        <v>27344000</v>
      </c>
      <c r="G514" s="326">
        <v>27373000</v>
      </c>
      <c r="H514" s="326">
        <v>27402000</v>
      </c>
      <c r="I514" s="326">
        <v>27430000</v>
      </c>
      <c r="J514" s="326">
        <v>27459000</v>
      </c>
      <c r="K514" s="326">
        <v>27487000</v>
      </c>
      <c r="L514" s="326">
        <v>27516000</v>
      </c>
      <c r="M514" s="326">
        <v>27545000</v>
      </c>
      <c r="N514" s="326">
        <v>27573000</v>
      </c>
      <c r="O514" s="326">
        <v>27602000</v>
      </c>
      <c r="P514" s="327">
        <v>27430133</v>
      </c>
      <c r="Q514" s="206" t="s">
        <v>162</v>
      </c>
      <c r="R514" s="244">
        <f t="shared" si="7"/>
        <v>0</v>
      </c>
    </row>
    <row r="515" spans="1:18" ht="15">
      <c r="A515" s="214" t="s">
        <v>702</v>
      </c>
      <c r="B515" s="214" t="s">
        <v>515</v>
      </c>
      <c r="C515" s="326">
        <v>0</v>
      </c>
      <c r="D515" s="326">
        <v>0</v>
      </c>
      <c r="E515" s="326">
        <v>0</v>
      </c>
      <c r="F515" s="326">
        <v>0</v>
      </c>
      <c r="G515" s="326">
        <v>0</v>
      </c>
      <c r="H515" s="326">
        <v>0</v>
      </c>
      <c r="I515" s="326">
        <v>0</v>
      </c>
      <c r="J515" s="326">
        <v>0</v>
      </c>
      <c r="K515" s="326">
        <v>0</v>
      </c>
      <c r="L515" s="326">
        <v>0</v>
      </c>
      <c r="M515" s="326">
        <v>0</v>
      </c>
      <c r="N515" s="326">
        <v>0</v>
      </c>
      <c r="O515" s="326">
        <v>0</v>
      </c>
      <c r="P515" s="327">
        <v>0</v>
      </c>
      <c r="Q515" s="206" t="s">
        <v>162</v>
      </c>
      <c r="R515" s="244">
        <f t="shared" si="7"/>
        <v>0</v>
      </c>
    </row>
    <row r="516" spans="1:18" ht="15">
      <c r="A516" s="214" t="s">
        <v>703</v>
      </c>
      <c r="B516" s="214" t="s">
        <v>515</v>
      </c>
      <c r="C516" s="326">
        <v>64000</v>
      </c>
      <c r="D516" s="326">
        <v>64000</v>
      </c>
      <c r="E516" s="326">
        <v>65000</v>
      </c>
      <c r="F516" s="326">
        <v>65000</v>
      </c>
      <c r="G516" s="326">
        <v>66000</v>
      </c>
      <c r="H516" s="326">
        <v>66000</v>
      </c>
      <c r="I516" s="326">
        <v>66000</v>
      </c>
      <c r="J516" s="326">
        <v>67000</v>
      </c>
      <c r="K516" s="326">
        <v>67000</v>
      </c>
      <c r="L516" s="326">
        <v>67000</v>
      </c>
      <c r="M516" s="326">
        <v>68000</v>
      </c>
      <c r="N516" s="326">
        <v>68000</v>
      </c>
      <c r="O516" s="326">
        <v>69000</v>
      </c>
      <c r="P516" s="327">
        <v>66314</v>
      </c>
      <c r="Q516" s="206" t="s">
        <v>162</v>
      </c>
      <c r="R516" s="244">
        <f t="shared" ref="R516:R579" si="8">(ROUND((C516+O516+SUM(D516:N516)*2)/24,-3)-(ROUND(P516,-3)))</f>
        <v>0</v>
      </c>
    </row>
    <row r="517" spans="1:18" ht="15">
      <c r="A517" s="214" t="s">
        <v>704</v>
      </c>
      <c r="B517" s="214" t="s">
        <v>515</v>
      </c>
      <c r="C517" s="326">
        <v>0</v>
      </c>
      <c r="D517" s="326">
        <v>0</v>
      </c>
      <c r="E517" s="326">
        <v>0</v>
      </c>
      <c r="F517" s="326">
        <v>0</v>
      </c>
      <c r="G517" s="326">
        <v>0</v>
      </c>
      <c r="H517" s="326">
        <v>0</v>
      </c>
      <c r="I517" s="326">
        <v>0</v>
      </c>
      <c r="J517" s="326">
        <v>0</v>
      </c>
      <c r="K517" s="326">
        <v>0</v>
      </c>
      <c r="L517" s="326">
        <v>0</v>
      </c>
      <c r="M517" s="326">
        <v>0</v>
      </c>
      <c r="N517" s="326">
        <v>0</v>
      </c>
      <c r="O517" s="326">
        <v>0</v>
      </c>
      <c r="P517" s="327">
        <v>0</v>
      </c>
      <c r="Q517" s="206" t="s">
        <v>162</v>
      </c>
      <c r="R517" s="244">
        <f t="shared" si="8"/>
        <v>0</v>
      </c>
    </row>
    <row r="518" spans="1:18" ht="15">
      <c r="A518" s="214" t="s">
        <v>705</v>
      </c>
      <c r="B518" s="214" t="s">
        <v>515</v>
      </c>
      <c r="C518" s="326">
        <v>680000</v>
      </c>
      <c r="D518" s="326">
        <v>682000</v>
      </c>
      <c r="E518" s="326">
        <v>684000</v>
      </c>
      <c r="F518" s="326">
        <v>686000</v>
      </c>
      <c r="G518" s="326">
        <v>688000</v>
      </c>
      <c r="H518" s="326">
        <v>690000</v>
      </c>
      <c r="I518" s="326">
        <v>692000</v>
      </c>
      <c r="J518" s="326">
        <v>694000</v>
      </c>
      <c r="K518" s="326">
        <v>695000</v>
      </c>
      <c r="L518" s="326">
        <v>697000</v>
      </c>
      <c r="M518" s="326">
        <v>700000</v>
      </c>
      <c r="N518" s="326">
        <v>702000</v>
      </c>
      <c r="O518" s="326">
        <v>704000</v>
      </c>
      <c r="P518" s="327">
        <v>691871</v>
      </c>
      <c r="Q518" s="206" t="s">
        <v>162</v>
      </c>
      <c r="R518" s="244">
        <f t="shared" si="8"/>
        <v>0</v>
      </c>
    </row>
    <row r="519" spans="1:18" ht="15">
      <c r="A519" s="214" t="s">
        <v>706</v>
      </c>
      <c r="B519" s="214" t="s">
        <v>515</v>
      </c>
      <c r="C519" s="326">
        <v>3608000</v>
      </c>
      <c r="D519" s="326">
        <v>3613000</v>
      </c>
      <c r="E519" s="326">
        <v>3619000</v>
      </c>
      <c r="F519" s="326">
        <v>3625000</v>
      </c>
      <c r="G519" s="326">
        <v>3630000</v>
      </c>
      <c r="H519" s="326">
        <v>3636000</v>
      </c>
      <c r="I519" s="326">
        <v>3642000</v>
      </c>
      <c r="J519" s="326">
        <v>3647000</v>
      </c>
      <c r="K519" s="326">
        <v>3653000</v>
      </c>
      <c r="L519" s="326">
        <v>3659000</v>
      </c>
      <c r="M519" s="326">
        <v>3664000</v>
      </c>
      <c r="N519" s="326">
        <v>3670000</v>
      </c>
      <c r="O519" s="326">
        <v>3676000</v>
      </c>
      <c r="P519" s="327">
        <v>3641791</v>
      </c>
      <c r="Q519" s="206" t="s">
        <v>162</v>
      </c>
      <c r="R519" s="244">
        <f t="shared" si="8"/>
        <v>0</v>
      </c>
    </row>
    <row r="520" spans="1:18" ht="15">
      <c r="A520" s="214" t="s">
        <v>707</v>
      </c>
      <c r="B520" s="214" t="s">
        <v>515</v>
      </c>
      <c r="C520" s="326">
        <v>0</v>
      </c>
      <c r="D520" s="326">
        <v>0</v>
      </c>
      <c r="E520" s="326">
        <v>0</v>
      </c>
      <c r="F520" s="326">
        <v>0</v>
      </c>
      <c r="G520" s="326">
        <v>0</v>
      </c>
      <c r="H520" s="326">
        <v>0</v>
      </c>
      <c r="I520" s="326">
        <v>0</v>
      </c>
      <c r="J520" s="326">
        <v>0</v>
      </c>
      <c r="K520" s="326">
        <v>0</v>
      </c>
      <c r="L520" s="326">
        <v>0</v>
      </c>
      <c r="M520" s="326">
        <v>0</v>
      </c>
      <c r="N520" s="326">
        <v>0</v>
      </c>
      <c r="O520" s="326">
        <v>0</v>
      </c>
      <c r="P520" s="327">
        <v>0</v>
      </c>
      <c r="Q520" s="206" t="s">
        <v>162</v>
      </c>
      <c r="R520" s="244">
        <f t="shared" si="8"/>
        <v>0</v>
      </c>
    </row>
    <row r="521" spans="1:18" ht="15">
      <c r="A521" s="214" t="s">
        <v>708</v>
      </c>
      <c r="B521" s="214" t="s">
        <v>515</v>
      </c>
      <c r="C521" s="326">
        <v>2640000</v>
      </c>
      <c r="D521" s="326">
        <v>2643000</v>
      </c>
      <c r="E521" s="326">
        <v>2645000</v>
      </c>
      <c r="F521" s="326">
        <v>2647000</v>
      </c>
      <c r="G521" s="326">
        <v>2649000</v>
      </c>
      <c r="H521" s="326">
        <v>2651000</v>
      </c>
      <c r="I521" s="326">
        <v>2653000</v>
      </c>
      <c r="J521" s="326">
        <v>2656000</v>
      </c>
      <c r="K521" s="326">
        <v>2658000</v>
      </c>
      <c r="L521" s="326">
        <v>2660000</v>
      </c>
      <c r="M521" s="326">
        <v>2662000</v>
      </c>
      <c r="N521" s="326">
        <v>2664000</v>
      </c>
      <c r="O521" s="326">
        <v>2666000</v>
      </c>
      <c r="P521" s="327">
        <v>2653379</v>
      </c>
      <c r="Q521" s="206" t="s">
        <v>162</v>
      </c>
      <c r="R521" s="244">
        <f t="shared" si="8"/>
        <v>0</v>
      </c>
    </row>
    <row r="522" spans="1:18" ht="15">
      <c r="A522" s="214" t="s">
        <v>709</v>
      </c>
      <c r="B522" s="214" t="s">
        <v>515</v>
      </c>
      <c r="C522" s="326">
        <v>0</v>
      </c>
      <c r="D522" s="326">
        <v>0</v>
      </c>
      <c r="E522" s="326">
        <v>0</v>
      </c>
      <c r="F522" s="326">
        <v>0</v>
      </c>
      <c r="G522" s="326">
        <v>0</v>
      </c>
      <c r="H522" s="326">
        <v>0</v>
      </c>
      <c r="I522" s="326">
        <v>0</v>
      </c>
      <c r="J522" s="326">
        <v>0</v>
      </c>
      <c r="K522" s="326">
        <v>0</v>
      </c>
      <c r="L522" s="326">
        <v>0</v>
      </c>
      <c r="M522" s="326">
        <v>0</v>
      </c>
      <c r="N522" s="326">
        <v>0</v>
      </c>
      <c r="O522" s="326">
        <v>0</v>
      </c>
      <c r="P522" s="327">
        <v>0</v>
      </c>
      <c r="Q522" s="206" t="s">
        <v>162</v>
      </c>
      <c r="R522" s="244">
        <f t="shared" si="8"/>
        <v>0</v>
      </c>
    </row>
    <row r="523" spans="1:18" ht="15">
      <c r="A523" s="214" t="s">
        <v>710</v>
      </c>
      <c r="B523" s="214" t="s">
        <v>515</v>
      </c>
      <c r="C523" s="326">
        <v>2677000</v>
      </c>
      <c r="D523" s="326">
        <v>2686000</v>
      </c>
      <c r="E523" s="326">
        <v>2696000</v>
      </c>
      <c r="F523" s="326">
        <v>2705000</v>
      </c>
      <c r="G523" s="326">
        <v>2715000</v>
      </c>
      <c r="H523" s="326">
        <v>2724000</v>
      </c>
      <c r="I523" s="326">
        <v>2733000</v>
      </c>
      <c r="J523" s="326">
        <v>2742000</v>
      </c>
      <c r="K523" s="326">
        <v>2752000</v>
      </c>
      <c r="L523" s="326">
        <v>2761000</v>
      </c>
      <c r="M523" s="326">
        <v>2770000</v>
      </c>
      <c r="N523" s="326">
        <v>2779000</v>
      </c>
      <c r="O523" s="326">
        <v>2789000</v>
      </c>
      <c r="P523" s="327">
        <v>2733059</v>
      </c>
      <c r="Q523" s="206" t="s">
        <v>162</v>
      </c>
      <c r="R523" s="244">
        <f t="shared" si="8"/>
        <v>0</v>
      </c>
    </row>
    <row r="524" spans="1:18" ht="15">
      <c r="A524" s="214" t="s">
        <v>711</v>
      </c>
      <c r="B524" s="214" t="s">
        <v>515</v>
      </c>
      <c r="C524" s="326">
        <v>0</v>
      </c>
      <c r="D524" s="326">
        <v>0</v>
      </c>
      <c r="E524" s="326">
        <v>0</v>
      </c>
      <c r="F524" s="326">
        <v>0</v>
      </c>
      <c r="G524" s="326">
        <v>0</v>
      </c>
      <c r="H524" s="326">
        <v>0</v>
      </c>
      <c r="I524" s="326">
        <v>0</v>
      </c>
      <c r="J524" s="326">
        <v>0</v>
      </c>
      <c r="K524" s="326">
        <v>0</v>
      </c>
      <c r="L524" s="326">
        <v>0</v>
      </c>
      <c r="M524" s="326">
        <v>0</v>
      </c>
      <c r="N524" s="326">
        <v>0</v>
      </c>
      <c r="O524" s="326">
        <v>0</v>
      </c>
      <c r="P524" s="327">
        <v>0</v>
      </c>
      <c r="Q524" s="206" t="s">
        <v>162</v>
      </c>
      <c r="R524" s="244">
        <f t="shared" si="8"/>
        <v>0</v>
      </c>
    </row>
    <row r="525" spans="1:18" ht="15">
      <c r="A525" s="214" t="s">
        <v>712</v>
      </c>
      <c r="B525" s="214" t="s">
        <v>515</v>
      </c>
      <c r="C525" s="326">
        <v>3837000</v>
      </c>
      <c r="D525" s="326">
        <v>3841000</v>
      </c>
      <c r="E525" s="326">
        <v>3845000</v>
      </c>
      <c r="F525" s="326">
        <v>3849000</v>
      </c>
      <c r="G525" s="326">
        <v>3853000</v>
      </c>
      <c r="H525" s="326">
        <v>3857000</v>
      </c>
      <c r="I525" s="326">
        <v>3861000</v>
      </c>
      <c r="J525" s="326">
        <v>3865000</v>
      </c>
      <c r="K525" s="326">
        <v>3869000</v>
      </c>
      <c r="L525" s="326">
        <v>3873000</v>
      </c>
      <c r="M525" s="326">
        <v>3877000</v>
      </c>
      <c r="N525" s="326">
        <v>3881000</v>
      </c>
      <c r="O525" s="326">
        <v>3885000</v>
      </c>
      <c r="P525" s="327">
        <v>3860696</v>
      </c>
      <c r="Q525" s="206" t="s">
        <v>162</v>
      </c>
      <c r="R525" s="244">
        <f t="shared" si="8"/>
        <v>0</v>
      </c>
    </row>
    <row r="526" spans="1:18" ht="15">
      <c r="A526" s="214" t="s">
        <v>713</v>
      </c>
      <c r="B526" s="214" t="s">
        <v>515</v>
      </c>
      <c r="C526" s="326">
        <v>0</v>
      </c>
      <c r="D526" s="326">
        <v>0</v>
      </c>
      <c r="E526" s="326">
        <v>0</v>
      </c>
      <c r="F526" s="326">
        <v>0</v>
      </c>
      <c r="G526" s="326">
        <v>0</v>
      </c>
      <c r="H526" s="326">
        <v>0</v>
      </c>
      <c r="I526" s="326">
        <v>0</v>
      </c>
      <c r="J526" s="326">
        <v>0</v>
      </c>
      <c r="K526" s="326">
        <v>0</v>
      </c>
      <c r="L526" s="326">
        <v>0</v>
      </c>
      <c r="M526" s="326">
        <v>0</v>
      </c>
      <c r="N526" s="326">
        <v>0</v>
      </c>
      <c r="O526" s="326">
        <v>0</v>
      </c>
      <c r="P526" s="327">
        <v>0</v>
      </c>
      <c r="Q526" s="206" t="s">
        <v>162</v>
      </c>
      <c r="R526" s="244">
        <f t="shared" si="8"/>
        <v>0</v>
      </c>
    </row>
    <row r="527" spans="1:18" ht="15">
      <c r="A527" s="214" t="s">
        <v>714</v>
      </c>
      <c r="B527" s="214" t="s">
        <v>515</v>
      </c>
      <c r="C527" s="326">
        <v>6100000</v>
      </c>
      <c r="D527" s="326">
        <v>6120000</v>
      </c>
      <c r="E527" s="326">
        <v>6140000</v>
      </c>
      <c r="F527" s="326">
        <v>6160000</v>
      </c>
      <c r="G527" s="326">
        <v>6180000</v>
      </c>
      <c r="H527" s="326">
        <v>6199000</v>
      </c>
      <c r="I527" s="326">
        <v>6219000</v>
      </c>
      <c r="J527" s="326">
        <v>6239000</v>
      </c>
      <c r="K527" s="326">
        <v>6259000</v>
      </c>
      <c r="L527" s="326">
        <v>6279000</v>
      </c>
      <c r="M527" s="326">
        <v>6299000</v>
      </c>
      <c r="N527" s="326">
        <v>6319000</v>
      </c>
      <c r="O527" s="326">
        <v>6338000</v>
      </c>
      <c r="P527" s="327">
        <v>6219286</v>
      </c>
      <c r="Q527" s="206" t="s">
        <v>162</v>
      </c>
      <c r="R527" s="244">
        <f t="shared" si="8"/>
        <v>0</v>
      </c>
    </row>
    <row r="528" spans="1:18" ht="15">
      <c r="A528" s="214" t="s">
        <v>715</v>
      </c>
      <c r="B528" s="214" t="s">
        <v>515</v>
      </c>
      <c r="C528" s="326">
        <v>0</v>
      </c>
      <c r="D528" s="326">
        <v>0</v>
      </c>
      <c r="E528" s="326">
        <v>0</v>
      </c>
      <c r="F528" s="326">
        <v>0</v>
      </c>
      <c r="G528" s="326">
        <v>0</v>
      </c>
      <c r="H528" s="326">
        <v>0</v>
      </c>
      <c r="I528" s="326">
        <v>0</v>
      </c>
      <c r="J528" s="326">
        <v>0</v>
      </c>
      <c r="K528" s="326">
        <v>0</v>
      </c>
      <c r="L528" s="326">
        <v>0</v>
      </c>
      <c r="M528" s="326">
        <v>0</v>
      </c>
      <c r="N528" s="326">
        <v>0</v>
      </c>
      <c r="O528" s="326">
        <v>0</v>
      </c>
      <c r="P528" s="327">
        <v>0</v>
      </c>
      <c r="Q528" s="206" t="s">
        <v>162</v>
      </c>
      <c r="R528" s="244">
        <f t="shared" si="8"/>
        <v>0</v>
      </c>
    </row>
    <row r="529" spans="1:18" ht="15">
      <c r="A529" s="214" t="s">
        <v>716</v>
      </c>
      <c r="B529" s="214" t="s">
        <v>515</v>
      </c>
      <c r="C529" s="326">
        <v>426000</v>
      </c>
      <c r="D529" s="326">
        <v>426000</v>
      </c>
      <c r="E529" s="326">
        <v>426000</v>
      </c>
      <c r="F529" s="326">
        <v>425000</v>
      </c>
      <c r="G529" s="326">
        <v>425000</v>
      </c>
      <c r="H529" s="326">
        <v>425000</v>
      </c>
      <c r="I529" s="326">
        <v>425000</v>
      </c>
      <c r="J529" s="326">
        <v>425000</v>
      </c>
      <c r="K529" s="326">
        <v>424000</v>
      </c>
      <c r="L529" s="326">
        <v>424000</v>
      </c>
      <c r="M529" s="326">
        <v>424000</v>
      </c>
      <c r="N529" s="326">
        <v>424000</v>
      </c>
      <c r="O529" s="326">
        <v>423000</v>
      </c>
      <c r="P529" s="327">
        <v>424768</v>
      </c>
      <c r="Q529" s="206" t="s">
        <v>162</v>
      </c>
      <c r="R529" s="244">
        <f t="shared" si="8"/>
        <v>0</v>
      </c>
    </row>
    <row r="530" spans="1:18" ht="15">
      <c r="A530" s="214" t="s">
        <v>717</v>
      </c>
      <c r="B530" s="214" t="s">
        <v>515</v>
      </c>
      <c r="C530" s="326">
        <v>208000</v>
      </c>
      <c r="D530" s="326">
        <v>208000</v>
      </c>
      <c r="E530" s="326">
        <v>208000</v>
      </c>
      <c r="F530" s="326">
        <v>208000</v>
      </c>
      <c r="G530" s="326">
        <v>209000</v>
      </c>
      <c r="H530" s="326">
        <v>209000</v>
      </c>
      <c r="I530" s="326">
        <v>209000</v>
      </c>
      <c r="J530" s="326">
        <v>209000</v>
      </c>
      <c r="K530" s="326">
        <v>210000</v>
      </c>
      <c r="L530" s="326">
        <v>210000</v>
      </c>
      <c r="M530" s="326">
        <v>210000</v>
      </c>
      <c r="N530" s="326">
        <v>210000</v>
      </c>
      <c r="O530" s="326">
        <v>210000</v>
      </c>
      <c r="P530" s="327">
        <v>209115</v>
      </c>
      <c r="Q530" s="206" t="s">
        <v>162</v>
      </c>
      <c r="R530" s="244">
        <f t="shared" si="8"/>
        <v>0</v>
      </c>
    </row>
    <row r="531" spans="1:18" ht="15">
      <c r="A531" s="327" t="s">
        <v>738</v>
      </c>
      <c r="B531" s="327" t="s">
        <v>734</v>
      </c>
      <c r="C531" s="326">
        <v>4000</v>
      </c>
      <c r="D531" s="326">
        <v>4000</v>
      </c>
      <c r="E531" s="326">
        <v>4000</v>
      </c>
      <c r="F531" s="326">
        <v>4000</v>
      </c>
      <c r="G531" s="326">
        <v>4000</v>
      </c>
      <c r="H531" s="326">
        <v>4000</v>
      </c>
      <c r="I531" s="326">
        <v>4000</v>
      </c>
      <c r="J531" s="326">
        <v>4000</v>
      </c>
      <c r="K531" s="326">
        <v>4000</v>
      </c>
      <c r="L531" s="326">
        <v>4000</v>
      </c>
      <c r="M531" s="326">
        <v>4000</v>
      </c>
      <c r="N531" s="326">
        <v>4000</v>
      </c>
      <c r="O531" s="326">
        <v>4000</v>
      </c>
      <c r="P531" s="326">
        <v>3679</v>
      </c>
      <c r="Q531" s="206" t="s">
        <v>163</v>
      </c>
      <c r="R531" s="244">
        <f t="shared" si="8"/>
        <v>0</v>
      </c>
    </row>
    <row r="532" spans="1:18" ht="15">
      <c r="A532" s="327" t="s">
        <v>739</v>
      </c>
      <c r="B532" s="327" t="s">
        <v>734</v>
      </c>
      <c r="C532" s="326">
        <v>230000</v>
      </c>
      <c r="D532" s="326">
        <v>237000</v>
      </c>
      <c r="E532" s="326">
        <v>244000</v>
      </c>
      <c r="F532" s="326">
        <v>251000</v>
      </c>
      <c r="G532" s="326">
        <v>258000</v>
      </c>
      <c r="H532" s="326">
        <v>265000</v>
      </c>
      <c r="I532" s="326">
        <v>272000</v>
      </c>
      <c r="J532" s="326">
        <v>279000</v>
      </c>
      <c r="K532" s="326">
        <v>286000</v>
      </c>
      <c r="L532" s="326">
        <v>292000</v>
      </c>
      <c r="M532" s="326">
        <v>299000</v>
      </c>
      <c r="N532" s="326">
        <v>306000</v>
      </c>
      <c r="O532" s="326">
        <v>314000</v>
      </c>
      <c r="P532" s="326">
        <v>271790</v>
      </c>
      <c r="Q532" s="206" t="s">
        <v>163</v>
      </c>
      <c r="R532" s="244">
        <f t="shared" si="8"/>
        <v>0</v>
      </c>
    </row>
    <row r="533" spans="1:18" ht="15">
      <c r="A533" s="327" t="s">
        <v>740</v>
      </c>
      <c r="B533" s="327" t="s">
        <v>734</v>
      </c>
      <c r="C533" s="326">
        <v>0</v>
      </c>
      <c r="D533" s="326">
        <v>0</v>
      </c>
      <c r="E533" s="326">
        <v>0</v>
      </c>
      <c r="F533" s="326">
        <v>0</v>
      </c>
      <c r="G533" s="326">
        <v>0</v>
      </c>
      <c r="H533" s="326">
        <v>0</v>
      </c>
      <c r="I533" s="326">
        <v>0</v>
      </c>
      <c r="J533" s="326">
        <v>0</v>
      </c>
      <c r="K533" s="326">
        <v>0</v>
      </c>
      <c r="L533" s="326">
        <v>0</v>
      </c>
      <c r="M533" s="326">
        <v>0</v>
      </c>
      <c r="N533" s="326">
        <v>0</v>
      </c>
      <c r="O533" s="326">
        <v>0</v>
      </c>
      <c r="P533" s="326">
        <v>0</v>
      </c>
      <c r="Q533" s="206" t="s">
        <v>163</v>
      </c>
      <c r="R533" s="244">
        <f t="shared" si="8"/>
        <v>0</v>
      </c>
    </row>
    <row r="534" spans="1:18" ht="15">
      <c r="A534" s="327" t="s">
        <v>741</v>
      </c>
      <c r="B534" s="327" t="s">
        <v>734</v>
      </c>
      <c r="C534" s="326">
        <v>0</v>
      </c>
      <c r="D534" s="326">
        <v>0</v>
      </c>
      <c r="E534" s="326">
        <v>0</v>
      </c>
      <c r="F534" s="326">
        <v>0</v>
      </c>
      <c r="G534" s="326">
        <v>0</v>
      </c>
      <c r="H534" s="326">
        <v>0</v>
      </c>
      <c r="I534" s="326">
        <v>0</v>
      </c>
      <c r="J534" s="326">
        <v>0</v>
      </c>
      <c r="K534" s="326">
        <v>0</v>
      </c>
      <c r="L534" s="326">
        <v>0</v>
      </c>
      <c r="M534" s="326">
        <v>0</v>
      </c>
      <c r="N534" s="326">
        <v>0</v>
      </c>
      <c r="O534" s="326">
        <v>0</v>
      </c>
      <c r="P534" s="326">
        <v>0</v>
      </c>
      <c r="Q534" s="206" t="s">
        <v>163</v>
      </c>
      <c r="R534" s="244">
        <f t="shared" si="8"/>
        <v>0</v>
      </c>
    </row>
    <row r="535" spans="1:18" ht="15">
      <c r="A535" s="327" t="s">
        <v>742</v>
      </c>
      <c r="B535" s="327" t="s">
        <v>734</v>
      </c>
      <c r="C535" s="326">
        <v>0</v>
      </c>
      <c r="D535" s="326">
        <v>0</v>
      </c>
      <c r="E535" s="326">
        <v>0</v>
      </c>
      <c r="F535" s="326">
        <v>0</v>
      </c>
      <c r="G535" s="326">
        <v>0</v>
      </c>
      <c r="H535" s="326">
        <v>0</v>
      </c>
      <c r="I535" s="326">
        <v>0</v>
      </c>
      <c r="J535" s="326">
        <v>0</v>
      </c>
      <c r="K535" s="326">
        <v>0</v>
      </c>
      <c r="L535" s="326">
        <v>0</v>
      </c>
      <c r="M535" s="326">
        <v>0</v>
      </c>
      <c r="N535" s="326">
        <v>0</v>
      </c>
      <c r="O535" s="326">
        <v>0</v>
      </c>
      <c r="P535" s="326">
        <v>0</v>
      </c>
      <c r="Q535" s="206" t="s">
        <v>163</v>
      </c>
      <c r="R535" s="244">
        <f t="shared" si="8"/>
        <v>0</v>
      </c>
    </row>
    <row r="536" spans="1:18" ht="15">
      <c r="A536" s="327" t="s">
        <v>743</v>
      </c>
      <c r="B536" s="327" t="s">
        <v>734</v>
      </c>
      <c r="C536" s="326">
        <v>0</v>
      </c>
      <c r="D536" s="326">
        <v>0</v>
      </c>
      <c r="E536" s="326">
        <v>0</v>
      </c>
      <c r="F536" s="326">
        <v>0</v>
      </c>
      <c r="G536" s="326">
        <v>0</v>
      </c>
      <c r="H536" s="326">
        <v>0</v>
      </c>
      <c r="I536" s="326">
        <v>0</v>
      </c>
      <c r="J536" s="326">
        <v>0</v>
      </c>
      <c r="K536" s="326">
        <v>0</v>
      </c>
      <c r="L536" s="326">
        <v>0</v>
      </c>
      <c r="M536" s="326">
        <v>0</v>
      </c>
      <c r="N536" s="326">
        <v>0</v>
      </c>
      <c r="O536" s="326">
        <v>0</v>
      </c>
      <c r="P536" s="326">
        <v>0</v>
      </c>
      <c r="Q536" s="206" t="s">
        <v>163</v>
      </c>
      <c r="R536" s="244">
        <f t="shared" si="8"/>
        <v>0</v>
      </c>
    </row>
    <row r="537" spans="1:18" ht="15">
      <c r="A537" s="327" t="s">
        <v>744</v>
      </c>
      <c r="B537" s="327" t="s">
        <v>734</v>
      </c>
      <c r="C537" s="326">
        <v>301000</v>
      </c>
      <c r="D537" s="326">
        <v>302000</v>
      </c>
      <c r="E537" s="326">
        <v>303000</v>
      </c>
      <c r="F537" s="326">
        <v>304000</v>
      </c>
      <c r="G537" s="326">
        <v>305000</v>
      </c>
      <c r="H537" s="326">
        <v>305000</v>
      </c>
      <c r="I537" s="326">
        <v>306000</v>
      </c>
      <c r="J537" s="326">
        <v>307000</v>
      </c>
      <c r="K537" s="326">
        <v>308000</v>
      </c>
      <c r="L537" s="326">
        <v>308000</v>
      </c>
      <c r="M537" s="326">
        <v>309000</v>
      </c>
      <c r="N537" s="326">
        <v>310000</v>
      </c>
      <c r="O537" s="326">
        <v>311000</v>
      </c>
      <c r="P537" s="326">
        <v>306106</v>
      </c>
      <c r="Q537" s="206" t="s">
        <v>163</v>
      </c>
      <c r="R537" s="244">
        <f t="shared" si="8"/>
        <v>0</v>
      </c>
    </row>
    <row r="538" spans="1:18" ht="15">
      <c r="A538" s="327" t="s">
        <v>745</v>
      </c>
      <c r="B538" s="327" t="s">
        <v>734</v>
      </c>
      <c r="C538" s="326">
        <v>0</v>
      </c>
      <c r="D538" s="326">
        <v>0</v>
      </c>
      <c r="E538" s="326">
        <v>0</v>
      </c>
      <c r="F538" s="326">
        <v>0</v>
      </c>
      <c r="G538" s="326">
        <v>0</v>
      </c>
      <c r="H538" s="326">
        <v>0</v>
      </c>
      <c r="I538" s="326">
        <v>0</v>
      </c>
      <c r="J538" s="326">
        <v>0</v>
      </c>
      <c r="K538" s="326">
        <v>0</v>
      </c>
      <c r="L538" s="326">
        <v>0</v>
      </c>
      <c r="M538" s="326">
        <v>0</v>
      </c>
      <c r="N538" s="326">
        <v>0</v>
      </c>
      <c r="O538" s="326">
        <v>0</v>
      </c>
      <c r="P538" s="326">
        <v>0</v>
      </c>
      <c r="Q538" s="206" t="s">
        <v>163</v>
      </c>
      <c r="R538" s="244">
        <f t="shared" si="8"/>
        <v>0</v>
      </c>
    </row>
    <row r="539" spans="1:18" ht="15">
      <c r="A539" s="327" t="s">
        <v>746</v>
      </c>
      <c r="B539" s="327" t="s">
        <v>734</v>
      </c>
      <c r="C539" s="326">
        <v>0</v>
      </c>
      <c r="D539" s="326">
        <v>0</v>
      </c>
      <c r="E539" s="326">
        <v>0</v>
      </c>
      <c r="F539" s="326">
        <v>0</v>
      </c>
      <c r="G539" s="326">
        <v>0</v>
      </c>
      <c r="H539" s="326">
        <v>0</v>
      </c>
      <c r="I539" s="326">
        <v>0</v>
      </c>
      <c r="J539" s="326">
        <v>0</v>
      </c>
      <c r="K539" s="326">
        <v>0</v>
      </c>
      <c r="L539" s="326">
        <v>0</v>
      </c>
      <c r="M539" s="326">
        <v>0</v>
      </c>
      <c r="N539" s="326">
        <v>0</v>
      </c>
      <c r="O539" s="326">
        <v>0</v>
      </c>
      <c r="P539" s="326">
        <v>0</v>
      </c>
      <c r="Q539" s="206" t="s">
        <v>163</v>
      </c>
      <c r="R539" s="244">
        <f t="shared" si="8"/>
        <v>0</v>
      </c>
    </row>
    <row r="540" spans="1:18" ht="15">
      <c r="A540" s="327" t="s">
        <v>747</v>
      </c>
      <c r="B540" s="327" t="s">
        <v>734</v>
      </c>
      <c r="C540" s="326">
        <v>0</v>
      </c>
      <c r="D540" s="326">
        <v>0</v>
      </c>
      <c r="E540" s="326">
        <v>0</v>
      </c>
      <c r="F540" s="326">
        <v>0</v>
      </c>
      <c r="G540" s="326">
        <v>0</v>
      </c>
      <c r="H540" s="326">
        <v>0</v>
      </c>
      <c r="I540" s="326">
        <v>0</v>
      </c>
      <c r="J540" s="326">
        <v>0</v>
      </c>
      <c r="K540" s="326">
        <v>0</v>
      </c>
      <c r="L540" s="326">
        <v>0</v>
      </c>
      <c r="M540" s="326">
        <v>0</v>
      </c>
      <c r="N540" s="326">
        <v>0</v>
      </c>
      <c r="O540" s="326">
        <v>0</v>
      </c>
      <c r="P540" s="326">
        <v>0</v>
      </c>
      <c r="Q540" s="206" t="s">
        <v>163</v>
      </c>
      <c r="R540" s="244">
        <f t="shared" si="8"/>
        <v>0</v>
      </c>
    </row>
    <row r="541" spans="1:18" ht="15">
      <c r="A541" s="327" t="s">
        <v>748</v>
      </c>
      <c r="B541" s="327" t="s">
        <v>734</v>
      </c>
      <c r="C541" s="326">
        <v>0</v>
      </c>
      <c r="D541" s="326">
        <v>0</v>
      </c>
      <c r="E541" s="326">
        <v>0</v>
      </c>
      <c r="F541" s="326">
        <v>0</v>
      </c>
      <c r="G541" s="326">
        <v>0</v>
      </c>
      <c r="H541" s="326">
        <v>0</v>
      </c>
      <c r="I541" s="326">
        <v>0</v>
      </c>
      <c r="J541" s="326">
        <v>0</v>
      </c>
      <c r="K541" s="326">
        <v>0</v>
      </c>
      <c r="L541" s="326">
        <v>0</v>
      </c>
      <c r="M541" s="326">
        <v>0</v>
      </c>
      <c r="N541" s="326">
        <v>0</v>
      </c>
      <c r="O541" s="326">
        <v>0</v>
      </c>
      <c r="P541" s="326">
        <v>0</v>
      </c>
      <c r="Q541" s="206" t="s">
        <v>163</v>
      </c>
      <c r="R541" s="244">
        <f t="shared" si="8"/>
        <v>0</v>
      </c>
    </row>
    <row r="542" spans="1:18" ht="15">
      <c r="A542" s="327" t="s">
        <v>749</v>
      </c>
      <c r="B542" s="327" t="s">
        <v>734</v>
      </c>
      <c r="C542" s="326">
        <v>230000</v>
      </c>
      <c r="D542" s="326">
        <v>230000</v>
      </c>
      <c r="E542" s="326">
        <v>230000</v>
      </c>
      <c r="F542" s="326">
        <v>231000</v>
      </c>
      <c r="G542" s="326">
        <v>231000</v>
      </c>
      <c r="H542" s="326">
        <v>232000</v>
      </c>
      <c r="I542" s="326">
        <v>232000</v>
      </c>
      <c r="J542" s="326">
        <v>232000</v>
      </c>
      <c r="K542" s="326">
        <v>233000</v>
      </c>
      <c r="L542" s="326">
        <v>233000</v>
      </c>
      <c r="M542" s="326">
        <v>234000</v>
      </c>
      <c r="N542" s="326">
        <v>234000</v>
      </c>
      <c r="O542" s="326">
        <v>234000</v>
      </c>
      <c r="P542" s="326">
        <v>232006</v>
      </c>
      <c r="Q542" s="206" t="s">
        <v>163</v>
      </c>
      <c r="R542" s="244">
        <f t="shared" si="8"/>
        <v>0</v>
      </c>
    </row>
    <row r="543" spans="1:18" ht="15">
      <c r="A543" s="327" t="s">
        <v>750</v>
      </c>
      <c r="B543" s="327" t="s">
        <v>734</v>
      </c>
      <c r="C543" s="326">
        <v>80000</v>
      </c>
      <c r="D543" s="326">
        <v>80000</v>
      </c>
      <c r="E543" s="326">
        <v>80000</v>
      </c>
      <c r="F543" s="326">
        <v>80000</v>
      </c>
      <c r="G543" s="326">
        <v>80000</v>
      </c>
      <c r="H543" s="326">
        <v>80000</v>
      </c>
      <c r="I543" s="326">
        <v>81000</v>
      </c>
      <c r="J543" s="326">
        <v>81000</v>
      </c>
      <c r="K543" s="326">
        <v>81000</v>
      </c>
      <c r="L543" s="326">
        <v>81000</v>
      </c>
      <c r="M543" s="326">
        <v>81000</v>
      </c>
      <c r="N543" s="326">
        <v>81000</v>
      </c>
      <c r="O543" s="326">
        <v>81000</v>
      </c>
      <c r="P543" s="326">
        <v>80608</v>
      </c>
      <c r="Q543" s="206" t="s">
        <v>163</v>
      </c>
      <c r="R543" s="244">
        <f t="shared" si="8"/>
        <v>0</v>
      </c>
    </row>
    <row r="544" spans="1:18" ht="15">
      <c r="A544" s="327" t="s">
        <v>751</v>
      </c>
      <c r="B544" s="327" t="s">
        <v>734</v>
      </c>
      <c r="C544" s="326">
        <v>0</v>
      </c>
      <c r="D544" s="326">
        <v>0</v>
      </c>
      <c r="E544" s="326">
        <v>0</v>
      </c>
      <c r="F544" s="326">
        <v>0</v>
      </c>
      <c r="G544" s="326">
        <v>0</v>
      </c>
      <c r="H544" s="326">
        <v>0</v>
      </c>
      <c r="I544" s="326">
        <v>0</v>
      </c>
      <c r="J544" s="326">
        <v>0</v>
      </c>
      <c r="K544" s="326">
        <v>0</v>
      </c>
      <c r="L544" s="326">
        <v>0</v>
      </c>
      <c r="M544" s="326">
        <v>0</v>
      </c>
      <c r="N544" s="326">
        <v>0</v>
      </c>
      <c r="O544" s="326">
        <v>0</v>
      </c>
      <c r="P544" s="326">
        <v>0</v>
      </c>
      <c r="Q544" s="206" t="s">
        <v>163</v>
      </c>
      <c r="R544" s="244">
        <f t="shared" si="8"/>
        <v>0</v>
      </c>
    </row>
    <row r="545" spans="1:18" ht="15">
      <c r="A545" s="327" t="s">
        <v>752</v>
      </c>
      <c r="B545" s="327" t="s">
        <v>734</v>
      </c>
      <c r="C545" s="326">
        <v>0</v>
      </c>
      <c r="D545" s="326">
        <v>0</v>
      </c>
      <c r="E545" s="326">
        <v>0</v>
      </c>
      <c r="F545" s="326">
        <v>0</v>
      </c>
      <c r="G545" s="326">
        <v>0</v>
      </c>
      <c r="H545" s="326">
        <v>0</v>
      </c>
      <c r="I545" s="326">
        <v>0</v>
      </c>
      <c r="J545" s="326">
        <v>0</v>
      </c>
      <c r="K545" s="326">
        <v>0</v>
      </c>
      <c r="L545" s="326">
        <v>0</v>
      </c>
      <c r="M545" s="326">
        <v>0</v>
      </c>
      <c r="N545" s="326">
        <v>0</v>
      </c>
      <c r="O545" s="326">
        <v>0</v>
      </c>
      <c r="P545" s="326">
        <v>0</v>
      </c>
      <c r="Q545" s="206" t="s">
        <v>163</v>
      </c>
      <c r="R545" s="244">
        <f t="shared" si="8"/>
        <v>0</v>
      </c>
    </row>
    <row r="546" spans="1:18" ht="15">
      <c r="A546" s="327" t="s">
        <v>753</v>
      </c>
      <c r="B546" s="327" t="s">
        <v>734</v>
      </c>
      <c r="C546" s="326">
        <v>17000</v>
      </c>
      <c r="D546" s="326">
        <v>17000</v>
      </c>
      <c r="E546" s="326">
        <v>17000</v>
      </c>
      <c r="F546" s="326">
        <v>17000</v>
      </c>
      <c r="G546" s="326">
        <v>17000</v>
      </c>
      <c r="H546" s="326">
        <v>18000</v>
      </c>
      <c r="I546" s="326">
        <v>18000</v>
      </c>
      <c r="J546" s="326">
        <v>18000</v>
      </c>
      <c r="K546" s="326">
        <v>18000</v>
      </c>
      <c r="L546" s="326">
        <v>18000</v>
      </c>
      <c r="M546" s="326">
        <v>18000</v>
      </c>
      <c r="N546" s="326">
        <v>18000</v>
      </c>
      <c r="O546" s="326">
        <v>18000</v>
      </c>
      <c r="P546" s="326">
        <v>17653</v>
      </c>
      <c r="Q546" s="206" t="s">
        <v>163</v>
      </c>
      <c r="R546" s="244">
        <f t="shared" si="8"/>
        <v>0</v>
      </c>
    </row>
    <row r="547" spans="1:18" ht="15">
      <c r="A547" s="327" t="s">
        <v>754</v>
      </c>
      <c r="B547" s="327" t="s">
        <v>734</v>
      </c>
      <c r="C547" s="326">
        <v>95000</v>
      </c>
      <c r="D547" s="326">
        <v>96000</v>
      </c>
      <c r="E547" s="326">
        <v>97000</v>
      </c>
      <c r="F547" s="326">
        <v>98000</v>
      </c>
      <c r="G547" s="326">
        <v>99000</v>
      </c>
      <c r="H547" s="326">
        <v>100000</v>
      </c>
      <c r="I547" s="326">
        <v>101000</v>
      </c>
      <c r="J547" s="326">
        <v>102000</v>
      </c>
      <c r="K547" s="326">
        <v>103000</v>
      </c>
      <c r="L547" s="326">
        <v>104000</v>
      </c>
      <c r="M547" s="326">
        <v>105000</v>
      </c>
      <c r="N547" s="326">
        <v>106000</v>
      </c>
      <c r="O547" s="326">
        <v>107000</v>
      </c>
      <c r="P547" s="326">
        <v>101216</v>
      </c>
      <c r="Q547" s="206" t="s">
        <v>163</v>
      </c>
      <c r="R547" s="244">
        <f t="shared" si="8"/>
        <v>0</v>
      </c>
    </row>
    <row r="548" spans="1:18" ht="15">
      <c r="A548" s="327" t="s">
        <v>755</v>
      </c>
      <c r="B548" s="327" t="s">
        <v>734</v>
      </c>
      <c r="C548" s="326">
        <v>780000</v>
      </c>
      <c r="D548" s="326">
        <v>784000</v>
      </c>
      <c r="E548" s="326">
        <v>788000</v>
      </c>
      <c r="F548" s="326">
        <v>792000</v>
      </c>
      <c r="G548" s="326">
        <v>796000</v>
      </c>
      <c r="H548" s="326">
        <v>800000</v>
      </c>
      <c r="I548" s="326">
        <v>804000</v>
      </c>
      <c r="J548" s="326">
        <v>808000</v>
      </c>
      <c r="K548" s="326">
        <v>812000</v>
      </c>
      <c r="L548" s="326">
        <v>816000</v>
      </c>
      <c r="M548" s="326">
        <v>820000</v>
      </c>
      <c r="N548" s="326">
        <v>824000</v>
      </c>
      <c r="O548" s="326">
        <v>828000</v>
      </c>
      <c r="P548" s="326">
        <v>803785</v>
      </c>
      <c r="Q548" s="206" t="s">
        <v>163</v>
      </c>
      <c r="R548" s="244">
        <f t="shared" si="8"/>
        <v>0</v>
      </c>
    </row>
    <row r="549" spans="1:18" ht="15">
      <c r="A549" s="327" t="s">
        <v>756</v>
      </c>
      <c r="B549" s="327" t="s">
        <v>734</v>
      </c>
      <c r="C549" s="326">
        <v>0</v>
      </c>
      <c r="D549" s="326">
        <v>0</v>
      </c>
      <c r="E549" s="326">
        <v>0</v>
      </c>
      <c r="F549" s="326">
        <v>0</v>
      </c>
      <c r="G549" s="326">
        <v>0</v>
      </c>
      <c r="H549" s="326">
        <v>0</v>
      </c>
      <c r="I549" s="326">
        <v>0</v>
      </c>
      <c r="J549" s="326">
        <v>0</v>
      </c>
      <c r="K549" s="326">
        <v>0</v>
      </c>
      <c r="L549" s="326">
        <v>0</v>
      </c>
      <c r="M549" s="326">
        <v>0</v>
      </c>
      <c r="N549" s="326">
        <v>0</v>
      </c>
      <c r="O549" s="326">
        <v>0</v>
      </c>
      <c r="P549" s="326">
        <v>0</v>
      </c>
      <c r="Q549" s="206" t="s">
        <v>163</v>
      </c>
      <c r="R549" s="244">
        <f t="shared" si="8"/>
        <v>0</v>
      </c>
    </row>
    <row r="550" spans="1:18" ht="15">
      <c r="A550" s="327" t="s">
        <v>757</v>
      </c>
      <c r="B550" s="327" t="s">
        <v>734</v>
      </c>
      <c r="C550" s="326">
        <v>375000</v>
      </c>
      <c r="D550" s="326">
        <v>377000</v>
      </c>
      <c r="E550" s="326">
        <v>378000</v>
      </c>
      <c r="F550" s="326">
        <v>380000</v>
      </c>
      <c r="G550" s="326">
        <v>381000</v>
      </c>
      <c r="H550" s="326">
        <v>382000</v>
      </c>
      <c r="I550" s="326">
        <v>384000</v>
      </c>
      <c r="J550" s="326">
        <v>385000</v>
      </c>
      <c r="K550" s="326">
        <v>387000</v>
      </c>
      <c r="L550" s="326">
        <v>388000</v>
      </c>
      <c r="M550" s="326">
        <v>389000</v>
      </c>
      <c r="N550" s="326">
        <v>391000</v>
      </c>
      <c r="O550" s="326">
        <v>392000</v>
      </c>
      <c r="P550" s="326">
        <v>383851</v>
      </c>
      <c r="Q550" s="206" t="s">
        <v>163</v>
      </c>
      <c r="R550" s="244">
        <f t="shared" si="8"/>
        <v>0</v>
      </c>
    </row>
    <row r="551" spans="1:18" ht="15">
      <c r="A551" s="327" t="s">
        <v>758</v>
      </c>
      <c r="B551" s="327" t="s">
        <v>734</v>
      </c>
      <c r="C551" s="326">
        <v>0</v>
      </c>
      <c r="D551" s="326">
        <v>0</v>
      </c>
      <c r="E551" s="326">
        <v>0</v>
      </c>
      <c r="F551" s="326">
        <v>0</v>
      </c>
      <c r="G551" s="326">
        <v>0</v>
      </c>
      <c r="H551" s="326">
        <v>0</v>
      </c>
      <c r="I551" s="326">
        <v>0</v>
      </c>
      <c r="J551" s="326">
        <v>0</v>
      </c>
      <c r="K551" s="326">
        <v>0</v>
      </c>
      <c r="L551" s="326">
        <v>0</v>
      </c>
      <c r="M551" s="326">
        <v>0</v>
      </c>
      <c r="N551" s="326">
        <v>0</v>
      </c>
      <c r="O551" s="326">
        <v>0</v>
      </c>
      <c r="P551" s="326">
        <v>0</v>
      </c>
      <c r="Q551" s="206" t="s">
        <v>163</v>
      </c>
      <c r="R551" s="244">
        <f t="shared" si="8"/>
        <v>0</v>
      </c>
    </row>
    <row r="552" spans="1:18" ht="15">
      <c r="A552" s="327" t="s">
        <v>759</v>
      </c>
      <c r="B552" s="327" t="s">
        <v>734</v>
      </c>
      <c r="C552" s="326">
        <v>0</v>
      </c>
      <c r="D552" s="326">
        <v>0</v>
      </c>
      <c r="E552" s="326">
        <v>0</v>
      </c>
      <c r="F552" s="326">
        <v>0</v>
      </c>
      <c r="G552" s="326">
        <v>0</v>
      </c>
      <c r="H552" s="326">
        <v>0</v>
      </c>
      <c r="I552" s="326">
        <v>0</v>
      </c>
      <c r="J552" s="326">
        <v>0</v>
      </c>
      <c r="K552" s="326">
        <v>0</v>
      </c>
      <c r="L552" s="326">
        <v>0</v>
      </c>
      <c r="M552" s="326">
        <v>0</v>
      </c>
      <c r="N552" s="326">
        <v>0</v>
      </c>
      <c r="O552" s="326">
        <v>0</v>
      </c>
      <c r="P552" s="326">
        <v>0</v>
      </c>
      <c r="Q552" s="206" t="s">
        <v>163</v>
      </c>
      <c r="R552" s="244">
        <f t="shared" si="8"/>
        <v>0</v>
      </c>
    </row>
    <row r="553" spans="1:18" ht="15">
      <c r="A553" s="327" t="s">
        <v>760</v>
      </c>
      <c r="B553" s="327" t="s">
        <v>734</v>
      </c>
      <c r="C553" s="326">
        <v>1583000</v>
      </c>
      <c r="D553" s="326">
        <v>1588000</v>
      </c>
      <c r="E553" s="326">
        <v>1593000</v>
      </c>
      <c r="F553" s="326">
        <v>1598000</v>
      </c>
      <c r="G553" s="326">
        <v>1603000</v>
      </c>
      <c r="H553" s="326">
        <v>1608000</v>
      </c>
      <c r="I553" s="326">
        <v>1612000</v>
      </c>
      <c r="J553" s="326">
        <v>1617000</v>
      </c>
      <c r="K553" s="326">
        <v>1622000</v>
      </c>
      <c r="L553" s="326">
        <v>1627000</v>
      </c>
      <c r="M553" s="326">
        <v>1632000</v>
      </c>
      <c r="N553" s="326">
        <v>1637000</v>
      </c>
      <c r="O553" s="326">
        <v>1642000</v>
      </c>
      <c r="P553" s="326">
        <v>1612469</v>
      </c>
      <c r="Q553" s="206" t="s">
        <v>163</v>
      </c>
      <c r="R553" s="244">
        <f t="shared" si="8"/>
        <v>0</v>
      </c>
    </row>
    <row r="554" spans="1:18" ht="15">
      <c r="A554" s="327" t="s">
        <v>761</v>
      </c>
      <c r="B554" s="327" t="s">
        <v>734</v>
      </c>
      <c r="C554" s="326">
        <v>0</v>
      </c>
      <c r="D554" s="326">
        <v>0</v>
      </c>
      <c r="E554" s="326">
        <v>0</v>
      </c>
      <c r="F554" s="326">
        <v>0</v>
      </c>
      <c r="G554" s="326">
        <v>0</v>
      </c>
      <c r="H554" s="326">
        <v>0</v>
      </c>
      <c r="I554" s="326">
        <v>0</v>
      </c>
      <c r="J554" s="326">
        <v>0</v>
      </c>
      <c r="K554" s="326">
        <v>0</v>
      </c>
      <c r="L554" s="326">
        <v>0</v>
      </c>
      <c r="M554" s="326">
        <v>0</v>
      </c>
      <c r="N554" s="326">
        <v>0</v>
      </c>
      <c r="O554" s="326">
        <v>0</v>
      </c>
      <c r="P554" s="326">
        <v>0</v>
      </c>
      <c r="Q554" s="206" t="s">
        <v>163</v>
      </c>
      <c r="R554" s="244">
        <f t="shared" si="8"/>
        <v>0</v>
      </c>
    </row>
    <row r="555" spans="1:18" ht="15">
      <c r="A555" s="327" t="s">
        <v>762</v>
      </c>
      <c r="B555" s="327" t="s">
        <v>734</v>
      </c>
      <c r="C555" s="326">
        <v>5926000</v>
      </c>
      <c r="D555" s="326">
        <v>5955000</v>
      </c>
      <c r="E555" s="326">
        <v>5984000</v>
      </c>
      <c r="F555" s="326">
        <v>6013000</v>
      </c>
      <c r="G555" s="326">
        <v>6043000</v>
      </c>
      <c r="H555" s="326">
        <v>6072000</v>
      </c>
      <c r="I555" s="326">
        <v>6101000</v>
      </c>
      <c r="J555" s="326">
        <v>6130000</v>
      </c>
      <c r="K555" s="326">
        <v>6159000</v>
      </c>
      <c r="L555" s="326">
        <v>6188000</v>
      </c>
      <c r="M555" s="326">
        <v>6217000</v>
      </c>
      <c r="N555" s="326">
        <v>6246000</v>
      </c>
      <c r="O555" s="326">
        <v>6275000</v>
      </c>
      <c r="P555" s="326">
        <v>6100765</v>
      </c>
      <c r="Q555" s="206" t="s">
        <v>163</v>
      </c>
      <c r="R555" s="244">
        <f t="shared" si="8"/>
        <v>0</v>
      </c>
    </row>
    <row r="556" spans="1:18" ht="15">
      <c r="A556" s="327" t="s">
        <v>763</v>
      </c>
      <c r="B556" s="327" t="s">
        <v>734</v>
      </c>
      <c r="C556" s="326">
        <v>0</v>
      </c>
      <c r="D556" s="326">
        <v>0</v>
      </c>
      <c r="E556" s="326">
        <v>0</v>
      </c>
      <c r="F556" s="326">
        <v>0</v>
      </c>
      <c r="G556" s="326">
        <v>0</v>
      </c>
      <c r="H556" s="326">
        <v>0</v>
      </c>
      <c r="I556" s="326">
        <v>0</v>
      </c>
      <c r="J556" s="326">
        <v>0</v>
      </c>
      <c r="K556" s="326">
        <v>0</v>
      </c>
      <c r="L556" s="326">
        <v>0</v>
      </c>
      <c r="M556" s="326">
        <v>0</v>
      </c>
      <c r="N556" s="326">
        <v>0</v>
      </c>
      <c r="O556" s="326">
        <v>0</v>
      </c>
      <c r="P556" s="326">
        <v>0</v>
      </c>
      <c r="Q556" s="206" t="s">
        <v>163</v>
      </c>
      <c r="R556" s="244">
        <f t="shared" si="8"/>
        <v>0</v>
      </c>
    </row>
    <row r="557" spans="1:18" ht="15">
      <c r="A557" s="327" t="s">
        <v>764</v>
      </c>
      <c r="B557" s="327" t="s">
        <v>734</v>
      </c>
      <c r="C557" s="326">
        <v>1118000</v>
      </c>
      <c r="D557" s="326">
        <v>1122000</v>
      </c>
      <c r="E557" s="326">
        <v>1127000</v>
      </c>
      <c r="F557" s="326">
        <v>1131000</v>
      </c>
      <c r="G557" s="326">
        <v>1136000</v>
      </c>
      <c r="H557" s="326">
        <v>1140000</v>
      </c>
      <c r="I557" s="326">
        <v>1145000</v>
      </c>
      <c r="J557" s="326">
        <v>1149000</v>
      </c>
      <c r="K557" s="326">
        <v>1153000</v>
      </c>
      <c r="L557" s="326">
        <v>1158000</v>
      </c>
      <c r="M557" s="326">
        <v>1162000</v>
      </c>
      <c r="N557" s="326">
        <v>1167000</v>
      </c>
      <c r="O557" s="326">
        <v>1171000</v>
      </c>
      <c r="P557" s="326">
        <v>1144501</v>
      </c>
      <c r="Q557" s="206" t="s">
        <v>163</v>
      </c>
      <c r="R557" s="244">
        <f t="shared" si="8"/>
        <v>0</v>
      </c>
    </row>
    <row r="558" spans="1:18" ht="15">
      <c r="A558" s="327" t="s">
        <v>765</v>
      </c>
      <c r="B558" s="327" t="s">
        <v>734</v>
      </c>
      <c r="C558" s="326">
        <v>2642000</v>
      </c>
      <c r="D558" s="326">
        <v>2644000</v>
      </c>
      <c r="E558" s="326">
        <v>2646000</v>
      </c>
      <c r="F558" s="326">
        <v>2648000</v>
      </c>
      <c r="G558" s="326">
        <v>2650000</v>
      </c>
      <c r="H558" s="326">
        <v>2651000</v>
      </c>
      <c r="I558" s="326">
        <v>2653000</v>
      </c>
      <c r="J558" s="326">
        <v>2655000</v>
      </c>
      <c r="K558" s="326">
        <v>2657000</v>
      </c>
      <c r="L558" s="326">
        <v>2659000</v>
      </c>
      <c r="M558" s="326">
        <v>2660000</v>
      </c>
      <c r="N558" s="326">
        <v>2662000</v>
      </c>
      <c r="O558" s="326">
        <v>2664000</v>
      </c>
      <c r="P558" s="326">
        <v>2653263</v>
      </c>
      <c r="Q558" s="206" t="s">
        <v>163</v>
      </c>
      <c r="R558" s="244">
        <f t="shared" si="8"/>
        <v>0</v>
      </c>
    </row>
    <row r="559" spans="1:18" ht="15">
      <c r="A559" s="327" t="s">
        <v>766</v>
      </c>
      <c r="B559" s="327" t="s">
        <v>734</v>
      </c>
      <c r="C559" s="326">
        <v>0</v>
      </c>
      <c r="D559" s="326">
        <v>0</v>
      </c>
      <c r="E559" s="326">
        <v>0</v>
      </c>
      <c r="F559" s="326">
        <v>0</v>
      </c>
      <c r="G559" s="326">
        <v>0</v>
      </c>
      <c r="H559" s="326">
        <v>0</v>
      </c>
      <c r="I559" s="326">
        <v>0</v>
      </c>
      <c r="J559" s="326">
        <v>0</v>
      </c>
      <c r="K559" s="326">
        <v>0</v>
      </c>
      <c r="L559" s="326">
        <v>0</v>
      </c>
      <c r="M559" s="326">
        <v>0</v>
      </c>
      <c r="N559" s="326">
        <v>0</v>
      </c>
      <c r="O559" s="326">
        <v>0</v>
      </c>
      <c r="P559" s="326">
        <v>0</v>
      </c>
      <c r="Q559" s="206" t="s">
        <v>163</v>
      </c>
      <c r="R559" s="244">
        <f t="shared" si="8"/>
        <v>0</v>
      </c>
    </row>
    <row r="560" spans="1:18" ht="15">
      <c r="A560" s="327" t="s">
        <v>767</v>
      </c>
      <c r="B560" s="327" t="s">
        <v>734</v>
      </c>
      <c r="C560" s="326">
        <v>0</v>
      </c>
      <c r="D560" s="326">
        <v>0</v>
      </c>
      <c r="E560" s="326">
        <v>0</v>
      </c>
      <c r="F560" s="326">
        <v>0</v>
      </c>
      <c r="G560" s="326">
        <v>0</v>
      </c>
      <c r="H560" s="326">
        <v>0</v>
      </c>
      <c r="I560" s="326">
        <v>0</v>
      </c>
      <c r="J560" s="326">
        <v>0</v>
      </c>
      <c r="K560" s="326">
        <v>0</v>
      </c>
      <c r="L560" s="326">
        <v>0</v>
      </c>
      <c r="M560" s="326">
        <v>0</v>
      </c>
      <c r="N560" s="326">
        <v>0</v>
      </c>
      <c r="O560" s="326">
        <v>0</v>
      </c>
      <c r="P560" s="326">
        <v>0</v>
      </c>
      <c r="Q560" s="206" t="s">
        <v>163</v>
      </c>
      <c r="R560" s="244">
        <f t="shared" si="8"/>
        <v>0</v>
      </c>
    </row>
    <row r="561" spans="1:18" ht="15">
      <c r="A561" s="327" t="s">
        <v>768</v>
      </c>
      <c r="B561" s="327" t="s">
        <v>734</v>
      </c>
      <c r="C561" s="326">
        <v>0</v>
      </c>
      <c r="D561" s="326">
        <v>0</v>
      </c>
      <c r="E561" s="326">
        <v>0</v>
      </c>
      <c r="F561" s="326">
        <v>0</v>
      </c>
      <c r="G561" s="326">
        <v>0</v>
      </c>
      <c r="H561" s="326">
        <v>0</v>
      </c>
      <c r="I561" s="326">
        <v>0</v>
      </c>
      <c r="J561" s="326">
        <v>0</v>
      </c>
      <c r="K561" s="326">
        <v>0</v>
      </c>
      <c r="L561" s="326">
        <v>0</v>
      </c>
      <c r="M561" s="326">
        <v>0</v>
      </c>
      <c r="N561" s="326">
        <v>0</v>
      </c>
      <c r="O561" s="326">
        <v>0</v>
      </c>
      <c r="P561" s="326">
        <v>0</v>
      </c>
      <c r="Q561" s="206" t="s">
        <v>163</v>
      </c>
      <c r="R561" s="244">
        <f t="shared" si="8"/>
        <v>0</v>
      </c>
    </row>
    <row r="562" spans="1:18" ht="15">
      <c r="A562" s="327" t="s">
        <v>769</v>
      </c>
      <c r="B562" s="327" t="s">
        <v>734</v>
      </c>
      <c r="C562" s="326">
        <v>0</v>
      </c>
      <c r="D562" s="326">
        <v>0</v>
      </c>
      <c r="E562" s="326">
        <v>0</v>
      </c>
      <c r="F562" s="326">
        <v>0</v>
      </c>
      <c r="G562" s="326">
        <v>0</v>
      </c>
      <c r="H562" s="326">
        <v>0</v>
      </c>
      <c r="I562" s="326">
        <v>0</v>
      </c>
      <c r="J562" s="326">
        <v>0</v>
      </c>
      <c r="K562" s="326">
        <v>0</v>
      </c>
      <c r="L562" s="326">
        <v>0</v>
      </c>
      <c r="M562" s="326">
        <v>0</v>
      </c>
      <c r="N562" s="326">
        <v>0</v>
      </c>
      <c r="O562" s="326">
        <v>0</v>
      </c>
      <c r="P562" s="326">
        <v>0</v>
      </c>
      <c r="Q562" s="206" t="s">
        <v>163</v>
      </c>
      <c r="R562" s="244">
        <f t="shared" si="8"/>
        <v>0</v>
      </c>
    </row>
    <row r="563" spans="1:18" ht="15">
      <c r="A563" s="327" t="s">
        <v>770</v>
      </c>
      <c r="B563" s="327" t="s">
        <v>734</v>
      </c>
      <c r="C563" s="326">
        <v>0</v>
      </c>
      <c r="D563" s="326">
        <v>0</v>
      </c>
      <c r="E563" s="326">
        <v>0</v>
      </c>
      <c r="F563" s="326">
        <v>0</v>
      </c>
      <c r="G563" s="326">
        <v>0</v>
      </c>
      <c r="H563" s="326">
        <v>0</v>
      </c>
      <c r="I563" s="326">
        <v>0</v>
      </c>
      <c r="J563" s="326">
        <v>0</v>
      </c>
      <c r="K563" s="326">
        <v>0</v>
      </c>
      <c r="L563" s="326">
        <v>0</v>
      </c>
      <c r="M563" s="326">
        <v>0</v>
      </c>
      <c r="N563" s="326">
        <v>0</v>
      </c>
      <c r="O563" s="326">
        <v>0</v>
      </c>
      <c r="P563" s="326">
        <v>0</v>
      </c>
      <c r="Q563" s="206" t="s">
        <v>163</v>
      </c>
      <c r="R563" s="244">
        <f t="shared" si="8"/>
        <v>0</v>
      </c>
    </row>
    <row r="564" spans="1:18" ht="15">
      <c r="A564" s="327" t="s">
        <v>771</v>
      </c>
      <c r="B564" s="327" t="s">
        <v>734</v>
      </c>
      <c r="C564" s="326">
        <v>0</v>
      </c>
      <c r="D564" s="326">
        <v>0</v>
      </c>
      <c r="E564" s="326">
        <v>0</v>
      </c>
      <c r="F564" s="326">
        <v>0</v>
      </c>
      <c r="G564" s="326">
        <v>0</v>
      </c>
      <c r="H564" s="326">
        <v>0</v>
      </c>
      <c r="I564" s="326">
        <v>0</v>
      </c>
      <c r="J564" s="326">
        <v>0</v>
      </c>
      <c r="K564" s="326">
        <v>0</v>
      </c>
      <c r="L564" s="326">
        <v>0</v>
      </c>
      <c r="M564" s="326">
        <v>0</v>
      </c>
      <c r="N564" s="326">
        <v>0</v>
      </c>
      <c r="O564" s="326">
        <v>0</v>
      </c>
      <c r="P564" s="326">
        <v>0</v>
      </c>
      <c r="Q564" s="206" t="s">
        <v>163</v>
      </c>
      <c r="R564" s="244">
        <f t="shared" si="8"/>
        <v>0</v>
      </c>
    </row>
    <row r="565" spans="1:18" ht="15">
      <c r="A565" s="327" t="s">
        <v>772</v>
      </c>
      <c r="B565" s="327" t="s">
        <v>734</v>
      </c>
      <c r="C565" s="326">
        <v>129000</v>
      </c>
      <c r="D565" s="326">
        <v>130000</v>
      </c>
      <c r="E565" s="326">
        <v>130000</v>
      </c>
      <c r="F565" s="326">
        <v>131000</v>
      </c>
      <c r="G565" s="326">
        <v>132000</v>
      </c>
      <c r="H565" s="326">
        <v>132000</v>
      </c>
      <c r="I565" s="326">
        <v>133000</v>
      </c>
      <c r="J565" s="326">
        <v>134000</v>
      </c>
      <c r="K565" s="326">
        <v>135000</v>
      </c>
      <c r="L565" s="326">
        <v>135000</v>
      </c>
      <c r="M565" s="326">
        <v>136000</v>
      </c>
      <c r="N565" s="326">
        <v>137000</v>
      </c>
      <c r="O565" s="326">
        <v>138000</v>
      </c>
      <c r="P565" s="326">
        <v>133222</v>
      </c>
      <c r="Q565" s="206" t="s">
        <v>163</v>
      </c>
      <c r="R565" s="244">
        <f t="shared" si="8"/>
        <v>0</v>
      </c>
    </row>
    <row r="566" spans="1:18" ht="15">
      <c r="A566" s="327" t="s">
        <v>773</v>
      </c>
      <c r="B566" s="327" t="s">
        <v>734</v>
      </c>
      <c r="C566" s="326">
        <v>0</v>
      </c>
      <c r="D566" s="326">
        <v>0</v>
      </c>
      <c r="E566" s="326">
        <v>0</v>
      </c>
      <c r="F566" s="326">
        <v>0</v>
      </c>
      <c r="G566" s="326">
        <v>0</v>
      </c>
      <c r="H566" s="326">
        <v>0</v>
      </c>
      <c r="I566" s="326">
        <v>0</v>
      </c>
      <c r="J566" s="326">
        <v>0</v>
      </c>
      <c r="K566" s="326">
        <v>0</v>
      </c>
      <c r="L566" s="326">
        <v>0</v>
      </c>
      <c r="M566" s="326">
        <v>0</v>
      </c>
      <c r="N566" s="326">
        <v>0</v>
      </c>
      <c r="O566" s="326">
        <v>0</v>
      </c>
      <c r="P566" s="326">
        <v>0</v>
      </c>
      <c r="Q566" s="206" t="s">
        <v>163</v>
      </c>
      <c r="R566" s="244">
        <f t="shared" si="8"/>
        <v>0</v>
      </c>
    </row>
    <row r="567" spans="1:18" ht="15">
      <c r="A567" s="327" t="s">
        <v>774</v>
      </c>
      <c r="B567" s="327" t="s">
        <v>734</v>
      </c>
      <c r="C567" s="326">
        <v>0</v>
      </c>
      <c r="D567" s="326">
        <v>0</v>
      </c>
      <c r="E567" s="326">
        <v>0</v>
      </c>
      <c r="F567" s="326">
        <v>0</v>
      </c>
      <c r="G567" s="326">
        <v>0</v>
      </c>
      <c r="H567" s="326">
        <v>0</v>
      </c>
      <c r="I567" s="326">
        <v>0</v>
      </c>
      <c r="J567" s="326">
        <v>0</v>
      </c>
      <c r="K567" s="326">
        <v>0</v>
      </c>
      <c r="L567" s="326">
        <v>0</v>
      </c>
      <c r="M567" s="326">
        <v>0</v>
      </c>
      <c r="N567" s="326">
        <v>0</v>
      </c>
      <c r="O567" s="326">
        <v>0</v>
      </c>
      <c r="P567" s="326">
        <v>0</v>
      </c>
      <c r="Q567" s="206" t="s">
        <v>163</v>
      </c>
      <c r="R567" s="244">
        <f t="shared" si="8"/>
        <v>0</v>
      </c>
    </row>
    <row r="568" spans="1:18" ht="15">
      <c r="A568" s="327" t="s">
        <v>775</v>
      </c>
      <c r="B568" s="327" t="s">
        <v>734</v>
      </c>
      <c r="C568" s="326">
        <v>0</v>
      </c>
      <c r="D568" s="326">
        <v>0</v>
      </c>
      <c r="E568" s="326">
        <v>0</v>
      </c>
      <c r="F568" s="326">
        <v>0</v>
      </c>
      <c r="G568" s="326">
        <v>0</v>
      </c>
      <c r="H568" s="326">
        <v>0</v>
      </c>
      <c r="I568" s="326">
        <v>0</v>
      </c>
      <c r="J568" s="326">
        <v>0</v>
      </c>
      <c r="K568" s="326">
        <v>0</v>
      </c>
      <c r="L568" s="326">
        <v>0</v>
      </c>
      <c r="M568" s="326">
        <v>0</v>
      </c>
      <c r="N568" s="326">
        <v>0</v>
      </c>
      <c r="O568" s="326">
        <v>0</v>
      </c>
      <c r="P568" s="326">
        <v>0</v>
      </c>
      <c r="Q568" s="206" t="s">
        <v>163</v>
      </c>
      <c r="R568" s="244">
        <f t="shared" si="8"/>
        <v>0</v>
      </c>
    </row>
    <row r="569" spans="1:18" ht="15">
      <c r="A569" s="327" t="s">
        <v>776</v>
      </c>
      <c r="B569" s="327" t="s">
        <v>734</v>
      </c>
      <c r="C569" s="326">
        <v>0</v>
      </c>
      <c r="D569" s="326">
        <v>0</v>
      </c>
      <c r="E569" s="326">
        <v>0</v>
      </c>
      <c r="F569" s="326">
        <v>0</v>
      </c>
      <c r="G569" s="326">
        <v>0</v>
      </c>
      <c r="H569" s="326">
        <v>0</v>
      </c>
      <c r="I569" s="326">
        <v>0</v>
      </c>
      <c r="J569" s="326">
        <v>0</v>
      </c>
      <c r="K569" s="326">
        <v>0</v>
      </c>
      <c r="L569" s="326">
        <v>0</v>
      </c>
      <c r="M569" s="326">
        <v>0</v>
      </c>
      <c r="N569" s="326">
        <v>0</v>
      </c>
      <c r="O569" s="326">
        <v>0</v>
      </c>
      <c r="P569" s="326">
        <v>0</v>
      </c>
      <c r="Q569" s="206" t="s">
        <v>163</v>
      </c>
      <c r="R569" s="244">
        <f t="shared" si="8"/>
        <v>0</v>
      </c>
    </row>
    <row r="570" spans="1:18" ht="15">
      <c r="A570" s="327" t="s">
        <v>777</v>
      </c>
      <c r="B570" s="327" t="s">
        <v>734</v>
      </c>
      <c r="C570" s="326">
        <v>0</v>
      </c>
      <c r="D570" s="326">
        <v>0</v>
      </c>
      <c r="E570" s="326">
        <v>0</v>
      </c>
      <c r="F570" s="326">
        <v>0</v>
      </c>
      <c r="G570" s="326">
        <v>0</v>
      </c>
      <c r="H570" s="326">
        <v>0</v>
      </c>
      <c r="I570" s="326">
        <v>0</v>
      </c>
      <c r="J570" s="326">
        <v>0</v>
      </c>
      <c r="K570" s="326">
        <v>0</v>
      </c>
      <c r="L570" s="326">
        <v>0</v>
      </c>
      <c r="M570" s="326">
        <v>0</v>
      </c>
      <c r="N570" s="326">
        <v>0</v>
      </c>
      <c r="O570" s="326">
        <v>0</v>
      </c>
      <c r="P570" s="326">
        <v>0</v>
      </c>
      <c r="Q570" s="206" t="s">
        <v>163</v>
      </c>
      <c r="R570" s="244">
        <f t="shared" si="8"/>
        <v>0</v>
      </c>
    </row>
    <row r="571" spans="1:18" ht="15">
      <c r="A571" s="327" t="s">
        <v>778</v>
      </c>
      <c r="B571" s="327" t="s">
        <v>734</v>
      </c>
      <c r="C571" s="326">
        <v>395000</v>
      </c>
      <c r="D571" s="326">
        <v>397000</v>
      </c>
      <c r="E571" s="326">
        <v>398000</v>
      </c>
      <c r="F571" s="326">
        <v>400000</v>
      </c>
      <c r="G571" s="326">
        <v>401000</v>
      </c>
      <c r="H571" s="326">
        <v>403000</v>
      </c>
      <c r="I571" s="326">
        <v>404000</v>
      </c>
      <c r="J571" s="326">
        <v>406000</v>
      </c>
      <c r="K571" s="326">
        <v>407000</v>
      </c>
      <c r="L571" s="326">
        <v>409000</v>
      </c>
      <c r="M571" s="326">
        <v>410000</v>
      </c>
      <c r="N571" s="326">
        <v>412000</v>
      </c>
      <c r="O571" s="326">
        <v>413000</v>
      </c>
      <c r="P571" s="326">
        <v>404260</v>
      </c>
      <c r="Q571" s="206" t="s">
        <v>163</v>
      </c>
      <c r="R571" s="244">
        <f t="shared" si="8"/>
        <v>0</v>
      </c>
    </row>
    <row r="572" spans="1:18" ht="15">
      <c r="A572" s="327" t="s">
        <v>779</v>
      </c>
      <c r="B572" s="327" t="s">
        <v>734</v>
      </c>
      <c r="C572" s="326">
        <v>0</v>
      </c>
      <c r="D572" s="326">
        <v>0</v>
      </c>
      <c r="E572" s="326">
        <v>0</v>
      </c>
      <c r="F572" s="326">
        <v>0</v>
      </c>
      <c r="G572" s="326">
        <v>0</v>
      </c>
      <c r="H572" s="326">
        <v>0</v>
      </c>
      <c r="I572" s="326">
        <v>0</v>
      </c>
      <c r="J572" s="326">
        <v>0</v>
      </c>
      <c r="K572" s="326">
        <v>0</v>
      </c>
      <c r="L572" s="326">
        <v>0</v>
      </c>
      <c r="M572" s="326">
        <v>0</v>
      </c>
      <c r="N572" s="326">
        <v>0</v>
      </c>
      <c r="O572" s="326">
        <v>0</v>
      </c>
      <c r="P572" s="326">
        <v>0</v>
      </c>
      <c r="Q572" s="206" t="s">
        <v>163</v>
      </c>
      <c r="R572" s="244">
        <f t="shared" si="8"/>
        <v>0</v>
      </c>
    </row>
    <row r="573" spans="1:18" ht="15">
      <c r="A573" s="327" t="s">
        <v>780</v>
      </c>
      <c r="B573" s="327" t="s">
        <v>734</v>
      </c>
      <c r="C573" s="326">
        <v>0</v>
      </c>
      <c r="D573" s="326">
        <v>0</v>
      </c>
      <c r="E573" s="326">
        <v>0</v>
      </c>
      <c r="F573" s="326">
        <v>0</v>
      </c>
      <c r="G573" s="326">
        <v>0</v>
      </c>
      <c r="H573" s="326">
        <v>0</v>
      </c>
      <c r="I573" s="326">
        <v>0</v>
      </c>
      <c r="J573" s="326">
        <v>0</v>
      </c>
      <c r="K573" s="326">
        <v>0</v>
      </c>
      <c r="L573" s="326">
        <v>0</v>
      </c>
      <c r="M573" s="326">
        <v>0</v>
      </c>
      <c r="N573" s="326">
        <v>0</v>
      </c>
      <c r="O573" s="326">
        <v>0</v>
      </c>
      <c r="P573" s="326">
        <v>0</v>
      </c>
      <c r="Q573" s="206" t="s">
        <v>163</v>
      </c>
      <c r="R573" s="244">
        <f t="shared" si="8"/>
        <v>0</v>
      </c>
    </row>
    <row r="574" spans="1:18" ht="15">
      <c r="A574" s="327" t="s">
        <v>781</v>
      </c>
      <c r="B574" s="327" t="s">
        <v>734</v>
      </c>
      <c r="C574" s="326">
        <v>0</v>
      </c>
      <c r="D574" s="326">
        <v>0</v>
      </c>
      <c r="E574" s="326">
        <v>0</v>
      </c>
      <c r="F574" s="326">
        <v>0</v>
      </c>
      <c r="G574" s="326">
        <v>0</v>
      </c>
      <c r="H574" s="326">
        <v>0</v>
      </c>
      <c r="I574" s="326">
        <v>0</v>
      </c>
      <c r="J574" s="326">
        <v>0</v>
      </c>
      <c r="K574" s="326">
        <v>0</v>
      </c>
      <c r="L574" s="326">
        <v>0</v>
      </c>
      <c r="M574" s="326">
        <v>0</v>
      </c>
      <c r="N574" s="326">
        <v>0</v>
      </c>
      <c r="O574" s="326">
        <v>0</v>
      </c>
      <c r="P574" s="326">
        <v>0</v>
      </c>
      <c r="Q574" s="206" t="s">
        <v>163</v>
      </c>
      <c r="R574" s="244">
        <f t="shared" si="8"/>
        <v>0</v>
      </c>
    </row>
    <row r="575" spans="1:18" ht="15">
      <c r="A575" s="327" t="s">
        <v>782</v>
      </c>
      <c r="B575" s="327" t="s">
        <v>734</v>
      </c>
      <c r="C575" s="326">
        <v>0</v>
      </c>
      <c r="D575" s="326">
        <v>0</v>
      </c>
      <c r="E575" s="326">
        <v>0</v>
      </c>
      <c r="F575" s="326">
        <v>0</v>
      </c>
      <c r="G575" s="326">
        <v>0</v>
      </c>
      <c r="H575" s="326">
        <v>0</v>
      </c>
      <c r="I575" s="326">
        <v>0</v>
      </c>
      <c r="J575" s="326">
        <v>0</v>
      </c>
      <c r="K575" s="326">
        <v>0</v>
      </c>
      <c r="L575" s="326">
        <v>0</v>
      </c>
      <c r="M575" s="326">
        <v>0</v>
      </c>
      <c r="N575" s="326">
        <v>0</v>
      </c>
      <c r="O575" s="326">
        <v>0</v>
      </c>
      <c r="P575" s="326">
        <v>0</v>
      </c>
      <c r="Q575" s="206" t="s">
        <v>163</v>
      </c>
      <c r="R575" s="244">
        <f t="shared" si="8"/>
        <v>0</v>
      </c>
    </row>
    <row r="576" spans="1:18" ht="15">
      <c r="A576" s="327" t="s">
        <v>783</v>
      </c>
      <c r="B576" s="327" t="s">
        <v>734</v>
      </c>
      <c r="C576" s="326">
        <v>549000</v>
      </c>
      <c r="D576" s="326">
        <v>553000</v>
      </c>
      <c r="E576" s="326">
        <v>557000</v>
      </c>
      <c r="F576" s="326">
        <v>561000</v>
      </c>
      <c r="G576" s="326">
        <v>565000</v>
      </c>
      <c r="H576" s="326">
        <v>569000</v>
      </c>
      <c r="I576" s="326">
        <v>573000</v>
      </c>
      <c r="J576" s="326">
        <v>577000</v>
      </c>
      <c r="K576" s="326">
        <v>581000</v>
      </c>
      <c r="L576" s="326">
        <v>585000</v>
      </c>
      <c r="M576" s="326">
        <v>589000</v>
      </c>
      <c r="N576" s="326">
        <v>593000</v>
      </c>
      <c r="O576" s="326">
        <v>597000</v>
      </c>
      <c r="P576" s="326">
        <v>572909</v>
      </c>
      <c r="Q576" s="206" t="s">
        <v>163</v>
      </c>
      <c r="R576" s="244">
        <f t="shared" si="8"/>
        <v>0</v>
      </c>
    </row>
    <row r="577" spans="1:18" ht="15">
      <c r="A577" s="327" t="s">
        <v>784</v>
      </c>
      <c r="B577" s="327" t="s">
        <v>734</v>
      </c>
      <c r="C577" s="326">
        <v>0</v>
      </c>
      <c r="D577" s="326">
        <v>0</v>
      </c>
      <c r="E577" s="326">
        <v>0</v>
      </c>
      <c r="F577" s="326">
        <v>0</v>
      </c>
      <c r="G577" s="326">
        <v>0</v>
      </c>
      <c r="H577" s="326">
        <v>0</v>
      </c>
      <c r="I577" s="326">
        <v>0</v>
      </c>
      <c r="J577" s="326">
        <v>0</v>
      </c>
      <c r="K577" s="326">
        <v>0</v>
      </c>
      <c r="L577" s="326">
        <v>0</v>
      </c>
      <c r="M577" s="326">
        <v>0</v>
      </c>
      <c r="N577" s="326">
        <v>0</v>
      </c>
      <c r="O577" s="326">
        <v>0</v>
      </c>
      <c r="P577" s="326">
        <v>0</v>
      </c>
      <c r="Q577" s="206" t="s">
        <v>163</v>
      </c>
      <c r="R577" s="244">
        <f t="shared" si="8"/>
        <v>0</v>
      </c>
    </row>
    <row r="578" spans="1:18" ht="15">
      <c r="A578" s="327" t="s">
        <v>785</v>
      </c>
      <c r="B578" s="327" t="s">
        <v>734</v>
      </c>
      <c r="C578" s="326">
        <v>91000</v>
      </c>
      <c r="D578" s="326">
        <v>91000</v>
      </c>
      <c r="E578" s="326">
        <v>92000</v>
      </c>
      <c r="F578" s="326">
        <v>92000</v>
      </c>
      <c r="G578" s="326">
        <v>93000</v>
      </c>
      <c r="H578" s="326">
        <v>93000</v>
      </c>
      <c r="I578" s="326">
        <v>94000</v>
      </c>
      <c r="J578" s="326">
        <v>94000</v>
      </c>
      <c r="K578" s="326">
        <v>95000</v>
      </c>
      <c r="L578" s="326">
        <v>95000</v>
      </c>
      <c r="M578" s="326">
        <v>96000</v>
      </c>
      <c r="N578" s="326">
        <v>96000</v>
      </c>
      <c r="O578" s="326">
        <v>97000</v>
      </c>
      <c r="P578" s="326">
        <v>93710</v>
      </c>
      <c r="Q578" s="206" t="s">
        <v>163</v>
      </c>
      <c r="R578" s="244">
        <f t="shared" si="8"/>
        <v>0</v>
      </c>
    </row>
    <row r="579" spans="1:18" ht="15">
      <c r="A579" s="327" t="s">
        <v>786</v>
      </c>
      <c r="B579" s="327" t="s">
        <v>734</v>
      </c>
      <c r="C579" s="326">
        <v>0</v>
      </c>
      <c r="D579" s="326">
        <v>0</v>
      </c>
      <c r="E579" s="326">
        <v>0</v>
      </c>
      <c r="F579" s="326">
        <v>0</v>
      </c>
      <c r="G579" s="326">
        <v>0</v>
      </c>
      <c r="H579" s="326">
        <v>0</v>
      </c>
      <c r="I579" s="326">
        <v>0</v>
      </c>
      <c r="J579" s="326">
        <v>0</v>
      </c>
      <c r="K579" s="326">
        <v>0</v>
      </c>
      <c r="L579" s="326">
        <v>0</v>
      </c>
      <c r="M579" s="326">
        <v>0</v>
      </c>
      <c r="N579" s="326">
        <v>0</v>
      </c>
      <c r="O579" s="326">
        <v>0</v>
      </c>
      <c r="P579" s="326">
        <v>0</v>
      </c>
      <c r="Q579" s="206" t="s">
        <v>163</v>
      </c>
      <c r="R579" s="244">
        <f t="shared" si="8"/>
        <v>0</v>
      </c>
    </row>
    <row r="580" spans="1:18" ht="15">
      <c r="A580" s="327" t="s">
        <v>787</v>
      </c>
      <c r="B580" s="327" t="s">
        <v>734</v>
      </c>
      <c r="C580" s="326">
        <v>49000</v>
      </c>
      <c r="D580" s="326">
        <v>49000</v>
      </c>
      <c r="E580" s="326">
        <v>49000</v>
      </c>
      <c r="F580" s="326">
        <v>49000</v>
      </c>
      <c r="G580" s="326">
        <v>49000</v>
      </c>
      <c r="H580" s="326">
        <v>49000</v>
      </c>
      <c r="I580" s="326">
        <v>49000</v>
      </c>
      <c r="J580" s="326">
        <v>49000</v>
      </c>
      <c r="K580" s="326">
        <v>49000</v>
      </c>
      <c r="L580" s="326">
        <v>50000</v>
      </c>
      <c r="M580" s="326">
        <v>50000</v>
      </c>
      <c r="N580" s="326">
        <v>50000</v>
      </c>
      <c r="O580" s="326">
        <v>50000</v>
      </c>
      <c r="P580" s="326">
        <v>49267</v>
      </c>
      <c r="Q580" s="206" t="s">
        <v>163</v>
      </c>
      <c r="R580" s="244">
        <f t="shared" ref="R580:R643" si="9">(ROUND((C580+O580+SUM(D580:N580)*2)/24,-3)-(ROUND(P580,-3)))</f>
        <v>0</v>
      </c>
    </row>
    <row r="581" spans="1:18" ht="15">
      <c r="A581" s="327" t="s">
        <v>788</v>
      </c>
      <c r="B581" s="327" t="s">
        <v>734</v>
      </c>
      <c r="C581" s="326">
        <v>0</v>
      </c>
      <c r="D581" s="326">
        <v>0</v>
      </c>
      <c r="E581" s="326">
        <v>0</v>
      </c>
      <c r="F581" s="326">
        <v>0</v>
      </c>
      <c r="G581" s="326">
        <v>0</v>
      </c>
      <c r="H581" s="326">
        <v>0</v>
      </c>
      <c r="I581" s="326">
        <v>0</v>
      </c>
      <c r="J581" s="326">
        <v>0</v>
      </c>
      <c r="K581" s="326">
        <v>0</v>
      </c>
      <c r="L581" s="326">
        <v>0</v>
      </c>
      <c r="M581" s="326">
        <v>0</v>
      </c>
      <c r="N581" s="326">
        <v>0</v>
      </c>
      <c r="O581" s="326">
        <v>0</v>
      </c>
      <c r="P581" s="326">
        <v>0</v>
      </c>
      <c r="Q581" s="206" t="s">
        <v>163</v>
      </c>
      <c r="R581" s="244">
        <f t="shared" si="9"/>
        <v>0</v>
      </c>
    </row>
    <row r="582" spans="1:18" ht="15">
      <c r="A582" s="327" t="s">
        <v>789</v>
      </c>
      <c r="B582" s="327" t="s">
        <v>734</v>
      </c>
      <c r="C582" s="326">
        <v>10000</v>
      </c>
      <c r="D582" s="326">
        <v>10000</v>
      </c>
      <c r="E582" s="326">
        <v>10000</v>
      </c>
      <c r="F582" s="326">
        <v>10000</v>
      </c>
      <c r="G582" s="326">
        <v>10000</v>
      </c>
      <c r="H582" s="326">
        <v>10000</v>
      </c>
      <c r="I582" s="326">
        <v>10000</v>
      </c>
      <c r="J582" s="326">
        <v>10000</v>
      </c>
      <c r="K582" s="326">
        <v>10000</v>
      </c>
      <c r="L582" s="326">
        <v>11000</v>
      </c>
      <c r="M582" s="326">
        <v>11000</v>
      </c>
      <c r="N582" s="326">
        <v>11000</v>
      </c>
      <c r="O582" s="326">
        <v>11000</v>
      </c>
      <c r="P582" s="326">
        <v>10274</v>
      </c>
      <c r="Q582" s="206" t="s">
        <v>163</v>
      </c>
      <c r="R582" s="244">
        <f t="shared" si="9"/>
        <v>0</v>
      </c>
    </row>
    <row r="583" spans="1:18" ht="15">
      <c r="A583" s="327" t="s">
        <v>790</v>
      </c>
      <c r="B583" s="327" t="s">
        <v>734</v>
      </c>
      <c r="C583" s="326">
        <v>0</v>
      </c>
      <c r="D583" s="326">
        <v>0</v>
      </c>
      <c r="E583" s="326">
        <v>0</v>
      </c>
      <c r="F583" s="326">
        <v>0</v>
      </c>
      <c r="G583" s="326">
        <v>0</v>
      </c>
      <c r="H583" s="326">
        <v>0</v>
      </c>
      <c r="I583" s="326">
        <v>0</v>
      </c>
      <c r="J583" s="326">
        <v>0</v>
      </c>
      <c r="K583" s="326">
        <v>0</v>
      </c>
      <c r="L583" s="326">
        <v>0</v>
      </c>
      <c r="M583" s="326">
        <v>0</v>
      </c>
      <c r="N583" s="326">
        <v>0</v>
      </c>
      <c r="O583" s="326">
        <v>0</v>
      </c>
      <c r="P583" s="326">
        <v>0</v>
      </c>
      <c r="Q583" s="206" t="s">
        <v>163</v>
      </c>
      <c r="R583" s="244">
        <f t="shared" si="9"/>
        <v>0</v>
      </c>
    </row>
    <row r="584" spans="1:18" ht="15">
      <c r="A584" s="327" t="s">
        <v>791</v>
      </c>
      <c r="B584" s="327" t="s">
        <v>734</v>
      </c>
      <c r="C584" s="326">
        <v>59000</v>
      </c>
      <c r="D584" s="326">
        <v>59000</v>
      </c>
      <c r="E584" s="326">
        <v>59000</v>
      </c>
      <c r="F584" s="326">
        <v>59000</v>
      </c>
      <c r="G584" s="326">
        <v>59000</v>
      </c>
      <c r="H584" s="326">
        <v>59000</v>
      </c>
      <c r="I584" s="326">
        <v>59000</v>
      </c>
      <c r="J584" s="326">
        <v>59000</v>
      </c>
      <c r="K584" s="326">
        <v>59000</v>
      </c>
      <c r="L584" s="326">
        <v>60000</v>
      </c>
      <c r="M584" s="326">
        <v>60000</v>
      </c>
      <c r="N584" s="326">
        <v>60000</v>
      </c>
      <c r="O584" s="326">
        <v>60000</v>
      </c>
      <c r="P584" s="326">
        <v>59259</v>
      </c>
      <c r="Q584" s="206" t="s">
        <v>163</v>
      </c>
      <c r="R584" s="244">
        <f t="shared" si="9"/>
        <v>0</v>
      </c>
    </row>
    <row r="585" spans="1:18" ht="15">
      <c r="A585" s="327" t="s">
        <v>792</v>
      </c>
      <c r="B585" s="327" t="s">
        <v>734</v>
      </c>
      <c r="C585" s="326">
        <v>62000</v>
      </c>
      <c r="D585" s="326">
        <v>63000</v>
      </c>
      <c r="E585" s="326">
        <v>63000</v>
      </c>
      <c r="F585" s="326">
        <v>63000</v>
      </c>
      <c r="G585" s="326">
        <v>63000</v>
      </c>
      <c r="H585" s="326">
        <v>63000</v>
      </c>
      <c r="I585" s="326">
        <v>63000</v>
      </c>
      <c r="J585" s="326">
        <v>63000</v>
      </c>
      <c r="K585" s="326">
        <v>64000</v>
      </c>
      <c r="L585" s="326">
        <v>64000</v>
      </c>
      <c r="M585" s="326">
        <v>64000</v>
      </c>
      <c r="N585" s="326">
        <v>64000</v>
      </c>
      <c r="O585" s="326">
        <v>64000</v>
      </c>
      <c r="P585" s="326">
        <v>63252</v>
      </c>
      <c r="Q585" s="206" t="s">
        <v>163</v>
      </c>
      <c r="R585" s="244">
        <f t="shared" si="9"/>
        <v>0</v>
      </c>
    </row>
    <row r="586" spans="1:18" ht="15">
      <c r="A586" s="327" t="s">
        <v>793</v>
      </c>
      <c r="B586" s="327" t="s">
        <v>734</v>
      </c>
      <c r="C586" s="326">
        <v>15000</v>
      </c>
      <c r="D586" s="326">
        <v>16000</v>
      </c>
      <c r="E586" s="326">
        <v>16000</v>
      </c>
      <c r="F586" s="326">
        <v>16000</v>
      </c>
      <c r="G586" s="326">
        <v>16000</v>
      </c>
      <c r="H586" s="326">
        <v>16000</v>
      </c>
      <c r="I586" s="326">
        <v>17000</v>
      </c>
      <c r="J586" s="326">
        <v>17000</v>
      </c>
      <c r="K586" s="326">
        <v>17000</v>
      </c>
      <c r="L586" s="326">
        <v>17000</v>
      </c>
      <c r="M586" s="326">
        <v>18000</v>
      </c>
      <c r="N586" s="326">
        <v>18000</v>
      </c>
      <c r="O586" s="326">
        <v>18000</v>
      </c>
      <c r="P586" s="326">
        <v>16636</v>
      </c>
      <c r="Q586" s="206" t="s">
        <v>163</v>
      </c>
      <c r="R586" s="244">
        <f t="shared" si="9"/>
        <v>0</v>
      </c>
    </row>
    <row r="587" spans="1:18" ht="15">
      <c r="A587" s="327" t="s">
        <v>794</v>
      </c>
      <c r="B587" s="327" t="s">
        <v>734</v>
      </c>
      <c r="C587" s="326">
        <v>0</v>
      </c>
      <c r="D587" s="326">
        <v>0</v>
      </c>
      <c r="E587" s="326">
        <v>0</v>
      </c>
      <c r="F587" s="326">
        <v>0</v>
      </c>
      <c r="G587" s="326">
        <v>0</v>
      </c>
      <c r="H587" s="326">
        <v>0</v>
      </c>
      <c r="I587" s="326">
        <v>0</v>
      </c>
      <c r="J587" s="326">
        <v>0</v>
      </c>
      <c r="K587" s="326">
        <v>0</v>
      </c>
      <c r="L587" s="326">
        <v>0</v>
      </c>
      <c r="M587" s="326">
        <v>0</v>
      </c>
      <c r="N587" s="326">
        <v>0</v>
      </c>
      <c r="O587" s="326">
        <v>0</v>
      </c>
      <c r="P587" s="326">
        <v>0</v>
      </c>
      <c r="Q587" s="206" t="s">
        <v>163</v>
      </c>
      <c r="R587" s="244">
        <f t="shared" si="9"/>
        <v>0</v>
      </c>
    </row>
    <row r="588" spans="1:18" ht="15">
      <c r="A588" s="327" t="s">
        <v>795</v>
      </c>
      <c r="B588" s="327" t="s">
        <v>734</v>
      </c>
      <c r="C588" s="326">
        <v>0</v>
      </c>
      <c r="D588" s="326">
        <v>0</v>
      </c>
      <c r="E588" s="326">
        <v>0</v>
      </c>
      <c r="F588" s="326">
        <v>0</v>
      </c>
      <c r="G588" s="326">
        <v>0</v>
      </c>
      <c r="H588" s="326">
        <v>0</v>
      </c>
      <c r="I588" s="326">
        <v>0</v>
      </c>
      <c r="J588" s="326">
        <v>0</v>
      </c>
      <c r="K588" s="326">
        <v>0</v>
      </c>
      <c r="L588" s="326">
        <v>0</v>
      </c>
      <c r="M588" s="326">
        <v>0</v>
      </c>
      <c r="N588" s="326">
        <v>0</v>
      </c>
      <c r="O588" s="326">
        <v>0</v>
      </c>
      <c r="P588" s="326">
        <v>0</v>
      </c>
      <c r="Q588" s="206" t="s">
        <v>163</v>
      </c>
      <c r="R588" s="244">
        <f t="shared" si="9"/>
        <v>0</v>
      </c>
    </row>
    <row r="589" spans="1:18" ht="15">
      <c r="A589" s="327" t="s">
        <v>796</v>
      </c>
      <c r="B589" s="327" t="s">
        <v>734</v>
      </c>
      <c r="C589" s="326">
        <v>0</v>
      </c>
      <c r="D589" s="326">
        <v>0</v>
      </c>
      <c r="E589" s="326">
        <v>0</v>
      </c>
      <c r="F589" s="326">
        <v>0</v>
      </c>
      <c r="G589" s="326">
        <v>0</v>
      </c>
      <c r="H589" s="326">
        <v>0</v>
      </c>
      <c r="I589" s="326">
        <v>0</v>
      </c>
      <c r="J589" s="326">
        <v>0</v>
      </c>
      <c r="K589" s="326">
        <v>0</v>
      </c>
      <c r="L589" s="326">
        <v>0</v>
      </c>
      <c r="M589" s="326">
        <v>0</v>
      </c>
      <c r="N589" s="326">
        <v>0</v>
      </c>
      <c r="O589" s="326">
        <v>0</v>
      </c>
      <c r="P589" s="326">
        <v>0</v>
      </c>
      <c r="Q589" s="206" t="s">
        <v>163</v>
      </c>
      <c r="R589" s="244">
        <f t="shared" si="9"/>
        <v>0</v>
      </c>
    </row>
    <row r="590" spans="1:18" ht="15">
      <c r="A590" s="327" t="s">
        <v>797</v>
      </c>
      <c r="B590" s="327" t="s">
        <v>734</v>
      </c>
      <c r="C590" s="326">
        <v>5000</v>
      </c>
      <c r="D590" s="326">
        <v>5000</v>
      </c>
      <c r="E590" s="326">
        <v>5000</v>
      </c>
      <c r="F590" s="326">
        <v>5000</v>
      </c>
      <c r="G590" s="326">
        <v>5000</v>
      </c>
      <c r="H590" s="326">
        <v>5000</v>
      </c>
      <c r="I590" s="326">
        <v>5000</v>
      </c>
      <c r="J590" s="326">
        <v>5000</v>
      </c>
      <c r="K590" s="326">
        <v>5000</v>
      </c>
      <c r="L590" s="326">
        <v>5000</v>
      </c>
      <c r="M590" s="326">
        <v>5000</v>
      </c>
      <c r="N590" s="326">
        <v>5000</v>
      </c>
      <c r="O590" s="326">
        <v>5000</v>
      </c>
      <c r="P590" s="326">
        <v>5355</v>
      </c>
      <c r="Q590" s="206" t="s">
        <v>163</v>
      </c>
      <c r="R590" s="244">
        <f t="shared" si="9"/>
        <v>0</v>
      </c>
    </row>
    <row r="591" spans="1:18" ht="15">
      <c r="A591" s="327" t="s">
        <v>798</v>
      </c>
      <c r="B591" s="327" t="s">
        <v>734</v>
      </c>
      <c r="C591" s="326">
        <v>62000</v>
      </c>
      <c r="D591" s="326">
        <v>62000</v>
      </c>
      <c r="E591" s="326">
        <v>62000</v>
      </c>
      <c r="F591" s="326">
        <v>63000</v>
      </c>
      <c r="G591" s="326">
        <v>63000</v>
      </c>
      <c r="H591" s="326">
        <v>63000</v>
      </c>
      <c r="I591" s="326">
        <v>64000</v>
      </c>
      <c r="J591" s="326">
        <v>64000</v>
      </c>
      <c r="K591" s="326">
        <v>64000</v>
      </c>
      <c r="L591" s="326">
        <v>65000</v>
      </c>
      <c r="M591" s="326">
        <v>65000</v>
      </c>
      <c r="N591" s="326">
        <v>65000</v>
      </c>
      <c r="O591" s="326">
        <v>66000</v>
      </c>
      <c r="P591" s="326">
        <v>63564</v>
      </c>
      <c r="Q591" s="206" t="s">
        <v>163</v>
      </c>
      <c r="R591" s="244">
        <f t="shared" si="9"/>
        <v>0</v>
      </c>
    </row>
    <row r="592" spans="1:18" ht="15">
      <c r="A592" s="327" t="s">
        <v>799</v>
      </c>
      <c r="B592" s="327" t="s">
        <v>734</v>
      </c>
      <c r="C592" s="326">
        <v>0</v>
      </c>
      <c r="D592" s="326">
        <v>0</v>
      </c>
      <c r="E592" s="326">
        <v>0</v>
      </c>
      <c r="F592" s="326">
        <v>0</v>
      </c>
      <c r="G592" s="326">
        <v>0</v>
      </c>
      <c r="H592" s="326">
        <v>0</v>
      </c>
      <c r="I592" s="326">
        <v>0</v>
      </c>
      <c r="J592" s="326">
        <v>0</v>
      </c>
      <c r="K592" s="326">
        <v>0</v>
      </c>
      <c r="L592" s="326">
        <v>0</v>
      </c>
      <c r="M592" s="326">
        <v>0</v>
      </c>
      <c r="N592" s="326">
        <v>0</v>
      </c>
      <c r="O592" s="326">
        <v>0</v>
      </c>
      <c r="P592" s="326">
        <v>0</v>
      </c>
      <c r="Q592" s="206" t="s">
        <v>163</v>
      </c>
      <c r="R592" s="244">
        <f t="shared" si="9"/>
        <v>0</v>
      </c>
    </row>
    <row r="593" spans="1:18" ht="15">
      <c r="A593" s="327" t="s">
        <v>800</v>
      </c>
      <c r="B593" s="327" t="s">
        <v>734</v>
      </c>
      <c r="C593" s="326">
        <v>0</v>
      </c>
      <c r="D593" s="326">
        <v>0</v>
      </c>
      <c r="E593" s="326">
        <v>0</v>
      </c>
      <c r="F593" s="326">
        <v>0</v>
      </c>
      <c r="G593" s="326">
        <v>0</v>
      </c>
      <c r="H593" s="326">
        <v>0</v>
      </c>
      <c r="I593" s="326">
        <v>0</v>
      </c>
      <c r="J593" s="326">
        <v>0</v>
      </c>
      <c r="K593" s="326">
        <v>0</v>
      </c>
      <c r="L593" s="326">
        <v>0</v>
      </c>
      <c r="M593" s="326">
        <v>0</v>
      </c>
      <c r="N593" s="326">
        <v>0</v>
      </c>
      <c r="O593" s="326">
        <v>0</v>
      </c>
      <c r="P593" s="326">
        <v>0</v>
      </c>
      <c r="Q593" s="206" t="s">
        <v>163</v>
      </c>
      <c r="R593" s="244">
        <f t="shared" si="9"/>
        <v>0</v>
      </c>
    </row>
    <row r="594" spans="1:18" ht="15">
      <c r="A594" s="327" t="s">
        <v>801</v>
      </c>
      <c r="B594" s="327" t="s">
        <v>734</v>
      </c>
      <c r="C594" s="326">
        <v>4000</v>
      </c>
      <c r="D594" s="326">
        <v>4000</v>
      </c>
      <c r="E594" s="326">
        <v>4000</v>
      </c>
      <c r="F594" s="326">
        <v>4000</v>
      </c>
      <c r="G594" s="326">
        <v>4000</v>
      </c>
      <c r="H594" s="326">
        <v>4000</v>
      </c>
      <c r="I594" s="326">
        <v>4000</v>
      </c>
      <c r="J594" s="326">
        <v>4000</v>
      </c>
      <c r="K594" s="326">
        <v>4000</v>
      </c>
      <c r="L594" s="326">
        <v>4000</v>
      </c>
      <c r="M594" s="326">
        <v>4000</v>
      </c>
      <c r="N594" s="326">
        <v>4000</v>
      </c>
      <c r="O594" s="326">
        <v>4000</v>
      </c>
      <c r="P594" s="326">
        <v>4441</v>
      </c>
      <c r="Q594" s="206" t="s">
        <v>163</v>
      </c>
      <c r="R594" s="244">
        <f t="shared" si="9"/>
        <v>0</v>
      </c>
    </row>
    <row r="595" spans="1:18" ht="15">
      <c r="A595" s="327" t="s">
        <v>802</v>
      </c>
      <c r="B595" s="327" t="s">
        <v>734</v>
      </c>
      <c r="C595" s="326">
        <v>0</v>
      </c>
      <c r="D595" s="326">
        <v>0</v>
      </c>
      <c r="E595" s="326">
        <v>0</v>
      </c>
      <c r="F595" s="326">
        <v>0</v>
      </c>
      <c r="G595" s="326">
        <v>0</v>
      </c>
      <c r="H595" s="326">
        <v>0</v>
      </c>
      <c r="I595" s="326">
        <v>0</v>
      </c>
      <c r="J595" s="326">
        <v>0</v>
      </c>
      <c r="K595" s="326">
        <v>0</v>
      </c>
      <c r="L595" s="326">
        <v>0</v>
      </c>
      <c r="M595" s="326">
        <v>0</v>
      </c>
      <c r="N595" s="326">
        <v>0</v>
      </c>
      <c r="O595" s="326">
        <v>0</v>
      </c>
      <c r="P595" s="326">
        <v>0</v>
      </c>
      <c r="Q595" s="206" t="s">
        <v>163</v>
      </c>
      <c r="R595" s="244">
        <f t="shared" si="9"/>
        <v>0</v>
      </c>
    </row>
    <row r="596" spans="1:18" ht="15">
      <c r="A596" s="327" t="s">
        <v>803</v>
      </c>
      <c r="B596" s="327" t="s">
        <v>734</v>
      </c>
      <c r="C596" s="326">
        <v>596000</v>
      </c>
      <c r="D596" s="326">
        <v>598000</v>
      </c>
      <c r="E596" s="326">
        <v>600000</v>
      </c>
      <c r="F596" s="326">
        <v>602000</v>
      </c>
      <c r="G596" s="326">
        <v>605000</v>
      </c>
      <c r="H596" s="326">
        <v>607000</v>
      </c>
      <c r="I596" s="326">
        <v>609000</v>
      </c>
      <c r="J596" s="326">
        <v>611000</v>
      </c>
      <c r="K596" s="326">
        <v>613000</v>
      </c>
      <c r="L596" s="326">
        <v>616000</v>
      </c>
      <c r="M596" s="326">
        <v>618000</v>
      </c>
      <c r="N596" s="326">
        <v>620000</v>
      </c>
      <c r="O596" s="326">
        <v>622000</v>
      </c>
      <c r="P596" s="326">
        <v>608942</v>
      </c>
      <c r="Q596" s="206" t="s">
        <v>163</v>
      </c>
      <c r="R596" s="244">
        <f t="shared" si="9"/>
        <v>0</v>
      </c>
    </row>
    <row r="597" spans="1:18" ht="15">
      <c r="A597" s="327" t="s">
        <v>804</v>
      </c>
      <c r="B597" s="327" t="s">
        <v>734</v>
      </c>
      <c r="C597" s="326">
        <v>0</v>
      </c>
      <c r="D597" s="326">
        <v>0</v>
      </c>
      <c r="E597" s="326">
        <v>0</v>
      </c>
      <c r="F597" s="326">
        <v>0</v>
      </c>
      <c r="G597" s="326">
        <v>0</v>
      </c>
      <c r="H597" s="326">
        <v>0</v>
      </c>
      <c r="I597" s="326">
        <v>0</v>
      </c>
      <c r="J597" s="326">
        <v>0</v>
      </c>
      <c r="K597" s="326">
        <v>0</v>
      </c>
      <c r="L597" s="326">
        <v>0</v>
      </c>
      <c r="M597" s="326">
        <v>0</v>
      </c>
      <c r="N597" s="326">
        <v>0</v>
      </c>
      <c r="O597" s="326">
        <v>0</v>
      </c>
      <c r="P597" s="326">
        <v>0</v>
      </c>
      <c r="Q597" s="206" t="s">
        <v>163</v>
      </c>
      <c r="R597" s="244">
        <f t="shared" si="9"/>
        <v>0</v>
      </c>
    </row>
    <row r="598" spans="1:18" ht="15">
      <c r="A598" s="327" t="s">
        <v>805</v>
      </c>
      <c r="B598" s="327" t="s">
        <v>734</v>
      </c>
      <c r="C598" s="326">
        <v>0</v>
      </c>
      <c r="D598" s="326">
        <v>0</v>
      </c>
      <c r="E598" s="326">
        <v>0</v>
      </c>
      <c r="F598" s="326">
        <v>0</v>
      </c>
      <c r="G598" s="326">
        <v>0</v>
      </c>
      <c r="H598" s="326">
        <v>0</v>
      </c>
      <c r="I598" s="326">
        <v>0</v>
      </c>
      <c r="J598" s="326">
        <v>0</v>
      </c>
      <c r="K598" s="326">
        <v>0</v>
      </c>
      <c r="L598" s="326">
        <v>0</v>
      </c>
      <c r="M598" s="326">
        <v>0</v>
      </c>
      <c r="N598" s="326">
        <v>0</v>
      </c>
      <c r="O598" s="326">
        <v>0</v>
      </c>
      <c r="P598" s="326">
        <v>0</v>
      </c>
      <c r="Q598" s="206" t="s">
        <v>163</v>
      </c>
      <c r="R598" s="244">
        <f t="shared" si="9"/>
        <v>0</v>
      </c>
    </row>
    <row r="599" spans="1:18" ht="15">
      <c r="A599" s="327" t="s">
        <v>806</v>
      </c>
      <c r="B599" s="327" t="s">
        <v>734</v>
      </c>
      <c r="C599" s="326">
        <v>0</v>
      </c>
      <c r="D599" s="326">
        <v>0</v>
      </c>
      <c r="E599" s="326">
        <v>0</v>
      </c>
      <c r="F599" s="326">
        <v>0</v>
      </c>
      <c r="G599" s="326">
        <v>0</v>
      </c>
      <c r="H599" s="326">
        <v>0</v>
      </c>
      <c r="I599" s="326">
        <v>0</v>
      </c>
      <c r="J599" s="326">
        <v>0</v>
      </c>
      <c r="K599" s="326">
        <v>0</v>
      </c>
      <c r="L599" s="326">
        <v>0</v>
      </c>
      <c r="M599" s="326">
        <v>0</v>
      </c>
      <c r="N599" s="326">
        <v>0</v>
      </c>
      <c r="O599" s="326">
        <v>0</v>
      </c>
      <c r="P599" s="326">
        <v>0</v>
      </c>
      <c r="Q599" s="206" t="s">
        <v>163</v>
      </c>
      <c r="R599" s="244">
        <f t="shared" si="9"/>
        <v>0</v>
      </c>
    </row>
    <row r="600" spans="1:18" ht="15">
      <c r="A600" s="327" t="s">
        <v>807</v>
      </c>
      <c r="B600" s="327" t="s">
        <v>734</v>
      </c>
      <c r="C600" s="326">
        <v>192000</v>
      </c>
      <c r="D600" s="326">
        <v>192000</v>
      </c>
      <c r="E600" s="326">
        <v>193000</v>
      </c>
      <c r="F600" s="326">
        <v>193000</v>
      </c>
      <c r="G600" s="326">
        <v>193000</v>
      </c>
      <c r="H600" s="326">
        <v>194000</v>
      </c>
      <c r="I600" s="326">
        <v>194000</v>
      </c>
      <c r="J600" s="326">
        <v>194000</v>
      </c>
      <c r="K600" s="326">
        <v>195000</v>
      </c>
      <c r="L600" s="326">
        <v>195000</v>
      </c>
      <c r="M600" s="326">
        <v>196000</v>
      </c>
      <c r="N600" s="326">
        <v>196000</v>
      </c>
      <c r="O600" s="326">
        <v>196000</v>
      </c>
      <c r="P600" s="326">
        <v>194117</v>
      </c>
      <c r="Q600" s="206" t="s">
        <v>163</v>
      </c>
      <c r="R600" s="244">
        <f t="shared" si="9"/>
        <v>0</v>
      </c>
    </row>
    <row r="601" spans="1:18" ht="15">
      <c r="A601" s="327" t="s">
        <v>808</v>
      </c>
      <c r="B601" s="327" t="s">
        <v>734</v>
      </c>
      <c r="C601" s="326">
        <v>177000</v>
      </c>
      <c r="D601" s="326">
        <v>178000</v>
      </c>
      <c r="E601" s="326">
        <v>178000</v>
      </c>
      <c r="F601" s="326">
        <v>178000</v>
      </c>
      <c r="G601" s="326">
        <v>179000</v>
      </c>
      <c r="H601" s="326">
        <v>179000</v>
      </c>
      <c r="I601" s="326">
        <v>179000</v>
      </c>
      <c r="J601" s="326">
        <v>180000</v>
      </c>
      <c r="K601" s="326">
        <v>180000</v>
      </c>
      <c r="L601" s="326">
        <v>180000</v>
      </c>
      <c r="M601" s="326">
        <v>181000</v>
      </c>
      <c r="N601" s="326">
        <v>181000</v>
      </c>
      <c r="O601" s="326">
        <v>181000</v>
      </c>
      <c r="P601" s="326">
        <v>179423</v>
      </c>
      <c r="Q601" s="206" t="s">
        <v>163</v>
      </c>
      <c r="R601" s="244">
        <f t="shared" si="9"/>
        <v>0</v>
      </c>
    </row>
    <row r="602" spans="1:18" ht="15">
      <c r="A602" s="327" t="s">
        <v>809</v>
      </c>
      <c r="B602" s="327" t="s">
        <v>734</v>
      </c>
      <c r="C602" s="326">
        <v>0</v>
      </c>
      <c r="D602" s="326">
        <v>0</v>
      </c>
      <c r="E602" s="326">
        <v>0</v>
      </c>
      <c r="F602" s="326">
        <v>0</v>
      </c>
      <c r="G602" s="326">
        <v>0</v>
      </c>
      <c r="H602" s="326">
        <v>0</v>
      </c>
      <c r="I602" s="326">
        <v>0</v>
      </c>
      <c r="J602" s="326">
        <v>0</v>
      </c>
      <c r="K602" s="326">
        <v>0</v>
      </c>
      <c r="L602" s="326">
        <v>0</v>
      </c>
      <c r="M602" s="326">
        <v>0</v>
      </c>
      <c r="N602" s="326">
        <v>0</v>
      </c>
      <c r="O602" s="326">
        <v>0</v>
      </c>
      <c r="P602" s="326">
        <v>0</v>
      </c>
      <c r="Q602" s="206" t="s">
        <v>163</v>
      </c>
      <c r="R602" s="244">
        <f t="shared" si="9"/>
        <v>0</v>
      </c>
    </row>
    <row r="603" spans="1:18" ht="15">
      <c r="A603" s="327" t="s">
        <v>810</v>
      </c>
      <c r="B603" s="327" t="s">
        <v>734</v>
      </c>
      <c r="C603" s="326">
        <v>0</v>
      </c>
      <c r="D603" s="326">
        <v>0</v>
      </c>
      <c r="E603" s="326">
        <v>0</v>
      </c>
      <c r="F603" s="326">
        <v>0</v>
      </c>
      <c r="G603" s="326">
        <v>0</v>
      </c>
      <c r="H603" s="326">
        <v>0</v>
      </c>
      <c r="I603" s="326">
        <v>0</v>
      </c>
      <c r="J603" s="326">
        <v>0</v>
      </c>
      <c r="K603" s="326">
        <v>0</v>
      </c>
      <c r="L603" s="326">
        <v>0</v>
      </c>
      <c r="M603" s="326">
        <v>0</v>
      </c>
      <c r="N603" s="326">
        <v>0</v>
      </c>
      <c r="O603" s="326">
        <v>0</v>
      </c>
      <c r="P603" s="326">
        <v>0</v>
      </c>
      <c r="Q603" s="206" t="s">
        <v>163</v>
      </c>
      <c r="R603" s="244">
        <f t="shared" si="9"/>
        <v>0</v>
      </c>
    </row>
    <row r="604" spans="1:18" ht="15">
      <c r="A604" s="327" t="s">
        <v>811</v>
      </c>
      <c r="B604" s="327" t="s">
        <v>734</v>
      </c>
      <c r="C604" s="326">
        <v>71743000</v>
      </c>
      <c r="D604" s="326">
        <v>71880000</v>
      </c>
      <c r="E604" s="326">
        <v>72017000</v>
      </c>
      <c r="F604" s="326">
        <v>72154000</v>
      </c>
      <c r="G604" s="326">
        <v>72290000</v>
      </c>
      <c r="H604" s="326">
        <v>72427000</v>
      </c>
      <c r="I604" s="326">
        <v>72564000</v>
      </c>
      <c r="J604" s="326">
        <v>72701000</v>
      </c>
      <c r="K604" s="326">
        <v>72837000</v>
      </c>
      <c r="L604" s="326">
        <v>72974000</v>
      </c>
      <c r="M604" s="326">
        <v>73111000</v>
      </c>
      <c r="N604" s="326">
        <v>73247000</v>
      </c>
      <c r="O604" s="326">
        <v>73384000</v>
      </c>
      <c r="P604" s="326">
        <v>72563778</v>
      </c>
      <c r="Q604" s="206" t="s">
        <v>163</v>
      </c>
      <c r="R604" s="244">
        <f t="shared" si="9"/>
        <v>0</v>
      </c>
    </row>
    <row r="605" spans="1:18" ht="15">
      <c r="A605" s="327" t="s">
        <v>812</v>
      </c>
      <c r="B605" s="327" t="s">
        <v>734</v>
      </c>
      <c r="C605" s="326">
        <v>0</v>
      </c>
      <c r="D605" s="326">
        <v>0</v>
      </c>
      <c r="E605" s="326">
        <v>0</v>
      </c>
      <c r="F605" s="326">
        <v>0</v>
      </c>
      <c r="G605" s="326">
        <v>0</v>
      </c>
      <c r="H605" s="326">
        <v>0</v>
      </c>
      <c r="I605" s="326">
        <v>0</v>
      </c>
      <c r="J605" s="326">
        <v>0</v>
      </c>
      <c r="K605" s="326">
        <v>0</v>
      </c>
      <c r="L605" s="326">
        <v>0</v>
      </c>
      <c r="M605" s="326">
        <v>0</v>
      </c>
      <c r="N605" s="326">
        <v>0</v>
      </c>
      <c r="O605" s="326">
        <v>0</v>
      </c>
      <c r="P605" s="326">
        <v>0</v>
      </c>
      <c r="Q605" s="206" t="s">
        <v>163</v>
      </c>
      <c r="R605" s="244">
        <f t="shared" si="9"/>
        <v>0</v>
      </c>
    </row>
    <row r="606" spans="1:18" ht="15">
      <c r="A606" s="327" t="s">
        <v>813</v>
      </c>
      <c r="B606" s="327" t="s">
        <v>734</v>
      </c>
      <c r="C606" s="326">
        <v>679000</v>
      </c>
      <c r="D606" s="326">
        <v>679000</v>
      </c>
      <c r="E606" s="326">
        <v>680000</v>
      </c>
      <c r="F606" s="326">
        <v>681000</v>
      </c>
      <c r="G606" s="326">
        <v>682000</v>
      </c>
      <c r="H606" s="326">
        <v>682000</v>
      </c>
      <c r="I606" s="326">
        <v>683000</v>
      </c>
      <c r="J606" s="326">
        <v>684000</v>
      </c>
      <c r="K606" s="326">
        <v>685000</v>
      </c>
      <c r="L606" s="326">
        <v>685000</v>
      </c>
      <c r="M606" s="326">
        <v>686000</v>
      </c>
      <c r="N606" s="326">
        <v>687000</v>
      </c>
      <c r="O606" s="326">
        <v>688000</v>
      </c>
      <c r="P606" s="326">
        <v>683083</v>
      </c>
      <c r="Q606" s="206" t="s">
        <v>163</v>
      </c>
      <c r="R606" s="244">
        <f t="shared" si="9"/>
        <v>0</v>
      </c>
    </row>
    <row r="607" spans="1:18" ht="15">
      <c r="A607" s="327" t="s">
        <v>814</v>
      </c>
      <c r="B607" s="327" t="s">
        <v>734</v>
      </c>
      <c r="C607" s="326">
        <v>0</v>
      </c>
      <c r="D607" s="326">
        <v>0</v>
      </c>
      <c r="E607" s="326">
        <v>0</v>
      </c>
      <c r="F607" s="326">
        <v>0</v>
      </c>
      <c r="G607" s="326">
        <v>0</v>
      </c>
      <c r="H607" s="326">
        <v>0</v>
      </c>
      <c r="I607" s="326">
        <v>0</v>
      </c>
      <c r="J607" s="326">
        <v>0</v>
      </c>
      <c r="K607" s="326">
        <v>0</v>
      </c>
      <c r="L607" s="326">
        <v>0</v>
      </c>
      <c r="M607" s="326">
        <v>0</v>
      </c>
      <c r="N607" s="326">
        <v>0</v>
      </c>
      <c r="O607" s="326">
        <v>0</v>
      </c>
      <c r="P607" s="326">
        <v>0</v>
      </c>
      <c r="Q607" s="206" t="s">
        <v>163</v>
      </c>
      <c r="R607" s="244">
        <f t="shared" si="9"/>
        <v>0</v>
      </c>
    </row>
    <row r="608" spans="1:18" ht="15">
      <c r="A608" s="327" t="s">
        <v>815</v>
      </c>
      <c r="B608" s="327" t="s">
        <v>734</v>
      </c>
      <c r="C608" s="326">
        <v>0</v>
      </c>
      <c r="D608" s="326">
        <v>0</v>
      </c>
      <c r="E608" s="326">
        <v>0</v>
      </c>
      <c r="F608" s="326">
        <v>0</v>
      </c>
      <c r="G608" s="326">
        <v>0</v>
      </c>
      <c r="H608" s="326">
        <v>0</v>
      </c>
      <c r="I608" s="326">
        <v>0</v>
      </c>
      <c r="J608" s="326">
        <v>0</v>
      </c>
      <c r="K608" s="326">
        <v>0</v>
      </c>
      <c r="L608" s="326">
        <v>0</v>
      </c>
      <c r="M608" s="326">
        <v>0</v>
      </c>
      <c r="N608" s="326">
        <v>0</v>
      </c>
      <c r="O608" s="326">
        <v>0</v>
      </c>
      <c r="P608" s="326">
        <v>0</v>
      </c>
      <c r="Q608" s="206" t="s">
        <v>163</v>
      </c>
      <c r="R608" s="244">
        <f t="shared" si="9"/>
        <v>0</v>
      </c>
    </row>
    <row r="609" spans="1:18" ht="15">
      <c r="A609" s="327" t="s">
        <v>816</v>
      </c>
      <c r="B609" s="327" t="s">
        <v>734</v>
      </c>
      <c r="C609" s="326">
        <v>0</v>
      </c>
      <c r="D609" s="326">
        <v>0</v>
      </c>
      <c r="E609" s="326">
        <v>0</v>
      </c>
      <c r="F609" s="326">
        <v>0</v>
      </c>
      <c r="G609" s="326">
        <v>0</v>
      </c>
      <c r="H609" s="326">
        <v>0</v>
      </c>
      <c r="I609" s="326">
        <v>0</v>
      </c>
      <c r="J609" s="326">
        <v>0</v>
      </c>
      <c r="K609" s="326">
        <v>0</v>
      </c>
      <c r="L609" s="326">
        <v>0</v>
      </c>
      <c r="M609" s="326">
        <v>0</v>
      </c>
      <c r="N609" s="326">
        <v>0</v>
      </c>
      <c r="O609" s="326">
        <v>0</v>
      </c>
      <c r="P609" s="326">
        <v>0</v>
      </c>
      <c r="Q609" s="206" t="s">
        <v>163</v>
      </c>
      <c r="R609" s="244">
        <f t="shared" si="9"/>
        <v>0</v>
      </c>
    </row>
    <row r="610" spans="1:18" ht="15">
      <c r="A610" s="327" t="s">
        <v>817</v>
      </c>
      <c r="B610" s="327" t="s">
        <v>734</v>
      </c>
      <c r="C610" s="326">
        <v>0</v>
      </c>
      <c r="D610" s="326">
        <v>0</v>
      </c>
      <c r="E610" s="326">
        <v>0</v>
      </c>
      <c r="F610" s="326">
        <v>0</v>
      </c>
      <c r="G610" s="326">
        <v>0</v>
      </c>
      <c r="H610" s="326">
        <v>0</v>
      </c>
      <c r="I610" s="326">
        <v>0</v>
      </c>
      <c r="J610" s="326">
        <v>0</v>
      </c>
      <c r="K610" s="326">
        <v>0</v>
      </c>
      <c r="L610" s="326">
        <v>0</v>
      </c>
      <c r="M610" s="326">
        <v>0</v>
      </c>
      <c r="N610" s="326">
        <v>0</v>
      </c>
      <c r="O610" s="326">
        <v>0</v>
      </c>
      <c r="P610" s="326">
        <v>0</v>
      </c>
      <c r="Q610" s="206" t="s">
        <v>163</v>
      </c>
      <c r="R610" s="244">
        <f t="shared" si="9"/>
        <v>0</v>
      </c>
    </row>
    <row r="611" spans="1:18" ht="15">
      <c r="A611" s="327" t="s">
        <v>818</v>
      </c>
      <c r="B611" s="327" t="s">
        <v>734</v>
      </c>
      <c r="C611" s="326">
        <v>0</v>
      </c>
      <c r="D611" s="326">
        <v>0</v>
      </c>
      <c r="E611" s="326">
        <v>0</v>
      </c>
      <c r="F611" s="326">
        <v>0</v>
      </c>
      <c r="G611" s="326">
        <v>0</v>
      </c>
      <c r="H611" s="326">
        <v>0</v>
      </c>
      <c r="I611" s="326">
        <v>0</v>
      </c>
      <c r="J611" s="326">
        <v>0</v>
      </c>
      <c r="K611" s="326">
        <v>0</v>
      </c>
      <c r="L611" s="326">
        <v>0</v>
      </c>
      <c r="M611" s="326">
        <v>0</v>
      </c>
      <c r="N611" s="326">
        <v>0</v>
      </c>
      <c r="O611" s="326">
        <v>0</v>
      </c>
      <c r="P611" s="326">
        <v>0</v>
      </c>
      <c r="Q611" s="206" t="s">
        <v>163</v>
      </c>
      <c r="R611" s="244">
        <f t="shared" si="9"/>
        <v>0</v>
      </c>
    </row>
    <row r="612" spans="1:18" ht="15">
      <c r="A612" s="327" t="s">
        <v>819</v>
      </c>
      <c r="B612" s="327" t="s">
        <v>734</v>
      </c>
      <c r="C612" s="326">
        <v>0</v>
      </c>
      <c r="D612" s="326">
        <v>0</v>
      </c>
      <c r="E612" s="326">
        <v>0</v>
      </c>
      <c r="F612" s="326">
        <v>0</v>
      </c>
      <c r="G612" s="326">
        <v>0</v>
      </c>
      <c r="H612" s="326">
        <v>0</v>
      </c>
      <c r="I612" s="326">
        <v>0</v>
      </c>
      <c r="J612" s="326">
        <v>0</v>
      </c>
      <c r="K612" s="326">
        <v>0</v>
      </c>
      <c r="L612" s="326">
        <v>0</v>
      </c>
      <c r="M612" s="326">
        <v>0</v>
      </c>
      <c r="N612" s="326">
        <v>0</v>
      </c>
      <c r="O612" s="326">
        <v>0</v>
      </c>
      <c r="P612" s="326">
        <v>0</v>
      </c>
      <c r="Q612" s="206" t="s">
        <v>163</v>
      </c>
      <c r="R612" s="244">
        <f t="shared" si="9"/>
        <v>0</v>
      </c>
    </row>
    <row r="613" spans="1:18" ht="15">
      <c r="A613" s="327" t="s">
        <v>820</v>
      </c>
      <c r="B613" s="327" t="s">
        <v>734</v>
      </c>
      <c r="C613" s="326">
        <v>0</v>
      </c>
      <c r="D613" s="326">
        <v>0</v>
      </c>
      <c r="E613" s="326">
        <v>0</v>
      </c>
      <c r="F613" s="326">
        <v>0</v>
      </c>
      <c r="G613" s="326">
        <v>0</v>
      </c>
      <c r="H613" s="326">
        <v>0</v>
      </c>
      <c r="I613" s="326">
        <v>0</v>
      </c>
      <c r="J613" s="326">
        <v>0</v>
      </c>
      <c r="K613" s="326">
        <v>0</v>
      </c>
      <c r="L613" s="326">
        <v>0</v>
      </c>
      <c r="M613" s="326">
        <v>0</v>
      </c>
      <c r="N613" s="326">
        <v>0</v>
      </c>
      <c r="O613" s="326">
        <v>0</v>
      </c>
      <c r="P613" s="326">
        <v>0</v>
      </c>
      <c r="Q613" s="206" t="s">
        <v>163</v>
      </c>
      <c r="R613" s="244">
        <f t="shared" si="9"/>
        <v>0</v>
      </c>
    </row>
    <row r="614" spans="1:18" ht="15">
      <c r="A614" s="327" t="s">
        <v>821</v>
      </c>
      <c r="B614" s="327" t="s">
        <v>734</v>
      </c>
      <c r="C614" s="326">
        <v>0</v>
      </c>
      <c r="D614" s="326">
        <v>0</v>
      </c>
      <c r="E614" s="326">
        <v>0</v>
      </c>
      <c r="F614" s="326">
        <v>0</v>
      </c>
      <c r="G614" s="326">
        <v>0</v>
      </c>
      <c r="H614" s="326">
        <v>0</v>
      </c>
      <c r="I614" s="326">
        <v>0</v>
      </c>
      <c r="J614" s="326">
        <v>0</v>
      </c>
      <c r="K614" s="326">
        <v>0</v>
      </c>
      <c r="L614" s="326">
        <v>0</v>
      </c>
      <c r="M614" s="326">
        <v>0</v>
      </c>
      <c r="N614" s="326">
        <v>0</v>
      </c>
      <c r="O614" s="326">
        <v>0</v>
      </c>
      <c r="P614" s="326">
        <v>0</v>
      </c>
      <c r="Q614" s="206" t="s">
        <v>163</v>
      </c>
      <c r="R614" s="244">
        <f t="shared" si="9"/>
        <v>0</v>
      </c>
    </row>
    <row r="615" spans="1:18" ht="15">
      <c r="A615" s="327" t="s">
        <v>822</v>
      </c>
      <c r="B615" s="327" t="s">
        <v>734</v>
      </c>
      <c r="C615" s="326">
        <v>0</v>
      </c>
      <c r="D615" s="326">
        <v>0</v>
      </c>
      <c r="E615" s="326">
        <v>0</v>
      </c>
      <c r="F615" s="326">
        <v>0</v>
      </c>
      <c r="G615" s="326">
        <v>0</v>
      </c>
      <c r="H615" s="326">
        <v>0</v>
      </c>
      <c r="I615" s="326">
        <v>0</v>
      </c>
      <c r="J615" s="326">
        <v>0</v>
      </c>
      <c r="K615" s="326">
        <v>0</v>
      </c>
      <c r="L615" s="326">
        <v>0</v>
      </c>
      <c r="M615" s="326">
        <v>0</v>
      </c>
      <c r="N615" s="326">
        <v>0</v>
      </c>
      <c r="O615" s="326">
        <v>0</v>
      </c>
      <c r="P615" s="326">
        <v>0</v>
      </c>
      <c r="Q615" s="206" t="s">
        <v>163</v>
      </c>
      <c r="R615" s="244">
        <f t="shared" si="9"/>
        <v>0</v>
      </c>
    </row>
    <row r="616" spans="1:18" ht="15">
      <c r="A616" s="327" t="s">
        <v>823</v>
      </c>
      <c r="B616" s="327" t="s">
        <v>734</v>
      </c>
      <c r="C616" s="326">
        <v>0</v>
      </c>
      <c r="D616" s="326">
        <v>0</v>
      </c>
      <c r="E616" s="326">
        <v>0</v>
      </c>
      <c r="F616" s="326">
        <v>0</v>
      </c>
      <c r="G616" s="326">
        <v>0</v>
      </c>
      <c r="H616" s="326">
        <v>0</v>
      </c>
      <c r="I616" s="326">
        <v>0</v>
      </c>
      <c r="J616" s="326">
        <v>0</v>
      </c>
      <c r="K616" s="326">
        <v>0</v>
      </c>
      <c r="L616" s="326">
        <v>0</v>
      </c>
      <c r="M616" s="326">
        <v>0</v>
      </c>
      <c r="N616" s="326">
        <v>0</v>
      </c>
      <c r="O616" s="326">
        <v>0</v>
      </c>
      <c r="P616" s="326">
        <v>0</v>
      </c>
      <c r="Q616" s="206" t="s">
        <v>163</v>
      </c>
      <c r="R616" s="244">
        <f t="shared" si="9"/>
        <v>0</v>
      </c>
    </row>
    <row r="617" spans="1:18" ht="15">
      <c r="A617" s="327" t="s">
        <v>824</v>
      </c>
      <c r="B617" s="327" t="s">
        <v>734</v>
      </c>
      <c r="C617" s="326">
        <v>0</v>
      </c>
      <c r="D617" s="326">
        <v>0</v>
      </c>
      <c r="E617" s="326">
        <v>0</v>
      </c>
      <c r="F617" s="326">
        <v>0</v>
      </c>
      <c r="G617" s="326">
        <v>0</v>
      </c>
      <c r="H617" s="326">
        <v>0</v>
      </c>
      <c r="I617" s="326">
        <v>0</v>
      </c>
      <c r="J617" s="326">
        <v>0</v>
      </c>
      <c r="K617" s="326">
        <v>0</v>
      </c>
      <c r="L617" s="326">
        <v>0</v>
      </c>
      <c r="M617" s="326">
        <v>0</v>
      </c>
      <c r="N617" s="326">
        <v>0</v>
      </c>
      <c r="O617" s="326">
        <v>0</v>
      </c>
      <c r="P617" s="326">
        <v>0</v>
      </c>
      <c r="Q617" s="206" t="s">
        <v>163</v>
      </c>
      <c r="R617" s="244">
        <f t="shared" si="9"/>
        <v>0</v>
      </c>
    </row>
    <row r="618" spans="1:18" ht="15">
      <c r="A618" s="327" t="s">
        <v>825</v>
      </c>
      <c r="B618" s="327" t="s">
        <v>734</v>
      </c>
      <c r="C618" s="326">
        <v>0</v>
      </c>
      <c r="D618" s="326">
        <v>0</v>
      </c>
      <c r="E618" s="326">
        <v>0</v>
      </c>
      <c r="F618" s="326">
        <v>0</v>
      </c>
      <c r="G618" s="326">
        <v>0</v>
      </c>
      <c r="H618" s="326">
        <v>0</v>
      </c>
      <c r="I618" s="326">
        <v>0</v>
      </c>
      <c r="J618" s="326">
        <v>0</v>
      </c>
      <c r="K618" s="326">
        <v>0</v>
      </c>
      <c r="L618" s="326">
        <v>0</v>
      </c>
      <c r="M618" s="326">
        <v>0</v>
      </c>
      <c r="N618" s="326">
        <v>0</v>
      </c>
      <c r="O618" s="326">
        <v>0</v>
      </c>
      <c r="P618" s="326">
        <v>0</v>
      </c>
      <c r="Q618" s="206" t="s">
        <v>163</v>
      </c>
      <c r="R618" s="244">
        <f t="shared" si="9"/>
        <v>0</v>
      </c>
    </row>
    <row r="619" spans="1:18" ht="15">
      <c r="A619" s="327" t="s">
        <v>826</v>
      </c>
      <c r="B619" s="327" t="s">
        <v>734</v>
      </c>
      <c r="C619" s="326">
        <v>1121000</v>
      </c>
      <c r="D619" s="326">
        <v>1128000</v>
      </c>
      <c r="E619" s="326">
        <v>1134000</v>
      </c>
      <c r="F619" s="326">
        <v>1141000</v>
      </c>
      <c r="G619" s="326">
        <v>1148000</v>
      </c>
      <c r="H619" s="326">
        <v>1154000</v>
      </c>
      <c r="I619" s="326">
        <v>1161000</v>
      </c>
      <c r="J619" s="326">
        <v>1168000</v>
      </c>
      <c r="K619" s="326">
        <v>1174000</v>
      </c>
      <c r="L619" s="326">
        <v>1181000</v>
      </c>
      <c r="M619" s="326">
        <v>1188000</v>
      </c>
      <c r="N619" s="326">
        <v>1194000</v>
      </c>
      <c r="O619" s="326">
        <v>1201000</v>
      </c>
      <c r="P619" s="326">
        <v>1161002</v>
      </c>
      <c r="Q619" s="206" t="s">
        <v>163</v>
      </c>
      <c r="R619" s="244">
        <f t="shared" si="9"/>
        <v>0</v>
      </c>
    </row>
    <row r="620" spans="1:18" ht="15">
      <c r="A620" s="327" t="s">
        <v>827</v>
      </c>
      <c r="B620" s="327" t="s">
        <v>734</v>
      </c>
      <c r="C620" s="326">
        <v>0</v>
      </c>
      <c r="D620" s="326">
        <v>0</v>
      </c>
      <c r="E620" s="326">
        <v>0</v>
      </c>
      <c r="F620" s="326">
        <v>0</v>
      </c>
      <c r="G620" s="326">
        <v>0</v>
      </c>
      <c r="H620" s="326">
        <v>0</v>
      </c>
      <c r="I620" s="326">
        <v>0</v>
      </c>
      <c r="J620" s="326">
        <v>0</v>
      </c>
      <c r="K620" s="326">
        <v>0</v>
      </c>
      <c r="L620" s="326">
        <v>0</v>
      </c>
      <c r="M620" s="326">
        <v>0</v>
      </c>
      <c r="N620" s="326">
        <v>0</v>
      </c>
      <c r="O620" s="326">
        <v>0</v>
      </c>
      <c r="P620" s="326">
        <v>0</v>
      </c>
      <c r="Q620" s="206" t="s">
        <v>163</v>
      </c>
      <c r="R620" s="244">
        <f t="shared" si="9"/>
        <v>0</v>
      </c>
    </row>
    <row r="621" spans="1:18" ht="15">
      <c r="A621" s="327" t="s">
        <v>828</v>
      </c>
      <c r="B621" s="327" t="s">
        <v>734</v>
      </c>
      <c r="C621" s="326">
        <v>52000</v>
      </c>
      <c r="D621" s="326">
        <v>52000</v>
      </c>
      <c r="E621" s="326">
        <v>52000</v>
      </c>
      <c r="F621" s="326">
        <v>52000</v>
      </c>
      <c r="G621" s="326">
        <v>52000</v>
      </c>
      <c r="H621" s="326">
        <v>52000</v>
      </c>
      <c r="I621" s="326">
        <v>52000</v>
      </c>
      <c r="J621" s="326">
        <v>52000</v>
      </c>
      <c r="K621" s="326">
        <v>52000</v>
      </c>
      <c r="L621" s="326">
        <v>52000</v>
      </c>
      <c r="M621" s="326">
        <v>52000</v>
      </c>
      <c r="N621" s="326">
        <v>52000</v>
      </c>
      <c r="O621" s="326">
        <v>52000</v>
      </c>
      <c r="P621" s="326">
        <v>52126</v>
      </c>
      <c r="Q621" s="206" t="s">
        <v>163</v>
      </c>
      <c r="R621" s="244">
        <f t="shared" si="9"/>
        <v>0</v>
      </c>
    </row>
    <row r="622" spans="1:18" ht="15">
      <c r="A622" s="327" t="s">
        <v>829</v>
      </c>
      <c r="B622" s="327" t="s">
        <v>734</v>
      </c>
      <c r="C622" s="326">
        <v>0</v>
      </c>
      <c r="D622" s="326">
        <v>0</v>
      </c>
      <c r="E622" s="326">
        <v>0</v>
      </c>
      <c r="F622" s="326">
        <v>0</v>
      </c>
      <c r="G622" s="326">
        <v>0</v>
      </c>
      <c r="H622" s="326">
        <v>0</v>
      </c>
      <c r="I622" s="326">
        <v>0</v>
      </c>
      <c r="J622" s="326">
        <v>0</v>
      </c>
      <c r="K622" s="326">
        <v>0</v>
      </c>
      <c r="L622" s="326">
        <v>0</v>
      </c>
      <c r="M622" s="326">
        <v>0</v>
      </c>
      <c r="N622" s="326">
        <v>0</v>
      </c>
      <c r="O622" s="326">
        <v>0</v>
      </c>
      <c r="P622" s="326">
        <v>0</v>
      </c>
      <c r="Q622" s="206" t="s">
        <v>163</v>
      </c>
      <c r="R622" s="244">
        <f t="shared" si="9"/>
        <v>0</v>
      </c>
    </row>
    <row r="623" spans="1:18" ht="15">
      <c r="A623" s="327" t="s">
        <v>830</v>
      </c>
      <c r="B623" s="327" t="s">
        <v>734</v>
      </c>
      <c r="C623" s="326">
        <v>2253000</v>
      </c>
      <c r="D623" s="326">
        <v>2303000</v>
      </c>
      <c r="E623" s="326">
        <v>2353000</v>
      </c>
      <c r="F623" s="326">
        <v>2403000</v>
      </c>
      <c r="G623" s="326">
        <v>2454000</v>
      </c>
      <c r="H623" s="326">
        <v>2504000</v>
      </c>
      <c r="I623" s="326">
        <v>2554000</v>
      </c>
      <c r="J623" s="326">
        <v>2605000</v>
      </c>
      <c r="K623" s="326">
        <v>2657000</v>
      </c>
      <c r="L623" s="326">
        <v>2708000</v>
      </c>
      <c r="M623" s="326">
        <v>2759000</v>
      </c>
      <c r="N623" s="326">
        <v>2811000</v>
      </c>
      <c r="O623" s="326">
        <v>2862000</v>
      </c>
      <c r="P623" s="326">
        <v>2555748</v>
      </c>
      <c r="Q623" s="206" t="s">
        <v>163</v>
      </c>
      <c r="R623" s="244">
        <f t="shared" si="9"/>
        <v>0</v>
      </c>
    </row>
    <row r="624" spans="1:18" ht="15">
      <c r="A624" s="327" t="s">
        <v>831</v>
      </c>
      <c r="B624" s="327" t="s">
        <v>734</v>
      </c>
      <c r="C624" s="326">
        <v>0</v>
      </c>
      <c r="D624" s="326">
        <v>0</v>
      </c>
      <c r="E624" s="326">
        <v>0</v>
      </c>
      <c r="F624" s="326">
        <v>0</v>
      </c>
      <c r="G624" s="326">
        <v>0</v>
      </c>
      <c r="H624" s="326">
        <v>0</v>
      </c>
      <c r="I624" s="326">
        <v>0</v>
      </c>
      <c r="J624" s="326">
        <v>0</v>
      </c>
      <c r="K624" s="326">
        <v>0</v>
      </c>
      <c r="L624" s="326">
        <v>0</v>
      </c>
      <c r="M624" s="326">
        <v>0</v>
      </c>
      <c r="N624" s="326">
        <v>0</v>
      </c>
      <c r="O624" s="326">
        <v>0</v>
      </c>
      <c r="P624" s="326">
        <v>0</v>
      </c>
      <c r="Q624" s="206" t="s">
        <v>163</v>
      </c>
      <c r="R624" s="244">
        <f t="shared" si="9"/>
        <v>0</v>
      </c>
    </row>
    <row r="625" spans="1:18" ht="15">
      <c r="A625" s="327" t="s">
        <v>832</v>
      </c>
      <c r="B625" s="327" t="s">
        <v>734</v>
      </c>
      <c r="C625" s="326">
        <v>23985000</v>
      </c>
      <c r="D625" s="326">
        <v>24064000</v>
      </c>
      <c r="E625" s="326">
        <v>24151000</v>
      </c>
      <c r="F625" s="326">
        <v>24029000</v>
      </c>
      <c r="G625" s="326">
        <v>24098000</v>
      </c>
      <c r="H625" s="326">
        <v>24168000</v>
      </c>
      <c r="I625" s="326">
        <v>24238000</v>
      </c>
      <c r="J625" s="326">
        <v>24308000</v>
      </c>
      <c r="K625" s="326">
        <v>24378000</v>
      </c>
      <c r="L625" s="326">
        <v>24450000</v>
      </c>
      <c r="M625" s="326">
        <v>24521000</v>
      </c>
      <c r="N625" s="326">
        <v>24591000</v>
      </c>
      <c r="O625" s="326">
        <v>24664000</v>
      </c>
      <c r="P625" s="326">
        <v>24276711</v>
      </c>
      <c r="Q625" s="206" t="s">
        <v>163</v>
      </c>
      <c r="R625" s="244">
        <f t="shared" si="9"/>
        <v>0</v>
      </c>
    </row>
    <row r="626" spans="1:18" ht="15">
      <c r="A626" s="327" t="s">
        <v>833</v>
      </c>
      <c r="B626" s="327" t="s">
        <v>734</v>
      </c>
      <c r="C626" s="326">
        <v>0</v>
      </c>
      <c r="D626" s="326">
        <v>0</v>
      </c>
      <c r="E626" s="326">
        <v>0</v>
      </c>
      <c r="F626" s="326">
        <v>0</v>
      </c>
      <c r="G626" s="326">
        <v>0</v>
      </c>
      <c r="H626" s="326">
        <v>0</v>
      </c>
      <c r="I626" s="326">
        <v>0</v>
      </c>
      <c r="J626" s="326">
        <v>0</v>
      </c>
      <c r="K626" s="326">
        <v>0</v>
      </c>
      <c r="L626" s="326">
        <v>0</v>
      </c>
      <c r="M626" s="326">
        <v>0</v>
      </c>
      <c r="N626" s="326">
        <v>0</v>
      </c>
      <c r="O626" s="326">
        <v>0</v>
      </c>
      <c r="P626" s="326">
        <v>0</v>
      </c>
      <c r="Q626" s="206" t="s">
        <v>163</v>
      </c>
      <c r="R626" s="244">
        <f t="shared" si="9"/>
        <v>0</v>
      </c>
    </row>
    <row r="627" spans="1:18" ht="15">
      <c r="A627" s="327" t="s">
        <v>834</v>
      </c>
      <c r="B627" s="327" t="s">
        <v>734</v>
      </c>
      <c r="C627" s="326">
        <v>0</v>
      </c>
      <c r="D627" s="326">
        <v>0</v>
      </c>
      <c r="E627" s="326">
        <v>0</v>
      </c>
      <c r="F627" s="326">
        <v>0</v>
      </c>
      <c r="G627" s="326">
        <v>0</v>
      </c>
      <c r="H627" s="326">
        <v>0</v>
      </c>
      <c r="I627" s="326">
        <v>0</v>
      </c>
      <c r="J627" s="326">
        <v>0</v>
      </c>
      <c r="K627" s="326">
        <v>0</v>
      </c>
      <c r="L627" s="326">
        <v>0</v>
      </c>
      <c r="M627" s="326">
        <v>0</v>
      </c>
      <c r="N627" s="326">
        <v>0</v>
      </c>
      <c r="O627" s="326">
        <v>0</v>
      </c>
      <c r="P627" s="326">
        <v>0</v>
      </c>
      <c r="Q627" s="206" t="s">
        <v>163</v>
      </c>
      <c r="R627" s="244">
        <f t="shared" si="9"/>
        <v>0</v>
      </c>
    </row>
    <row r="628" spans="1:18" ht="15">
      <c r="A628" s="327" t="s">
        <v>835</v>
      </c>
      <c r="B628" s="327" t="s">
        <v>734</v>
      </c>
      <c r="C628" s="326">
        <v>2066000</v>
      </c>
      <c r="D628" s="326">
        <v>2072000</v>
      </c>
      <c r="E628" s="326">
        <v>2078000</v>
      </c>
      <c r="F628" s="326">
        <v>2084000</v>
      </c>
      <c r="G628" s="326">
        <v>2089000</v>
      </c>
      <c r="H628" s="326">
        <v>2095000</v>
      </c>
      <c r="I628" s="326">
        <v>2101000</v>
      </c>
      <c r="J628" s="326">
        <v>2107000</v>
      </c>
      <c r="K628" s="326">
        <v>2113000</v>
      </c>
      <c r="L628" s="326">
        <v>2118000</v>
      </c>
      <c r="M628" s="326">
        <v>2124000</v>
      </c>
      <c r="N628" s="326">
        <v>2130000</v>
      </c>
      <c r="O628" s="326">
        <v>2136000</v>
      </c>
      <c r="P628" s="326">
        <v>2100984</v>
      </c>
      <c r="Q628" s="206" t="s">
        <v>163</v>
      </c>
      <c r="R628" s="244">
        <f t="shared" si="9"/>
        <v>0</v>
      </c>
    </row>
    <row r="629" spans="1:18" ht="15">
      <c r="A629" s="327" t="s">
        <v>836</v>
      </c>
      <c r="B629" s="327" t="s">
        <v>734</v>
      </c>
      <c r="C629" s="326">
        <v>0</v>
      </c>
      <c r="D629" s="326">
        <v>0</v>
      </c>
      <c r="E629" s="326">
        <v>0</v>
      </c>
      <c r="F629" s="326">
        <v>0</v>
      </c>
      <c r="G629" s="326">
        <v>0</v>
      </c>
      <c r="H629" s="326">
        <v>0</v>
      </c>
      <c r="I629" s="326">
        <v>0</v>
      </c>
      <c r="J629" s="326">
        <v>0</v>
      </c>
      <c r="K629" s="326">
        <v>0</v>
      </c>
      <c r="L629" s="326">
        <v>0</v>
      </c>
      <c r="M629" s="326">
        <v>0</v>
      </c>
      <c r="N629" s="326">
        <v>0</v>
      </c>
      <c r="O629" s="326">
        <v>0</v>
      </c>
      <c r="P629" s="326">
        <v>0</v>
      </c>
      <c r="Q629" s="206" t="s">
        <v>163</v>
      </c>
      <c r="R629" s="244">
        <f t="shared" si="9"/>
        <v>0</v>
      </c>
    </row>
    <row r="630" spans="1:18" ht="15">
      <c r="A630" s="327" t="s">
        <v>837</v>
      </c>
      <c r="B630" s="327" t="s">
        <v>734</v>
      </c>
      <c r="C630" s="326">
        <v>72000</v>
      </c>
      <c r="D630" s="326">
        <v>72000</v>
      </c>
      <c r="E630" s="326">
        <v>72000</v>
      </c>
      <c r="F630" s="326">
        <v>72000</v>
      </c>
      <c r="G630" s="326">
        <v>73000</v>
      </c>
      <c r="H630" s="326">
        <v>73000</v>
      </c>
      <c r="I630" s="326">
        <v>73000</v>
      </c>
      <c r="J630" s="326">
        <v>74000</v>
      </c>
      <c r="K630" s="326">
        <v>74000</v>
      </c>
      <c r="L630" s="326">
        <v>74000</v>
      </c>
      <c r="M630" s="326">
        <v>75000</v>
      </c>
      <c r="N630" s="326">
        <v>75000</v>
      </c>
      <c r="O630" s="326">
        <v>75000</v>
      </c>
      <c r="P630" s="326">
        <v>73364</v>
      </c>
      <c r="Q630" s="206" t="s">
        <v>163</v>
      </c>
      <c r="R630" s="244">
        <f t="shared" si="9"/>
        <v>0</v>
      </c>
    </row>
    <row r="631" spans="1:18" ht="15">
      <c r="A631" s="327" t="s">
        <v>838</v>
      </c>
      <c r="B631" s="327" t="s">
        <v>734</v>
      </c>
      <c r="C631" s="326">
        <v>0</v>
      </c>
      <c r="D631" s="326">
        <v>0</v>
      </c>
      <c r="E631" s="326">
        <v>0</v>
      </c>
      <c r="F631" s="326">
        <v>0</v>
      </c>
      <c r="G631" s="326">
        <v>0</v>
      </c>
      <c r="H631" s="326">
        <v>0</v>
      </c>
      <c r="I631" s="326">
        <v>0</v>
      </c>
      <c r="J631" s="326">
        <v>0</v>
      </c>
      <c r="K631" s="326">
        <v>0</v>
      </c>
      <c r="L631" s="326">
        <v>0</v>
      </c>
      <c r="M631" s="326">
        <v>0</v>
      </c>
      <c r="N631" s="326">
        <v>0</v>
      </c>
      <c r="O631" s="326">
        <v>0</v>
      </c>
      <c r="P631" s="326">
        <v>0</v>
      </c>
      <c r="Q631" s="206" t="s">
        <v>163</v>
      </c>
      <c r="R631" s="244">
        <f t="shared" si="9"/>
        <v>0</v>
      </c>
    </row>
    <row r="632" spans="1:18" ht="15">
      <c r="A632" s="327" t="s">
        <v>839</v>
      </c>
      <c r="B632" s="327" t="s">
        <v>734</v>
      </c>
      <c r="C632" s="326">
        <v>0</v>
      </c>
      <c r="D632" s="326">
        <v>0</v>
      </c>
      <c r="E632" s="326">
        <v>0</v>
      </c>
      <c r="F632" s="326">
        <v>0</v>
      </c>
      <c r="G632" s="326">
        <v>0</v>
      </c>
      <c r="H632" s="326">
        <v>0</v>
      </c>
      <c r="I632" s="326">
        <v>0</v>
      </c>
      <c r="J632" s="326">
        <v>0</v>
      </c>
      <c r="K632" s="326">
        <v>0</v>
      </c>
      <c r="L632" s="326">
        <v>0</v>
      </c>
      <c r="M632" s="326">
        <v>0</v>
      </c>
      <c r="N632" s="326">
        <v>0</v>
      </c>
      <c r="O632" s="326">
        <v>0</v>
      </c>
      <c r="P632" s="326">
        <v>0</v>
      </c>
      <c r="Q632" s="206" t="s">
        <v>163</v>
      </c>
      <c r="R632" s="244">
        <f t="shared" si="9"/>
        <v>0</v>
      </c>
    </row>
    <row r="633" spans="1:18" ht="15">
      <c r="A633" s="327" t="s">
        <v>840</v>
      </c>
      <c r="B633" s="327" t="s">
        <v>734</v>
      </c>
      <c r="C633" s="326">
        <v>0</v>
      </c>
      <c r="D633" s="326">
        <v>0</v>
      </c>
      <c r="E633" s="326">
        <v>0</v>
      </c>
      <c r="F633" s="326">
        <v>0</v>
      </c>
      <c r="G633" s="326">
        <v>0</v>
      </c>
      <c r="H633" s="326">
        <v>0</v>
      </c>
      <c r="I633" s="326">
        <v>0</v>
      </c>
      <c r="J633" s="326">
        <v>0</v>
      </c>
      <c r="K633" s="326">
        <v>0</v>
      </c>
      <c r="L633" s="326">
        <v>0</v>
      </c>
      <c r="M633" s="326">
        <v>0</v>
      </c>
      <c r="N633" s="326">
        <v>0</v>
      </c>
      <c r="O633" s="326">
        <v>0</v>
      </c>
      <c r="P633" s="326">
        <v>0</v>
      </c>
      <c r="Q633" s="206" t="s">
        <v>163</v>
      </c>
      <c r="R633" s="244">
        <f t="shared" si="9"/>
        <v>0</v>
      </c>
    </row>
    <row r="634" spans="1:18" ht="15">
      <c r="A634" s="327" t="s">
        <v>841</v>
      </c>
      <c r="B634" s="327" t="s">
        <v>734</v>
      </c>
      <c r="C634" s="326">
        <v>0</v>
      </c>
      <c r="D634" s="326">
        <v>0</v>
      </c>
      <c r="E634" s="326">
        <v>0</v>
      </c>
      <c r="F634" s="326">
        <v>0</v>
      </c>
      <c r="G634" s="326">
        <v>0</v>
      </c>
      <c r="H634" s="326">
        <v>0</v>
      </c>
      <c r="I634" s="326">
        <v>0</v>
      </c>
      <c r="J634" s="326">
        <v>0</v>
      </c>
      <c r="K634" s="326">
        <v>0</v>
      </c>
      <c r="L634" s="326">
        <v>0</v>
      </c>
      <c r="M634" s="326">
        <v>0</v>
      </c>
      <c r="N634" s="326">
        <v>0</v>
      </c>
      <c r="O634" s="326">
        <v>0</v>
      </c>
      <c r="P634" s="326">
        <v>0</v>
      </c>
      <c r="Q634" s="206" t="s">
        <v>163</v>
      </c>
      <c r="R634" s="244">
        <f t="shared" si="9"/>
        <v>0</v>
      </c>
    </row>
    <row r="635" spans="1:18" ht="15">
      <c r="A635" s="327" t="s">
        <v>842</v>
      </c>
      <c r="B635" s="327" t="s">
        <v>734</v>
      </c>
      <c r="C635" s="326">
        <v>0</v>
      </c>
      <c r="D635" s="326">
        <v>0</v>
      </c>
      <c r="E635" s="326">
        <v>0</v>
      </c>
      <c r="F635" s="326">
        <v>0</v>
      </c>
      <c r="G635" s="326">
        <v>0</v>
      </c>
      <c r="H635" s="326">
        <v>0</v>
      </c>
      <c r="I635" s="326">
        <v>0</v>
      </c>
      <c r="J635" s="326">
        <v>0</v>
      </c>
      <c r="K635" s="326">
        <v>0</v>
      </c>
      <c r="L635" s="326">
        <v>0</v>
      </c>
      <c r="M635" s="326">
        <v>0</v>
      </c>
      <c r="N635" s="326">
        <v>0</v>
      </c>
      <c r="O635" s="326">
        <v>0</v>
      </c>
      <c r="P635" s="326">
        <v>0</v>
      </c>
      <c r="Q635" s="206" t="s">
        <v>163</v>
      </c>
      <c r="R635" s="244">
        <f t="shared" si="9"/>
        <v>0</v>
      </c>
    </row>
    <row r="636" spans="1:18" ht="15">
      <c r="A636" s="327" t="s">
        <v>843</v>
      </c>
      <c r="B636" s="327" t="s">
        <v>734</v>
      </c>
      <c r="C636" s="326">
        <v>0</v>
      </c>
      <c r="D636" s="326">
        <v>0</v>
      </c>
      <c r="E636" s="326">
        <v>0</v>
      </c>
      <c r="F636" s="326">
        <v>0</v>
      </c>
      <c r="G636" s="326">
        <v>0</v>
      </c>
      <c r="H636" s="326">
        <v>0</v>
      </c>
      <c r="I636" s="326">
        <v>0</v>
      </c>
      <c r="J636" s="326">
        <v>0</v>
      </c>
      <c r="K636" s="326">
        <v>0</v>
      </c>
      <c r="L636" s="326">
        <v>0</v>
      </c>
      <c r="M636" s="326">
        <v>0</v>
      </c>
      <c r="N636" s="326">
        <v>0</v>
      </c>
      <c r="O636" s="326">
        <v>0</v>
      </c>
      <c r="P636" s="326">
        <v>0</v>
      </c>
      <c r="Q636" s="206" t="s">
        <v>163</v>
      </c>
      <c r="R636" s="244">
        <f t="shared" si="9"/>
        <v>0</v>
      </c>
    </row>
    <row r="637" spans="1:18" ht="15">
      <c r="A637" s="327" t="s">
        <v>844</v>
      </c>
      <c r="B637" s="327" t="s">
        <v>734</v>
      </c>
      <c r="C637" s="326">
        <v>0</v>
      </c>
      <c r="D637" s="326">
        <v>0</v>
      </c>
      <c r="E637" s="326">
        <v>0</v>
      </c>
      <c r="F637" s="326">
        <v>0</v>
      </c>
      <c r="G637" s="326">
        <v>0</v>
      </c>
      <c r="H637" s="326">
        <v>0</v>
      </c>
      <c r="I637" s="326">
        <v>0</v>
      </c>
      <c r="J637" s="326">
        <v>0</v>
      </c>
      <c r="K637" s="326">
        <v>0</v>
      </c>
      <c r="L637" s="326">
        <v>0</v>
      </c>
      <c r="M637" s="326">
        <v>0</v>
      </c>
      <c r="N637" s="326">
        <v>0</v>
      </c>
      <c r="O637" s="326">
        <v>0</v>
      </c>
      <c r="P637" s="326">
        <v>0</v>
      </c>
      <c r="Q637" s="206" t="s">
        <v>163</v>
      </c>
      <c r="R637" s="244">
        <f t="shared" si="9"/>
        <v>0</v>
      </c>
    </row>
    <row r="638" spans="1:18" ht="15">
      <c r="A638" s="327" t="s">
        <v>845</v>
      </c>
      <c r="B638" s="327" t="s">
        <v>734</v>
      </c>
      <c r="C638" s="326">
        <v>0</v>
      </c>
      <c r="D638" s="326">
        <v>0</v>
      </c>
      <c r="E638" s="326">
        <v>0</v>
      </c>
      <c r="F638" s="326">
        <v>0</v>
      </c>
      <c r="G638" s="326">
        <v>0</v>
      </c>
      <c r="H638" s="326">
        <v>0</v>
      </c>
      <c r="I638" s="326">
        <v>0</v>
      </c>
      <c r="J638" s="326">
        <v>0</v>
      </c>
      <c r="K638" s="326">
        <v>0</v>
      </c>
      <c r="L638" s="326">
        <v>0</v>
      </c>
      <c r="M638" s="326">
        <v>0</v>
      </c>
      <c r="N638" s="326">
        <v>0</v>
      </c>
      <c r="O638" s="326">
        <v>0</v>
      </c>
      <c r="P638" s="326">
        <v>0</v>
      </c>
      <c r="Q638" s="206" t="s">
        <v>163</v>
      </c>
      <c r="R638" s="244">
        <f t="shared" si="9"/>
        <v>0</v>
      </c>
    </row>
    <row r="639" spans="1:18" ht="15">
      <c r="A639" s="327" t="s">
        <v>846</v>
      </c>
      <c r="B639" s="327" t="s">
        <v>734</v>
      </c>
      <c r="C639" s="326">
        <v>6306000</v>
      </c>
      <c r="D639" s="326">
        <v>6320000</v>
      </c>
      <c r="E639" s="326">
        <v>6334000</v>
      </c>
      <c r="F639" s="326">
        <v>6347000</v>
      </c>
      <c r="G639" s="326">
        <v>6361000</v>
      </c>
      <c r="H639" s="326">
        <v>6375000</v>
      </c>
      <c r="I639" s="326">
        <v>6388000</v>
      </c>
      <c r="J639" s="326">
        <v>6402000</v>
      </c>
      <c r="K639" s="326">
        <v>6416000</v>
      </c>
      <c r="L639" s="326">
        <v>6429000</v>
      </c>
      <c r="M639" s="326">
        <v>6443000</v>
      </c>
      <c r="N639" s="326">
        <v>6457000</v>
      </c>
      <c r="O639" s="326">
        <v>6470000</v>
      </c>
      <c r="P639" s="326">
        <v>6388260</v>
      </c>
      <c r="Q639" s="206" t="s">
        <v>163</v>
      </c>
      <c r="R639" s="244">
        <f t="shared" si="9"/>
        <v>0</v>
      </c>
    </row>
    <row r="640" spans="1:18" ht="15">
      <c r="A640" s="327" t="s">
        <v>847</v>
      </c>
      <c r="B640" s="327" t="s">
        <v>734</v>
      </c>
      <c r="C640" s="326">
        <v>0</v>
      </c>
      <c r="D640" s="326">
        <v>0</v>
      </c>
      <c r="E640" s="326">
        <v>0</v>
      </c>
      <c r="F640" s="326">
        <v>0</v>
      </c>
      <c r="G640" s="326">
        <v>0</v>
      </c>
      <c r="H640" s="326">
        <v>0</v>
      </c>
      <c r="I640" s="326">
        <v>0</v>
      </c>
      <c r="J640" s="326">
        <v>0</v>
      </c>
      <c r="K640" s="326">
        <v>0</v>
      </c>
      <c r="L640" s="326">
        <v>0</v>
      </c>
      <c r="M640" s="326">
        <v>0</v>
      </c>
      <c r="N640" s="326">
        <v>0</v>
      </c>
      <c r="O640" s="326">
        <v>0</v>
      </c>
      <c r="P640" s="326">
        <v>0</v>
      </c>
      <c r="Q640" s="206" t="s">
        <v>163</v>
      </c>
      <c r="R640" s="244">
        <f t="shared" si="9"/>
        <v>0</v>
      </c>
    </row>
    <row r="641" spans="1:18" ht="15">
      <c r="A641" s="327" t="s">
        <v>848</v>
      </c>
      <c r="B641" s="327" t="s">
        <v>734</v>
      </c>
      <c r="C641" s="326">
        <v>0</v>
      </c>
      <c r="D641" s="326">
        <v>0</v>
      </c>
      <c r="E641" s="326">
        <v>0</v>
      </c>
      <c r="F641" s="326">
        <v>0</v>
      </c>
      <c r="G641" s="326">
        <v>0</v>
      </c>
      <c r="H641" s="326">
        <v>0</v>
      </c>
      <c r="I641" s="326">
        <v>0</v>
      </c>
      <c r="J641" s="326">
        <v>0</v>
      </c>
      <c r="K641" s="326">
        <v>0</v>
      </c>
      <c r="L641" s="326">
        <v>0</v>
      </c>
      <c r="M641" s="326">
        <v>0</v>
      </c>
      <c r="N641" s="326">
        <v>0</v>
      </c>
      <c r="O641" s="326">
        <v>0</v>
      </c>
      <c r="P641" s="326">
        <v>0</v>
      </c>
      <c r="Q641" s="206" t="s">
        <v>163</v>
      </c>
      <c r="R641" s="244">
        <f t="shared" si="9"/>
        <v>0</v>
      </c>
    </row>
    <row r="642" spans="1:18" ht="15">
      <c r="A642" s="327" t="s">
        <v>849</v>
      </c>
      <c r="B642" s="327" t="s">
        <v>734</v>
      </c>
      <c r="C642" s="326">
        <v>0</v>
      </c>
      <c r="D642" s="326">
        <v>0</v>
      </c>
      <c r="E642" s="326">
        <v>0</v>
      </c>
      <c r="F642" s="326">
        <v>0</v>
      </c>
      <c r="G642" s="326">
        <v>0</v>
      </c>
      <c r="H642" s="326">
        <v>0</v>
      </c>
      <c r="I642" s="326">
        <v>0</v>
      </c>
      <c r="J642" s="326">
        <v>0</v>
      </c>
      <c r="K642" s="326">
        <v>0</v>
      </c>
      <c r="L642" s="326">
        <v>0</v>
      </c>
      <c r="M642" s="326">
        <v>0</v>
      </c>
      <c r="N642" s="326">
        <v>0</v>
      </c>
      <c r="O642" s="326">
        <v>0</v>
      </c>
      <c r="P642" s="326">
        <v>0</v>
      </c>
      <c r="Q642" s="206" t="s">
        <v>163</v>
      </c>
      <c r="R642" s="244">
        <f t="shared" si="9"/>
        <v>0</v>
      </c>
    </row>
    <row r="643" spans="1:18" ht="15">
      <c r="A643" s="327" t="s">
        <v>850</v>
      </c>
      <c r="B643" s="327" t="s">
        <v>734</v>
      </c>
      <c r="C643" s="326">
        <v>0</v>
      </c>
      <c r="D643" s="326">
        <v>0</v>
      </c>
      <c r="E643" s="326">
        <v>0</v>
      </c>
      <c r="F643" s="326">
        <v>0</v>
      </c>
      <c r="G643" s="326">
        <v>0</v>
      </c>
      <c r="H643" s="326">
        <v>0</v>
      </c>
      <c r="I643" s="326">
        <v>0</v>
      </c>
      <c r="J643" s="326">
        <v>0</v>
      </c>
      <c r="K643" s="326">
        <v>0</v>
      </c>
      <c r="L643" s="326">
        <v>0</v>
      </c>
      <c r="M643" s="326">
        <v>0</v>
      </c>
      <c r="N643" s="326">
        <v>0</v>
      </c>
      <c r="O643" s="326">
        <v>0</v>
      </c>
      <c r="P643" s="326">
        <v>0</v>
      </c>
      <c r="Q643" s="206" t="s">
        <v>163</v>
      </c>
      <c r="R643" s="244">
        <f t="shared" si="9"/>
        <v>0</v>
      </c>
    </row>
    <row r="644" spans="1:18" ht="15">
      <c r="A644" s="327" t="s">
        <v>851</v>
      </c>
      <c r="B644" s="327" t="s">
        <v>734</v>
      </c>
      <c r="C644" s="326">
        <v>0</v>
      </c>
      <c r="D644" s="326">
        <v>0</v>
      </c>
      <c r="E644" s="326">
        <v>0</v>
      </c>
      <c r="F644" s="326">
        <v>0</v>
      </c>
      <c r="G644" s="326">
        <v>0</v>
      </c>
      <c r="H644" s="326">
        <v>0</v>
      </c>
      <c r="I644" s="326">
        <v>0</v>
      </c>
      <c r="J644" s="326">
        <v>0</v>
      </c>
      <c r="K644" s="326">
        <v>0</v>
      </c>
      <c r="L644" s="326">
        <v>0</v>
      </c>
      <c r="M644" s="326">
        <v>0</v>
      </c>
      <c r="N644" s="326">
        <v>0</v>
      </c>
      <c r="O644" s="326">
        <v>0</v>
      </c>
      <c r="P644" s="326">
        <v>0</v>
      </c>
      <c r="Q644" s="206" t="s">
        <v>163</v>
      </c>
      <c r="R644" s="244">
        <f t="shared" ref="R644:R707" si="10">(ROUND((C644+O644+SUM(D644:N644)*2)/24,-3)-(ROUND(P644,-3)))</f>
        <v>0</v>
      </c>
    </row>
    <row r="645" spans="1:18" ht="15">
      <c r="A645" s="327" t="s">
        <v>852</v>
      </c>
      <c r="B645" s="327" t="s">
        <v>734</v>
      </c>
      <c r="C645" s="326">
        <v>0</v>
      </c>
      <c r="D645" s="326">
        <v>0</v>
      </c>
      <c r="E645" s="326">
        <v>0</v>
      </c>
      <c r="F645" s="326">
        <v>0</v>
      </c>
      <c r="G645" s="326">
        <v>0</v>
      </c>
      <c r="H645" s="326">
        <v>0</v>
      </c>
      <c r="I645" s="326">
        <v>0</v>
      </c>
      <c r="J645" s="326">
        <v>0</v>
      </c>
      <c r="K645" s="326">
        <v>0</v>
      </c>
      <c r="L645" s="326">
        <v>0</v>
      </c>
      <c r="M645" s="326">
        <v>0</v>
      </c>
      <c r="N645" s="326">
        <v>0</v>
      </c>
      <c r="O645" s="326">
        <v>0</v>
      </c>
      <c r="P645" s="326">
        <v>0</v>
      </c>
      <c r="Q645" s="206" t="s">
        <v>163</v>
      </c>
      <c r="R645" s="244">
        <f t="shared" si="10"/>
        <v>0</v>
      </c>
    </row>
    <row r="646" spans="1:18" ht="15">
      <c r="A646" s="327" t="s">
        <v>853</v>
      </c>
      <c r="B646" s="327" t="s">
        <v>734</v>
      </c>
      <c r="C646" s="326">
        <v>0</v>
      </c>
      <c r="D646" s="326">
        <v>0</v>
      </c>
      <c r="E646" s="326">
        <v>0</v>
      </c>
      <c r="F646" s="326">
        <v>0</v>
      </c>
      <c r="G646" s="326">
        <v>0</v>
      </c>
      <c r="H646" s="326">
        <v>0</v>
      </c>
      <c r="I646" s="326">
        <v>0</v>
      </c>
      <c r="J646" s="326">
        <v>0</v>
      </c>
      <c r="K646" s="326">
        <v>0</v>
      </c>
      <c r="L646" s="326">
        <v>0</v>
      </c>
      <c r="M646" s="326">
        <v>0</v>
      </c>
      <c r="N646" s="326">
        <v>0</v>
      </c>
      <c r="O646" s="326">
        <v>0</v>
      </c>
      <c r="P646" s="326">
        <v>0</v>
      </c>
      <c r="Q646" s="206" t="s">
        <v>163</v>
      </c>
      <c r="R646" s="244">
        <f t="shared" si="10"/>
        <v>0</v>
      </c>
    </row>
    <row r="647" spans="1:18" ht="15">
      <c r="A647" s="327" t="s">
        <v>854</v>
      </c>
      <c r="B647" s="327" t="s">
        <v>734</v>
      </c>
      <c r="C647" s="326">
        <v>16288000</v>
      </c>
      <c r="D647" s="326">
        <v>16309000</v>
      </c>
      <c r="E647" s="326">
        <v>16331000</v>
      </c>
      <c r="F647" s="326">
        <v>16352000</v>
      </c>
      <c r="G647" s="326">
        <v>16373000</v>
      </c>
      <c r="H647" s="326">
        <v>16394000</v>
      </c>
      <c r="I647" s="326">
        <v>16415000</v>
      </c>
      <c r="J647" s="326">
        <v>16437000</v>
      </c>
      <c r="K647" s="326">
        <v>16458000</v>
      </c>
      <c r="L647" s="326">
        <v>16479000</v>
      </c>
      <c r="M647" s="326">
        <v>16500000</v>
      </c>
      <c r="N647" s="326">
        <v>16522000</v>
      </c>
      <c r="O647" s="326">
        <v>16543000</v>
      </c>
      <c r="P647" s="326">
        <v>16415461</v>
      </c>
      <c r="Q647" s="206" t="s">
        <v>163</v>
      </c>
      <c r="R647" s="244">
        <f t="shared" si="10"/>
        <v>0</v>
      </c>
    </row>
    <row r="648" spans="1:18" ht="15">
      <c r="A648" s="327" t="s">
        <v>855</v>
      </c>
      <c r="B648" s="327" t="s">
        <v>734</v>
      </c>
      <c r="C648" s="326">
        <v>10832000</v>
      </c>
      <c r="D648" s="326">
        <v>10846000</v>
      </c>
      <c r="E648" s="326">
        <v>10860000</v>
      </c>
      <c r="F648" s="326">
        <v>10874000</v>
      </c>
      <c r="G648" s="326">
        <v>10888000</v>
      </c>
      <c r="H648" s="326">
        <v>10902000</v>
      </c>
      <c r="I648" s="326">
        <v>10915000</v>
      </c>
      <c r="J648" s="326">
        <v>10929000</v>
      </c>
      <c r="K648" s="326">
        <v>10943000</v>
      </c>
      <c r="L648" s="326">
        <v>10957000</v>
      </c>
      <c r="M648" s="326">
        <v>10971000</v>
      </c>
      <c r="N648" s="326">
        <v>10985000</v>
      </c>
      <c r="O648" s="326">
        <v>10999000</v>
      </c>
      <c r="P648" s="326">
        <v>10915468</v>
      </c>
      <c r="Q648" s="206" t="s">
        <v>163</v>
      </c>
      <c r="R648" s="244">
        <f t="shared" si="10"/>
        <v>0</v>
      </c>
    </row>
    <row r="649" spans="1:18" ht="15">
      <c r="A649" s="327" t="s">
        <v>856</v>
      </c>
      <c r="B649" s="327" t="s">
        <v>734</v>
      </c>
      <c r="C649" s="326">
        <v>0</v>
      </c>
      <c r="D649" s="326">
        <v>0</v>
      </c>
      <c r="E649" s="326">
        <v>0</v>
      </c>
      <c r="F649" s="326">
        <v>0</v>
      </c>
      <c r="G649" s="326">
        <v>0</v>
      </c>
      <c r="H649" s="326">
        <v>0</v>
      </c>
      <c r="I649" s="326">
        <v>0</v>
      </c>
      <c r="J649" s="326">
        <v>0</v>
      </c>
      <c r="K649" s="326">
        <v>0</v>
      </c>
      <c r="L649" s="326">
        <v>0</v>
      </c>
      <c r="M649" s="326">
        <v>0</v>
      </c>
      <c r="N649" s="326">
        <v>0</v>
      </c>
      <c r="O649" s="326">
        <v>0</v>
      </c>
      <c r="P649" s="326">
        <v>0</v>
      </c>
      <c r="Q649" s="206" t="s">
        <v>163</v>
      </c>
      <c r="R649" s="244">
        <f t="shared" si="10"/>
        <v>0</v>
      </c>
    </row>
    <row r="650" spans="1:18" ht="15">
      <c r="A650" s="327" t="s">
        <v>857</v>
      </c>
      <c r="B650" s="327" t="s">
        <v>734</v>
      </c>
      <c r="C650" s="326">
        <v>0</v>
      </c>
      <c r="D650" s="326">
        <v>0</v>
      </c>
      <c r="E650" s="326">
        <v>0</v>
      </c>
      <c r="F650" s="326">
        <v>0</v>
      </c>
      <c r="G650" s="326">
        <v>0</v>
      </c>
      <c r="H650" s="326">
        <v>0</v>
      </c>
      <c r="I650" s="326">
        <v>0</v>
      </c>
      <c r="J650" s="326">
        <v>0</v>
      </c>
      <c r="K650" s="326">
        <v>0</v>
      </c>
      <c r="L650" s="326">
        <v>0</v>
      </c>
      <c r="M650" s="326">
        <v>0</v>
      </c>
      <c r="N650" s="326">
        <v>0</v>
      </c>
      <c r="O650" s="326">
        <v>0</v>
      </c>
      <c r="P650" s="326">
        <v>0</v>
      </c>
      <c r="Q650" s="206" t="s">
        <v>163</v>
      </c>
      <c r="R650" s="244">
        <f t="shared" si="10"/>
        <v>0</v>
      </c>
    </row>
    <row r="651" spans="1:18" ht="15">
      <c r="A651" s="327" t="s">
        <v>858</v>
      </c>
      <c r="B651" s="327" t="s">
        <v>734</v>
      </c>
      <c r="C651" s="326">
        <v>13630000</v>
      </c>
      <c r="D651" s="326">
        <v>13655000</v>
      </c>
      <c r="E651" s="326">
        <v>13681000</v>
      </c>
      <c r="F651" s="326">
        <v>13706000</v>
      </c>
      <c r="G651" s="326">
        <v>13732000</v>
      </c>
      <c r="H651" s="326">
        <v>13757000</v>
      </c>
      <c r="I651" s="326">
        <v>13782000</v>
      </c>
      <c r="J651" s="326">
        <v>13808000</v>
      </c>
      <c r="K651" s="326">
        <v>13833000</v>
      </c>
      <c r="L651" s="326">
        <v>13859000</v>
      </c>
      <c r="M651" s="326">
        <v>13884000</v>
      </c>
      <c r="N651" s="326">
        <v>13910000</v>
      </c>
      <c r="O651" s="326">
        <v>13935000</v>
      </c>
      <c r="P651" s="326">
        <v>13782473</v>
      </c>
      <c r="Q651" s="206" t="s">
        <v>163</v>
      </c>
      <c r="R651" s="244">
        <f t="shared" si="10"/>
        <v>0</v>
      </c>
    </row>
    <row r="652" spans="1:18" ht="15">
      <c r="A652" s="327" t="s">
        <v>859</v>
      </c>
      <c r="B652" s="327" t="s">
        <v>734</v>
      </c>
      <c r="C652" s="326">
        <v>0</v>
      </c>
      <c r="D652" s="326">
        <v>0</v>
      </c>
      <c r="E652" s="326">
        <v>0</v>
      </c>
      <c r="F652" s="326">
        <v>0</v>
      </c>
      <c r="G652" s="326">
        <v>0</v>
      </c>
      <c r="H652" s="326">
        <v>0</v>
      </c>
      <c r="I652" s="326">
        <v>0</v>
      </c>
      <c r="J652" s="326">
        <v>0</v>
      </c>
      <c r="K652" s="326">
        <v>0</v>
      </c>
      <c r="L652" s="326">
        <v>0</v>
      </c>
      <c r="M652" s="326">
        <v>0</v>
      </c>
      <c r="N652" s="326">
        <v>0</v>
      </c>
      <c r="O652" s="326">
        <v>0</v>
      </c>
      <c r="P652" s="326">
        <v>0</v>
      </c>
      <c r="Q652" s="206" t="s">
        <v>163</v>
      </c>
      <c r="R652" s="244">
        <f t="shared" si="10"/>
        <v>0</v>
      </c>
    </row>
    <row r="653" spans="1:18" ht="15">
      <c r="A653" s="327" t="s">
        <v>860</v>
      </c>
      <c r="B653" s="327" t="s">
        <v>734</v>
      </c>
      <c r="C653" s="326">
        <v>1013000</v>
      </c>
      <c r="D653" s="326">
        <v>1024000</v>
      </c>
      <c r="E653" s="326">
        <v>1036000</v>
      </c>
      <c r="F653" s="326">
        <v>1048000</v>
      </c>
      <c r="G653" s="326">
        <v>1060000</v>
      </c>
      <c r="H653" s="326">
        <v>1071000</v>
      </c>
      <c r="I653" s="326">
        <v>1083000</v>
      </c>
      <c r="J653" s="326">
        <v>1095000</v>
      </c>
      <c r="K653" s="326">
        <v>1106000</v>
      </c>
      <c r="L653" s="326">
        <v>1118000</v>
      </c>
      <c r="M653" s="326">
        <v>1130000</v>
      </c>
      <c r="N653" s="326">
        <v>1141000</v>
      </c>
      <c r="O653" s="326">
        <v>1153000</v>
      </c>
      <c r="P653" s="326">
        <v>1082868</v>
      </c>
      <c r="Q653" s="206" t="s">
        <v>163</v>
      </c>
      <c r="R653" s="244">
        <f t="shared" si="10"/>
        <v>0</v>
      </c>
    </row>
    <row r="654" spans="1:18" ht="15">
      <c r="A654" s="327" t="s">
        <v>861</v>
      </c>
      <c r="B654" s="327" t="s">
        <v>734</v>
      </c>
      <c r="C654" s="326">
        <v>0</v>
      </c>
      <c r="D654" s="326">
        <v>0</v>
      </c>
      <c r="E654" s="326">
        <v>0</v>
      </c>
      <c r="F654" s="326">
        <v>0</v>
      </c>
      <c r="G654" s="326">
        <v>0</v>
      </c>
      <c r="H654" s="326">
        <v>0</v>
      </c>
      <c r="I654" s="326">
        <v>0</v>
      </c>
      <c r="J654" s="326">
        <v>0</v>
      </c>
      <c r="K654" s="326">
        <v>0</v>
      </c>
      <c r="L654" s="326">
        <v>0</v>
      </c>
      <c r="M654" s="326">
        <v>0</v>
      </c>
      <c r="N654" s="326">
        <v>0</v>
      </c>
      <c r="O654" s="326">
        <v>0</v>
      </c>
      <c r="P654" s="326">
        <v>0</v>
      </c>
      <c r="Q654" s="206" t="s">
        <v>163</v>
      </c>
      <c r="R654" s="244">
        <f t="shared" si="10"/>
        <v>0</v>
      </c>
    </row>
    <row r="655" spans="1:18" ht="15">
      <c r="A655" s="327" t="s">
        <v>862</v>
      </c>
      <c r="B655" s="327" t="s">
        <v>734</v>
      </c>
      <c r="C655" s="326">
        <v>342000</v>
      </c>
      <c r="D655" s="326">
        <v>345000</v>
      </c>
      <c r="E655" s="326">
        <v>348000</v>
      </c>
      <c r="F655" s="326">
        <v>351000</v>
      </c>
      <c r="G655" s="326">
        <v>354000</v>
      </c>
      <c r="H655" s="326">
        <v>357000</v>
      </c>
      <c r="I655" s="326">
        <v>360000</v>
      </c>
      <c r="J655" s="326">
        <v>363000</v>
      </c>
      <c r="K655" s="326">
        <v>366000</v>
      </c>
      <c r="L655" s="326">
        <v>369000</v>
      </c>
      <c r="M655" s="326">
        <v>372000</v>
      </c>
      <c r="N655" s="326">
        <v>375000</v>
      </c>
      <c r="O655" s="326">
        <v>378000</v>
      </c>
      <c r="P655" s="326">
        <v>360032</v>
      </c>
      <c r="Q655" s="206" t="s">
        <v>163</v>
      </c>
      <c r="R655" s="244">
        <f t="shared" si="10"/>
        <v>0</v>
      </c>
    </row>
    <row r="656" spans="1:18" ht="15">
      <c r="A656" s="327" t="s">
        <v>863</v>
      </c>
      <c r="B656" s="327" t="s">
        <v>734</v>
      </c>
      <c r="C656" s="326">
        <v>0</v>
      </c>
      <c r="D656" s="326">
        <v>0</v>
      </c>
      <c r="E656" s="326">
        <v>0</v>
      </c>
      <c r="F656" s="326">
        <v>0</v>
      </c>
      <c r="G656" s="326">
        <v>0</v>
      </c>
      <c r="H656" s="326">
        <v>0</v>
      </c>
      <c r="I656" s="326">
        <v>0</v>
      </c>
      <c r="J656" s="326">
        <v>0</v>
      </c>
      <c r="K656" s="326">
        <v>0</v>
      </c>
      <c r="L656" s="326">
        <v>0</v>
      </c>
      <c r="M656" s="326">
        <v>0</v>
      </c>
      <c r="N656" s="326">
        <v>0</v>
      </c>
      <c r="O656" s="326">
        <v>0</v>
      </c>
      <c r="P656" s="326">
        <v>0</v>
      </c>
      <c r="Q656" s="206" t="s">
        <v>163</v>
      </c>
      <c r="R656" s="244">
        <f t="shared" si="10"/>
        <v>0</v>
      </c>
    </row>
    <row r="657" spans="1:18" ht="15">
      <c r="A657" s="327" t="s">
        <v>864</v>
      </c>
      <c r="B657" s="327" t="s">
        <v>734</v>
      </c>
      <c r="C657" s="326">
        <v>128000</v>
      </c>
      <c r="D657" s="326">
        <v>128000</v>
      </c>
      <c r="E657" s="326">
        <v>128000</v>
      </c>
      <c r="F657" s="326">
        <v>129000</v>
      </c>
      <c r="G657" s="326">
        <v>129000</v>
      </c>
      <c r="H657" s="326">
        <v>129000</v>
      </c>
      <c r="I657" s="326">
        <v>130000</v>
      </c>
      <c r="J657" s="326">
        <v>130000</v>
      </c>
      <c r="K657" s="326">
        <v>131000</v>
      </c>
      <c r="L657" s="326">
        <v>131000</v>
      </c>
      <c r="M657" s="326">
        <v>131000</v>
      </c>
      <c r="N657" s="326">
        <v>132000</v>
      </c>
      <c r="O657" s="326">
        <v>132000</v>
      </c>
      <c r="P657" s="326">
        <v>129888</v>
      </c>
      <c r="Q657" s="206" t="s">
        <v>163</v>
      </c>
      <c r="R657" s="244">
        <f t="shared" si="10"/>
        <v>0</v>
      </c>
    </row>
    <row r="658" spans="1:18" ht="15">
      <c r="A658" s="327" t="s">
        <v>865</v>
      </c>
      <c r="B658" s="327" t="s">
        <v>734</v>
      </c>
      <c r="C658" s="326">
        <v>31000</v>
      </c>
      <c r="D658" s="326">
        <v>31000</v>
      </c>
      <c r="E658" s="326">
        <v>31000</v>
      </c>
      <c r="F658" s="326">
        <v>32000</v>
      </c>
      <c r="G658" s="326">
        <v>32000</v>
      </c>
      <c r="H658" s="326">
        <v>32000</v>
      </c>
      <c r="I658" s="326">
        <v>32000</v>
      </c>
      <c r="J658" s="326">
        <v>32000</v>
      </c>
      <c r="K658" s="326">
        <v>33000</v>
      </c>
      <c r="L658" s="326">
        <v>33000</v>
      </c>
      <c r="M658" s="326">
        <v>33000</v>
      </c>
      <c r="N658" s="326">
        <v>33000</v>
      </c>
      <c r="O658" s="326">
        <v>34000</v>
      </c>
      <c r="P658" s="326">
        <v>32207</v>
      </c>
      <c r="Q658" s="206" t="s">
        <v>163</v>
      </c>
      <c r="R658" s="244">
        <f t="shared" si="10"/>
        <v>0</v>
      </c>
    </row>
    <row r="659" spans="1:18" ht="15">
      <c r="A659" s="327" t="s">
        <v>866</v>
      </c>
      <c r="B659" s="327" t="s">
        <v>734</v>
      </c>
      <c r="C659" s="326">
        <v>0</v>
      </c>
      <c r="D659" s="326">
        <v>0</v>
      </c>
      <c r="E659" s="326">
        <v>0</v>
      </c>
      <c r="F659" s="326">
        <v>0</v>
      </c>
      <c r="G659" s="326">
        <v>0</v>
      </c>
      <c r="H659" s="326">
        <v>0</v>
      </c>
      <c r="I659" s="326">
        <v>0</v>
      </c>
      <c r="J659" s="326">
        <v>0</v>
      </c>
      <c r="K659" s="326">
        <v>0</v>
      </c>
      <c r="L659" s="326">
        <v>0</v>
      </c>
      <c r="M659" s="326">
        <v>0</v>
      </c>
      <c r="N659" s="326">
        <v>0</v>
      </c>
      <c r="O659" s="326">
        <v>0</v>
      </c>
      <c r="P659" s="326">
        <v>0</v>
      </c>
      <c r="Q659" s="206" t="s">
        <v>163</v>
      </c>
      <c r="R659" s="244">
        <f t="shared" si="10"/>
        <v>0</v>
      </c>
    </row>
    <row r="660" spans="1:18" ht="15">
      <c r="A660" s="327" t="s">
        <v>867</v>
      </c>
      <c r="B660" s="327" t="s">
        <v>734</v>
      </c>
      <c r="C660" s="326">
        <v>0</v>
      </c>
      <c r="D660" s="326">
        <v>0</v>
      </c>
      <c r="E660" s="326">
        <v>0</v>
      </c>
      <c r="F660" s="326">
        <v>0</v>
      </c>
      <c r="G660" s="326">
        <v>0</v>
      </c>
      <c r="H660" s="326">
        <v>0</v>
      </c>
      <c r="I660" s="326">
        <v>0</v>
      </c>
      <c r="J660" s="326">
        <v>0</v>
      </c>
      <c r="K660" s="326">
        <v>0</v>
      </c>
      <c r="L660" s="326">
        <v>0</v>
      </c>
      <c r="M660" s="326">
        <v>0</v>
      </c>
      <c r="N660" s="326">
        <v>0</v>
      </c>
      <c r="O660" s="326">
        <v>0</v>
      </c>
      <c r="P660" s="326">
        <v>0</v>
      </c>
      <c r="Q660" s="206" t="s">
        <v>163</v>
      </c>
      <c r="R660" s="244">
        <f t="shared" si="10"/>
        <v>0</v>
      </c>
    </row>
    <row r="661" spans="1:18" ht="15">
      <c r="A661" s="327" t="s">
        <v>868</v>
      </c>
      <c r="B661" s="327" t="s">
        <v>734</v>
      </c>
      <c r="C661" s="326">
        <v>62000</v>
      </c>
      <c r="D661" s="326">
        <v>62000</v>
      </c>
      <c r="E661" s="326">
        <v>63000</v>
      </c>
      <c r="F661" s="326">
        <v>63000</v>
      </c>
      <c r="G661" s="326">
        <v>63000</v>
      </c>
      <c r="H661" s="326">
        <v>63000</v>
      </c>
      <c r="I661" s="326">
        <v>63000</v>
      </c>
      <c r="J661" s="326">
        <v>63000</v>
      </c>
      <c r="K661" s="326">
        <v>64000</v>
      </c>
      <c r="L661" s="326">
        <v>64000</v>
      </c>
      <c r="M661" s="326">
        <v>64000</v>
      </c>
      <c r="N661" s="326">
        <v>64000</v>
      </c>
      <c r="O661" s="326">
        <v>64000</v>
      </c>
      <c r="P661" s="326">
        <v>63291</v>
      </c>
      <c r="Q661" s="206" t="s">
        <v>163</v>
      </c>
      <c r="R661" s="244">
        <f t="shared" si="10"/>
        <v>0</v>
      </c>
    </row>
    <row r="662" spans="1:18" ht="15">
      <c r="A662" s="327" t="s">
        <v>869</v>
      </c>
      <c r="B662" s="327" t="s">
        <v>734</v>
      </c>
      <c r="C662" s="326">
        <v>0</v>
      </c>
      <c r="D662" s="326">
        <v>0</v>
      </c>
      <c r="E662" s="326">
        <v>0</v>
      </c>
      <c r="F662" s="326">
        <v>0</v>
      </c>
      <c r="G662" s="326">
        <v>0</v>
      </c>
      <c r="H662" s="326">
        <v>0</v>
      </c>
      <c r="I662" s="326">
        <v>0</v>
      </c>
      <c r="J662" s="326">
        <v>0</v>
      </c>
      <c r="K662" s="326">
        <v>0</v>
      </c>
      <c r="L662" s="326">
        <v>0</v>
      </c>
      <c r="M662" s="326">
        <v>0</v>
      </c>
      <c r="N662" s="326">
        <v>0</v>
      </c>
      <c r="O662" s="326">
        <v>0</v>
      </c>
      <c r="P662" s="326">
        <v>0</v>
      </c>
      <c r="Q662" s="206" t="s">
        <v>163</v>
      </c>
      <c r="R662" s="244">
        <f t="shared" si="10"/>
        <v>0</v>
      </c>
    </row>
    <row r="663" spans="1:18" ht="15">
      <c r="A663" s="327" t="s">
        <v>870</v>
      </c>
      <c r="B663" s="327" t="s">
        <v>734</v>
      </c>
      <c r="C663" s="326">
        <v>82000</v>
      </c>
      <c r="D663" s="326">
        <v>83000</v>
      </c>
      <c r="E663" s="326">
        <v>83000</v>
      </c>
      <c r="F663" s="326">
        <v>84000</v>
      </c>
      <c r="G663" s="326">
        <v>84000</v>
      </c>
      <c r="H663" s="326">
        <v>85000</v>
      </c>
      <c r="I663" s="326">
        <v>86000</v>
      </c>
      <c r="J663" s="326">
        <v>86000</v>
      </c>
      <c r="K663" s="326">
        <v>87000</v>
      </c>
      <c r="L663" s="326">
        <v>87000</v>
      </c>
      <c r="M663" s="326">
        <v>88000</v>
      </c>
      <c r="N663" s="326">
        <v>89000</v>
      </c>
      <c r="O663" s="326">
        <v>89000</v>
      </c>
      <c r="P663" s="326">
        <v>85666</v>
      </c>
      <c r="Q663" s="206" t="s">
        <v>163</v>
      </c>
      <c r="R663" s="244">
        <f t="shared" si="10"/>
        <v>0</v>
      </c>
    </row>
    <row r="664" spans="1:18" ht="15">
      <c r="A664" s="327" t="s">
        <v>871</v>
      </c>
      <c r="B664" s="327" t="s">
        <v>734</v>
      </c>
      <c r="C664" s="326">
        <v>0</v>
      </c>
      <c r="D664" s="326">
        <v>0</v>
      </c>
      <c r="E664" s="326">
        <v>0</v>
      </c>
      <c r="F664" s="326">
        <v>0</v>
      </c>
      <c r="G664" s="326">
        <v>0</v>
      </c>
      <c r="H664" s="326">
        <v>0</v>
      </c>
      <c r="I664" s="326">
        <v>0</v>
      </c>
      <c r="J664" s="326">
        <v>0</v>
      </c>
      <c r="K664" s="326">
        <v>0</v>
      </c>
      <c r="L664" s="326">
        <v>0</v>
      </c>
      <c r="M664" s="326">
        <v>0</v>
      </c>
      <c r="N664" s="326">
        <v>0</v>
      </c>
      <c r="O664" s="326">
        <v>0</v>
      </c>
      <c r="P664" s="326">
        <v>0</v>
      </c>
      <c r="Q664" s="206" t="s">
        <v>163</v>
      </c>
      <c r="R664" s="244">
        <f t="shared" si="10"/>
        <v>0</v>
      </c>
    </row>
    <row r="665" spans="1:18" ht="15">
      <c r="A665" s="327" t="s">
        <v>872</v>
      </c>
      <c r="B665" s="327" t="s">
        <v>734</v>
      </c>
      <c r="C665" s="326">
        <v>0</v>
      </c>
      <c r="D665" s="326">
        <v>0</v>
      </c>
      <c r="E665" s="326">
        <v>0</v>
      </c>
      <c r="F665" s="326">
        <v>0</v>
      </c>
      <c r="G665" s="326">
        <v>0</v>
      </c>
      <c r="H665" s="326">
        <v>0</v>
      </c>
      <c r="I665" s="326">
        <v>0</v>
      </c>
      <c r="J665" s="326">
        <v>0</v>
      </c>
      <c r="K665" s="326">
        <v>0</v>
      </c>
      <c r="L665" s="326">
        <v>0</v>
      </c>
      <c r="M665" s="326">
        <v>0</v>
      </c>
      <c r="N665" s="326">
        <v>0</v>
      </c>
      <c r="O665" s="326">
        <v>0</v>
      </c>
      <c r="P665" s="326">
        <v>215</v>
      </c>
      <c r="Q665" s="206" t="s">
        <v>163</v>
      </c>
      <c r="R665" s="244">
        <f t="shared" si="10"/>
        <v>0</v>
      </c>
    </row>
    <row r="666" spans="1:18" ht="15">
      <c r="A666" s="327" t="s">
        <v>873</v>
      </c>
      <c r="B666" s="327" t="s">
        <v>734</v>
      </c>
      <c r="C666" s="326">
        <v>0</v>
      </c>
      <c r="D666" s="326">
        <v>0</v>
      </c>
      <c r="E666" s="326">
        <v>0</v>
      </c>
      <c r="F666" s="326">
        <v>0</v>
      </c>
      <c r="G666" s="326">
        <v>0</v>
      </c>
      <c r="H666" s="326">
        <v>0</v>
      </c>
      <c r="I666" s="326">
        <v>0</v>
      </c>
      <c r="J666" s="326">
        <v>0</v>
      </c>
      <c r="K666" s="326">
        <v>0</v>
      </c>
      <c r="L666" s="326">
        <v>0</v>
      </c>
      <c r="M666" s="326">
        <v>0</v>
      </c>
      <c r="N666" s="326">
        <v>0</v>
      </c>
      <c r="O666" s="326">
        <v>0</v>
      </c>
      <c r="P666" s="326">
        <v>0</v>
      </c>
      <c r="Q666" s="206" t="s">
        <v>163</v>
      </c>
      <c r="R666" s="244">
        <f t="shared" si="10"/>
        <v>0</v>
      </c>
    </row>
    <row r="667" spans="1:18" ht="15">
      <c r="A667" s="327" t="s">
        <v>874</v>
      </c>
      <c r="B667" s="327" t="s">
        <v>734</v>
      </c>
      <c r="C667" s="326">
        <v>9000</v>
      </c>
      <c r="D667" s="326">
        <v>9000</v>
      </c>
      <c r="E667" s="326">
        <v>9000</v>
      </c>
      <c r="F667" s="326">
        <v>10000</v>
      </c>
      <c r="G667" s="326">
        <v>10000</v>
      </c>
      <c r="H667" s="326">
        <v>10000</v>
      </c>
      <c r="I667" s="326">
        <v>10000</v>
      </c>
      <c r="J667" s="326">
        <v>10000</v>
      </c>
      <c r="K667" s="326">
        <v>10000</v>
      </c>
      <c r="L667" s="326">
        <v>10000</v>
      </c>
      <c r="M667" s="326">
        <v>10000</v>
      </c>
      <c r="N667" s="326">
        <v>10000</v>
      </c>
      <c r="O667" s="326">
        <v>10000</v>
      </c>
      <c r="P667" s="326">
        <v>9689</v>
      </c>
      <c r="Q667" s="206" t="s">
        <v>163</v>
      </c>
      <c r="R667" s="244">
        <f t="shared" si="10"/>
        <v>0</v>
      </c>
    </row>
    <row r="668" spans="1:18" ht="15">
      <c r="A668" s="327" t="s">
        <v>875</v>
      </c>
      <c r="B668" s="327" t="s">
        <v>734</v>
      </c>
      <c r="C668" s="326">
        <v>0</v>
      </c>
      <c r="D668" s="326">
        <v>0</v>
      </c>
      <c r="E668" s="326">
        <v>0</v>
      </c>
      <c r="F668" s="326">
        <v>0</v>
      </c>
      <c r="G668" s="326">
        <v>0</v>
      </c>
      <c r="H668" s="326">
        <v>0</v>
      </c>
      <c r="I668" s="326">
        <v>0</v>
      </c>
      <c r="J668" s="326">
        <v>0</v>
      </c>
      <c r="K668" s="326">
        <v>0</v>
      </c>
      <c r="L668" s="326">
        <v>0</v>
      </c>
      <c r="M668" s="326">
        <v>0</v>
      </c>
      <c r="N668" s="326">
        <v>0</v>
      </c>
      <c r="O668" s="326">
        <v>0</v>
      </c>
      <c r="P668" s="326">
        <v>0</v>
      </c>
      <c r="Q668" s="206" t="s">
        <v>163</v>
      </c>
      <c r="R668" s="244">
        <f t="shared" si="10"/>
        <v>0</v>
      </c>
    </row>
    <row r="669" spans="1:18" ht="15">
      <c r="A669" s="327" t="s">
        <v>876</v>
      </c>
      <c r="B669" s="327" t="s">
        <v>734</v>
      </c>
      <c r="C669" s="326">
        <v>211000</v>
      </c>
      <c r="D669" s="326">
        <v>214000</v>
      </c>
      <c r="E669" s="326">
        <v>216000</v>
      </c>
      <c r="F669" s="326">
        <v>219000</v>
      </c>
      <c r="G669" s="326">
        <v>221000</v>
      </c>
      <c r="H669" s="326">
        <v>223000</v>
      </c>
      <c r="I669" s="326">
        <v>226000</v>
      </c>
      <c r="J669" s="326">
        <v>228000</v>
      </c>
      <c r="K669" s="326">
        <v>231000</v>
      </c>
      <c r="L669" s="326">
        <v>233000</v>
      </c>
      <c r="M669" s="326">
        <v>235000</v>
      </c>
      <c r="N669" s="326">
        <v>238000</v>
      </c>
      <c r="O669" s="326">
        <v>240000</v>
      </c>
      <c r="P669" s="326">
        <v>225750</v>
      </c>
      <c r="Q669" s="206" t="s">
        <v>163</v>
      </c>
      <c r="R669" s="244">
        <f t="shared" si="10"/>
        <v>0</v>
      </c>
    </row>
    <row r="670" spans="1:18" ht="15">
      <c r="A670" s="327" t="s">
        <v>877</v>
      </c>
      <c r="B670" s="327" t="s">
        <v>734</v>
      </c>
      <c r="C670" s="326">
        <v>0</v>
      </c>
      <c r="D670" s="326">
        <v>0</v>
      </c>
      <c r="E670" s="326">
        <v>0</v>
      </c>
      <c r="F670" s="326">
        <v>0</v>
      </c>
      <c r="G670" s="326">
        <v>0</v>
      </c>
      <c r="H670" s="326">
        <v>0</v>
      </c>
      <c r="I670" s="326">
        <v>0</v>
      </c>
      <c r="J670" s="326">
        <v>0</v>
      </c>
      <c r="K670" s="326">
        <v>0</v>
      </c>
      <c r="L670" s="326">
        <v>0</v>
      </c>
      <c r="M670" s="326">
        <v>0</v>
      </c>
      <c r="N670" s="326">
        <v>0</v>
      </c>
      <c r="O670" s="326">
        <v>0</v>
      </c>
      <c r="P670" s="326">
        <v>0</v>
      </c>
      <c r="Q670" s="206" t="s">
        <v>163</v>
      </c>
      <c r="R670" s="244">
        <f t="shared" si="10"/>
        <v>0</v>
      </c>
    </row>
    <row r="671" spans="1:18" ht="15">
      <c r="A671" s="327" t="s">
        <v>878</v>
      </c>
      <c r="B671" s="327" t="s">
        <v>734</v>
      </c>
      <c r="C671" s="326">
        <v>11000</v>
      </c>
      <c r="D671" s="326">
        <v>11000</v>
      </c>
      <c r="E671" s="326">
        <v>11000</v>
      </c>
      <c r="F671" s="326">
        <v>11000</v>
      </c>
      <c r="G671" s="326">
        <v>11000</v>
      </c>
      <c r="H671" s="326">
        <v>11000</v>
      </c>
      <c r="I671" s="326">
        <v>11000</v>
      </c>
      <c r="J671" s="326">
        <v>11000</v>
      </c>
      <c r="K671" s="326">
        <v>11000</v>
      </c>
      <c r="L671" s="326">
        <v>12000</v>
      </c>
      <c r="M671" s="326">
        <v>12000</v>
      </c>
      <c r="N671" s="326">
        <v>12000</v>
      </c>
      <c r="O671" s="326">
        <v>12000</v>
      </c>
      <c r="P671" s="326">
        <v>11431</v>
      </c>
      <c r="Q671" s="206" t="s">
        <v>163</v>
      </c>
      <c r="R671" s="244">
        <f t="shared" si="10"/>
        <v>0</v>
      </c>
    </row>
    <row r="672" spans="1:18" ht="15">
      <c r="A672" s="327" t="s">
        <v>879</v>
      </c>
      <c r="B672" s="327" t="s">
        <v>734</v>
      </c>
      <c r="C672" s="326">
        <v>498000</v>
      </c>
      <c r="D672" s="326">
        <v>502000</v>
      </c>
      <c r="E672" s="326">
        <v>506000</v>
      </c>
      <c r="F672" s="326">
        <v>510000</v>
      </c>
      <c r="G672" s="326">
        <v>514000</v>
      </c>
      <c r="H672" s="326">
        <v>518000</v>
      </c>
      <c r="I672" s="326">
        <v>522000</v>
      </c>
      <c r="J672" s="326">
        <v>526000</v>
      </c>
      <c r="K672" s="326">
        <v>530000</v>
      </c>
      <c r="L672" s="326">
        <v>534000</v>
      </c>
      <c r="M672" s="326">
        <v>538000</v>
      </c>
      <c r="N672" s="326">
        <v>542000</v>
      </c>
      <c r="O672" s="326">
        <v>546000</v>
      </c>
      <c r="P672" s="326">
        <v>521828</v>
      </c>
      <c r="Q672" s="206" t="s">
        <v>163</v>
      </c>
      <c r="R672" s="244">
        <f t="shared" si="10"/>
        <v>0</v>
      </c>
    </row>
    <row r="673" spans="1:18" ht="15">
      <c r="A673" s="327" t="s">
        <v>880</v>
      </c>
      <c r="B673" s="327" t="s">
        <v>734</v>
      </c>
      <c r="C673" s="326">
        <v>0</v>
      </c>
      <c r="D673" s="326">
        <v>0</v>
      </c>
      <c r="E673" s="326">
        <v>0</v>
      </c>
      <c r="F673" s="326">
        <v>0</v>
      </c>
      <c r="G673" s="326">
        <v>0</v>
      </c>
      <c r="H673" s="326">
        <v>0</v>
      </c>
      <c r="I673" s="326">
        <v>0</v>
      </c>
      <c r="J673" s="326">
        <v>0</v>
      </c>
      <c r="K673" s="326">
        <v>0</v>
      </c>
      <c r="L673" s="326">
        <v>0</v>
      </c>
      <c r="M673" s="326">
        <v>0</v>
      </c>
      <c r="N673" s="326">
        <v>0</v>
      </c>
      <c r="O673" s="326">
        <v>0</v>
      </c>
      <c r="P673" s="326">
        <v>0</v>
      </c>
      <c r="Q673" s="206" t="s">
        <v>163</v>
      </c>
      <c r="R673" s="244">
        <f t="shared" si="10"/>
        <v>0</v>
      </c>
    </row>
    <row r="674" spans="1:18" ht="15">
      <c r="A674" s="327" t="s">
        <v>881</v>
      </c>
      <c r="B674" s="327" t="s">
        <v>734</v>
      </c>
      <c r="C674" s="326">
        <v>0</v>
      </c>
      <c r="D674" s="326">
        <v>0</v>
      </c>
      <c r="E674" s="326">
        <v>0</v>
      </c>
      <c r="F674" s="326">
        <v>0</v>
      </c>
      <c r="G674" s="326">
        <v>0</v>
      </c>
      <c r="H674" s="326">
        <v>0</v>
      </c>
      <c r="I674" s="326">
        <v>0</v>
      </c>
      <c r="J674" s="326">
        <v>0</v>
      </c>
      <c r="K674" s="326">
        <v>0</v>
      </c>
      <c r="L674" s="326">
        <v>0</v>
      </c>
      <c r="M674" s="326">
        <v>0</v>
      </c>
      <c r="N674" s="326">
        <v>0</v>
      </c>
      <c r="O674" s="326">
        <v>0</v>
      </c>
      <c r="P674" s="326">
        <v>0</v>
      </c>
      <c r="Q674" s="206" t="s">
        <v>163</v>
      </c>
      <c r="R674" s="244">
        <f t="shared" si="10"/>
        <v>0</v>
      </c>
    </row>
    <row r="675" spans="1:18" ht="15">
      <c r="A675" s="327" t="s">
        <v>882</v>
      </c>
      <c r="B675" s="327" t="s">
        <v>734</v>
      </c>
      <c r="C675" s="326">
        <v>0</v>
      </c>
      <c r="D675" s="326">
        <v>0</v>
      </c>
      <c r="E675" s="326">
        <v>0</v>
      </c>
      <c r="F675" s="326">
        <v>0</v>
      </c>
      <c r="G675" s="326">
        <v>0</v>
      </c>
      <c r="H675" s="326">
        <v>0</v>
      </c>
      <c r="I675" s="326">
        <v>0</v>
      </c>
      <c r="J675" s="326">
        <v>0</v>
      </c>
      <c r="K675" s="326">
        <v>0</v>
      </c>
      <c r="L675" s="326">
        <v>0</v>
      </c>
      <c r="M675" s="326">
        <v>0</v>
      </c>
      <c r="N675" s="326">
        <v>0</v>
      </c>
      <c r="O675" s="326">
        <v>0</v>
      </c>
      <c r="P675" s="326">
        <v>0</v>
      </c>
      <c r="Q675" s="206" t="s">
        <v>163</v>
      </c>
      <c r="R675" s="244">
        <f t="shared" si="10"/>
        <v>0</v>
      </c>
    </row>
    <row r="676" spans="1:18" ht="15">
      <c r="A676" s="327" t="s">
        <v>883</v>
      </c>
      <c r="B676" s="327" t="s">
        <v>734</v>
      </c>
      <c r="C676" s="326">
        <v>54000</v>
      </c>
      <c r="D676" s="326">
        <v>55000</v>
      </c>
      <c r="E676" s="326">
        <v>55000</v>
      </c>
      <c r="F676" s="326">
        <v>55000</v>
      </c>
      <c r="G676" s="326">
        <v>55000</v>
      </c>
      <c r="H676" s="326">
        <v>56000</v>
      </c>
      <c r="I676" s="326">
        <v>56000</v>
      </c>
      <c r="J676" s="326">
        <v>56000</v>
      </c>
      <c r="K676" s="326">
        <v>56000</v>
      </c>
      <c r="L676" s="326">
        <v>56000</v>
      </c>
      <c r="M676" s="326">
        <v>57000</v>
      </c>
      <c r="N676" s="326">
        <v>57000</v>
      </c>
      <c r="O676" s="326">
        <v>57000</v>
      </c>
      <c r="P676" s="326">
        <v>55739</v>
      </c>
      <c r="Q676" s="206" t="s">
        <v>163</v>
      </c>
      <c r="R676" s="244">
        <f t="shared" si="10"/>
        <v>0</v>
      </c>
    </row>
    <row r="677" spans="1:18" ht="15">
      <c r="A677" s="327" t="s">
        <v>884</v>
      </c>
      <c r="B677" s="327" t="s">
        <v>734</v>
      </c>
      <c r="C677" s="326">
        <v>0</v>
      </c>
      <c r="D677" s="326">
        <v>0</v>
      </c>
      <c r="E677" s="326">
        <v>0</v>
      </c>
      <c r="F677" s="326">
        <v>0</v>
      </c>
      <c r="G677" s="326">
        <v>0</v>
      </c>
      <c r="H677" s="326">
        <v>0</v>
      </c>
      <c r="I677" s="326">
        <v>0</v>
      </c>
      <c r="J677" s="326">
        <v>0</v>
      </c>
      <c r="K677" s="326">
        <v>0</v>
      </c>
      <c r="L677" s="326">
        <v>0</v>
      </c>
      <c r="M677" s="326">
        <v>0</v>
      </c>
      <c r="N677" s="326">
        <v>0</v>
      </c>
      <c r="O677" s="326">
        <v>0</v>
      </c>
      <c r="P677" s="326">
        <v>0</v>
      </c>
      <c r="Q677" s="206" t="s">
        <v>163</v>
      </c>
      <c r="R677" s="244">
        <f t="shared" si="10"/>
        <v>0</v>
      </c>
    </row>
    <row r="678" spans="1:18" ht="15">
      <c r="A678" s="327" t="s">
        <v>885</v>
      </c>
      <c r="B678" s="327" t="s">
        <v>734</v>
      </c>
      <c r="C678" s="326">
        <v>60000</v>
      </c>
      <c r="D678" s="326">
        <v>60000</v>
      </c>
      <c r="E678" s="326">
        <v>60000</v>
      </c>
      <c r="F678" s="326">
        <v>60000</v>
      </c>
      <c r="G678" s="326">
        <v>61000</v>
      </c>
      <c r="H678" s="326">
        <v>61000</v>
      </c>
      <c r="I678" s="326">
        <v>61000</v>
      </c>
      <c r="J678" s="326">
        <v>61000</v>
      </c>
      <c r="K678" s="326">
        <v>61000</v>
      </c>
      <c r="L678" s="326">
        <v>61000</v>
      </c>
      <c r="M678" s="326">
        <v>61000</v>
      </c>
      <c r="N678" s="326">
        <v>61000</v>
      </c>
      <c r="O678" s="326">
        <v>62000</v>
      </c>
      <c r="P678" s="326">
        <v>60845</v>
      </c>
      <c r="Q678" s="206" t="s">
        <v>163</v>
      </c>
      <c r="R678" s="244">
        <f t="shared" si="10"/>
        <v>0</v>
      </c>
    </row>
    <row r="679" spans="1:18" ht="15">
      <c r="A679" s="327" t="s">
        <v>886</v>
      </c>
      <c r="B679" s="327" t="s">
        <v>734</v>
      </c>
      <c r="C679" s="326">
        <v>0</v>
      </c>
      <c r="D679" s="326">
        <v>0</v>
      </c>
      <c r="E679" s="326">
        <v>0</v>
      </c>
      <c r="F679" s="326">
        <v>0</v>
      </c>
      <c r="G679" s="326">
        <v>0</v>
      </c>
      <c r="H679" s="326">
        <v>0</v>
      </c>
      <c r="I679" s="326">
        <v>0</v>
      </c>
      <c r="J679" s="326">
        <v>0</v>
      </c>
      <c r="K679" s="326">
        <v>0</v>
      </c>
      <c r="L679" s="326">
        <v>0</v>
      </c>
      <c r="M679" s="326">
        <v>0</v>
      </c>
      <c r="N679" s="326">
        <v>0</v>
      </c>
      <c r="O679" s="326">
        <v>0</v>
      </c>
      <c r="P679" s="326">
        <v>0</v>
      </c>
      <c r="Q679" s="206" t="s">
        <v>163</v>
      </c>
      <c r="R679" s="244">
        <f t="shared" si="10"/>
        <v>0</v>
      </c>
    </row>
    <row r="680" spans="1:18" ht="15">
      <c r="A680" s="327" t="s">
        <v>887</v>
      </c>
      <c r="B680" s="327" t="s">
        <v>734</v>
      </c>
      <c r="C680" s="326">
        <v>0</v>
      </c>
      <c r="D680" s="326">
        <v>0</v>
      </c>
      <c r="E680" s="326">
        <v>0</v>
      </c>
      <c r="F680" s="326">
        <v>0</v>
      </c>
      <c r="G680" s="326">
        <v>0</v>
      </c>
      <c r="H680" s="326">
        <v>0</v>
      </c>
      <c r="I680" s="326">
        <v>0</v>
      </c>
      <c r="J680" s="326">
        <v>0</v>
      </c>
      <c r="K680" s="326">
        <v>0</v>
      </c>
      <c r="L680" s="326">
        <v>0</v>
      </c>
      <c r="M680" s="326">
        <v>0</v>
      </c>
      <c r="N680" s="326">
        <v>0</v>
      </c>
      <c r="O680" s="326">
        <v>0</v>
      </c>
      <c r="P680" s="326">
        <v>0</v>
      </c>
      <c r="Q680" s="206" t="s">
        <v>163</v>
      </c>
      <c r="R680" s="244">
        <f t="shared" si="10"/>
        <v>0</v>
      </c>
    </row>
    <row r="681" spans="1:18" ht="15">
      <c r="A681" s="327" t="s">
        <v>888</v>
      </c>
      <c r="B681" s="327" t="s">
        <v>734</v>
      </c>
      <c r="C681" s="326">
        <v>198000</v>
      </c>
      <c r="D681" s="326">
        <v>198000</v>
      </c>
      <c r="E681" s="326">
        <v>199000</v>
      </c>
      <c r="F681" s="326">
        <v>199000</v>
      </c>
      <c r="G681" s="326">
        <v>200000</v>
      </c>
      <c r="H681" s="326">
        <v>201000</v>
      </c>
      <c r="I681" s="326">
        <v>201000</v>
      </c>
      <c r="J681" s="326">
        <v>202000</v>
      </c>
      <c r="K681" s="326">
        <v>202000</v>
      </c>
      <c r="L681" s="326">
        <v>203000</v>
      </c>
      <c r="M681" s="326">
        <v>204000</v>
      </c>
      <c r="N681" s="326">
        <v>204000</v>
      </c>
      <c r="O681" s="326">
        <v>205000</v>
      </c>
      <c r="P681" s="326">
        <v>201207</v>
      </c>
      <c r="Q681" s="206" t="s">
        <v>163</v>
      </c>
      <c r="R681" s="244">
        <f t="shared" si="10"/>
        <v>0</v>
      </c>
    </row>
    <row r="682" spans="1:18" ht="15">
      <c r="A682" s="327" t="s">
        <v>889</v>
      </c>
      <c r="B682" s="327" t="s">
        <v>734</v>
      </c>
      <c r="C682" s="326">
        <v>0</v>
      </c>
      <c r="D682" s="326">
        <v>0</v>
      </c>
      <c r="E682" s="326">
        <v>0</v>
      </c>
      <c r="F682" s="326">
        <v>0</v>
      </c>
      <c r="G682" s="326">
        <v>0</v>
      </c>
      <c r="H682" s="326">
        <v>0</v>
      </c>
      <c r="I682" s="326">
        <v>0</v>
      </c>
      <c r="J682" s="326">
        <v>0</v>
      </c>
      <c r="K682" s="326">
        <v>0</v>
      </c>
      <c r="L682" s="326">
        <v>0</v>
      </c>
      <c r="M682" s="326">
        <v>0</v>
      </c>
      <c r="N682" s="326">
        <v>0</v>
      </c>
      <c r="O682" s="326">
        <v>0</v>
      </c>
      <c r="P682" s="326">
        <v>0</v>
      </c>
      <c r="Q682" s="206" t="s">
        <v>163</v>
      </c>
      <c r="R682" s="244">
        <f t="shared" si="10"/>
        <v>0</v>
      </c>
    </row>
    <row r="683" spans="1:18" ht="15">
      <c r="A683" s="327" t="s">
        <v>890</v>
      </c>
      <c r="B683" s="327" t="s">
        <v>734</v>
      </c>
      <c r="C683" s="326">
        <v>0</v>
      </c>
      <c r="D683" s="326">
        <v>0</v>
      </c>
      <c r="E683" s="326">
        <v>0</v>
      </c>
      <c r="F683" s="326">
        <v>0</v>
      </c>
      <c r="G683" s="326">
        <v>0</v>
      </c>
      <c r="H683" s="326">
        <v>0</v>
      </c>
      <c r="I683" s="326">
        <v>0</v>
      </c>
      <c r="J683" s="326">
        <v>0</v>
      </c>
      <c r="K683" s="326">
        <v>0</v>
      </c>
      <c r="L683" s="326">
        <v>0</v>
      </c>
      <c r="M683" s="326">
        <v>0</v>
      </c>
      <c r="N683" s="326">
        <v>0</v>
      </c>
      <c r="O683" s="326">
        <v>0</v>
      </c>
      <c r="P683" s="326">
        <v>0</v>
      </c>
      <c r="Q683" s="206" t="s">
        <v>163</v>
      </c>
      <c r="R683" s="244">
        <f t="shared" si="10"/>
        <v>0</v>
      </c>
    </row>
    <row r="684" spans="1:18" ht="15">
      <c r="A684" s="327" t="s">
        <v>891</v>
      </c>
      <c r="B684" s="327" t="s">
        <v>734</v>
      </c>
      <c r="C684" s="326">
        <v>0</v>
      </c>
      <c r="D684" s="326">
        <v>0</v>
      </c>
      <c r="E684" s="326">
        <v>0</v>
      </c>
      <c r="F684" s="326">
        <v>0</v>
      </c>
      <c r="G684" s="326">
        <v>0</v>
      </c>
      <c r="H684" s="326">
        <v>0</v>
      </c>
      <c r="I684" s="326">
        <v>0</v>
      </c>
      <c r="J684" s="326">
        <v>0</v>
      </c>
      <c r="K684" s="326">
        <v>0</v>
      </c>
      <c r="L684" s="326">
        <v>0</v>
      </c>
      <c r="M684" s="326">
        <v>0</v>
      </c>
      <c r="N684" s="326">
        <v>0</v>
      </c>
      <c r="O684" s="326">
        <v>0</v>
      </c>
      <c r="P684" s="326">
        <v>0</v>
      </c>
      <c r="Q684" s="206" t="s">
        <v>163</v>
      </c>
      <c r="R684" s="244">
        <f t="shared" si="10"/>
        <v>0</v>
      </c>
    </row>
    <row r="685" spans="1:18" ht="15">
      <c r="A685" s="327" t="s">
        <v>892</v>
      </c>
      <c r="B685" s="327" t="s">
        <v>734</v>
      </c>
      <c r="C685" s="326">
        <v>0</v>
      </c>
      <c r="D685" s="326">
        <v>0</v>
      </c>
      <c r="E685" s="326">
        <v>0</v>
      </c>
      <c r="F685" s="326">
        <v>0</v>
      </c>
      <c r="G685" s="326">
        <v>0</v>
      </c>
      <c r="H685" s="326">
        <v>0</v>
      </c>
      <c r="I685" s="326">
        <v>0</v>
      </c>
      <c r="J685" s="326">
        <v>0</v>
      </c>
      <c r="K685" s="326">
        <v>0</v>
      </c>
      <c r="L685" s="326">
        <v>0</v>
      </c>
      <c r="M685" s="326">
        <v>0</v>
      </c>
      <c r="N685" s="326">
        <v>0</v>
      </c>
      <c r="O685" s="326">
        <v>0</v>
      </c>
      <c r="P685" s="326">
        <v>0</v>
      </c>
      <c r="Q685" s="206" t="s">
        <v>163</v>
      </c>
      <c r="R685" s="244">
        <f t="shared" si="10"/>
        <v>0</v>
      </c>
    </row>
    <row r="686" spans="1:18" ht="15">
      <c r="A686" s="327" t="s">
        <v>893</v>
      </c>
      <c r="B686" s="327" t="s">
        <v>734</v>
      </c>
      <c r="C686" s="326">
        <v>0</v>
      </c>
      <c r="D686" s="326">
        <v>0</v>
      </c>
      <c r="E686" s="326">
        <v>0</v>
      </c>
      <c r="F686" s="326">
        <v>0</v>
      </c>
      <c r="G686" s="326">
        <v>0</v>
      </c>
      <c r="H686" s="326">
        <v>0</v>
      </c>
      <c r="I686" s="326">
        <v>0</v>
      </c>
      <c r="J686" s="326">
        <v>0</v>
      </c>
      <c r="K686" s="326">
        <v>0</v>
      </c>
      <c r="L686" s="326">
        <v>0</v>
      </c>
      <c r="M686" s="326">
        <v>0</v>
      </c>
      <c r="N686" s="326">
        <v>0</v>
      </c>
      <c r="O686" s="326">
        <v>0</v>
      </c>
      <c r="P686" s="326">
        <v>0</v>
      </c>
      <c r="Q686" s="206" t="s">
        <v>163</v>
      </c>
      <c r="R686" s="244">
        <f t="shared" si="10"/>
        <v>0</v>
      </c>
    </row>
    <row r="687" spans="1:18" ht="15">
      <c r="A687" s="327" t="s">
        <v>894</v>
      </c>
      <c r="B687" s="327" t="s">
        <v>734</v>
      </c>
      <c r="C687" s="326">
        <v>0</v>
      </c>
      <c r="D687" s="326">
        <v>0</v>
      </c>
      <c r="E687" s="326">
        <v>0</v>
      </c>
      <c r="F687" s="326">
        <v>0</v>
      </c>
      <c r="G687" s="326">
        <v>0</v>
      </c>
      <c r="H687" s="326">
        <v>0</v>
      </c>
      <c r="I687" s="326">
        <v>0</v>
      </c>
      <c r="J687" s="326">
        <v>0</v>
      </c>
      <c r="K687" s="326">
        <v>0</v>
      </c>
      <c r="L687" s="326">
        <v>0</v>
      </c>
      <c r="M687" s="326">
        <v>0</v>
      </c>
      <c r="N687" s="326">
        <v>0</v>
      </c>
      <c r="O687" s="326">
        <v>0</v>
      </c>
      <c r="P687" s="326">
        <v>0</v>
      </c>
      <c r="Q687" s="206" t="s">
        <v>163</v>
      </c>
      <c r="R687" s="244">
        <f t="shared" si="10"/>
        <v>0</v>
      </c>
    </row>
    <row r="688" spans="1:18" ht="15">
      <c r="A688" s="327" t="s">
        <v>895</v>
      </c>
      <c r="B688" s="327" t="s">
        <v>734</v>
      </c>
      <c r="C688" s="326">
        <v>0</v>
      </c>
      <c r="D688" s="326">
        <v>0</v>
      </c>
      <c r="E688" s="326">
        <v>0</v>
      </c>
      <c r="F688" s="326">
        <v>0</v>
      </c>
      <c r="G688" s="326">
        <v>0</v>
      </c>
      <c r="H688" s="326">
        <v>0</v>
      </c>
      <c r="I688" s="326">
        <v>0</v>
      </c>
      <c r="J688" s="326">
        <v>0</v>
      </c>
      <c r="K688" s="326">
        <v>0</v>
      </c>
      <c r="L688" s="326">
        <v>0</v>
      </c>
      <c r="M688" s="326">
        <v>0</v>
      </c>
      <c r="N688" s="326">
        <v>0</v>
      </c>
      <c r="O688" s="326">
        <v>0</v>
      </c>
      <c r="P688" s="326">
        <v>0</v>
      </c>
      <c r="Q688" s="206" t="s">
        <v>163</v>
      </c>
      <c r="R688" s="244">
        <f t="shared" si="10"/>
        <v>0</v>
      </c>
    </row>
    <row r="689" spans="1:18" ht="15">
      <c r="A689" s="327" t="s">
        <v>896</v>
      </c>
      <c r="B689" s="327" t="s">
        <v>734</v>
      </c>
      <c r="C689" s="326">
        <v>0</v>
      </c>
      <c r="D689" s="326">
        <v>0</v>
      </c>
      <c r="E689" s="326">
        <v>0</v>
      </c>
      <c r="F689" s="326">
        <v>0</v>
      </c>
      <c r="G689" s="326">
        <v>0</v>
      </c>
      <c r="H689" s="326">
        <v>0</v>
      </c>
      <c r="I689" s="326">
        <v>0</v>
      </c>
      <c r="J689" s="326">
        <v>0</v>
      </c>
      <c r="K689" s="326">
        <v>0</v>
      </c>
      <c r="L689" s="326">
        <v>0</v>
      </c>
      <c r="M689" s="326">
        <v>0</v>
      </c>
      <c r="N689" s="326">
        <v>0</v>
      </c>
      <c r="O689" s="326">
        <v>0</v>
      </c>
      <c r="P689" s="326">
        <v>0</v>
      </c>
      <c r="Q689" s="206" t="s">
        <v>163</v>
      </c>
      <c r="R689" s="244">
        <f t="shared" si="10"/>
        <v>0</v>
      </c>
    </row>
    <row r="690" spans="1:18" ht="15">
      <c r="A690" s="327" t="s">
        <v>897</v>
      </c>
      <c r="B690" s="327" t="s">
        <v>734</v>
      </c>
      <c r="C690" s="326">
        <v>0</v>
      </c>
      <c r="D690" s="326">
        <v>0</v>
      </c>
      <c r="E690" s="326">
        <v>0</v>
      </c>
      <c r="F690" s="326">
        <v>0</v>
      </c>
      <c r="G690" s="326">
        <v>0</v>
      </c>
      <c r="H690" s="326">
        <v>0</v>
      </c>
      <c r="I690" s="326">
        <v>0</v>
      </c>
      <c r="J690" s="326">
        <v>0</v>
      </c>
      <c r="K690" s="326">
        <v>0</v>
      </c>
      <c r="L690" s="326">
        <v>0</v>
      </c>
      <c r="M690" s="326">
        <v>0</v>
      </c>
      <c r="N690" s="326">
        <v>0</v>
      </c>
      <c r="O690" s="326">
        <v>0</v>
      </c>
      <c r="P690" s="326">
        <v>0</v>
      </c>
      <c r="Q690" s="206" t="s">
        <v>163</v>
      </c>
      <c r="R690" s="244">
        <f t="shared" si="10"/>
        <v>0</v>
      </c>
    </row>
    <row r="691" spans="1:18" ht="15">
      <c r="A691" s="327" t="s">
        <v>898</v>
      </c>
      <c r="B691" s="327" t="s">
        <v>734</v>
      </c>
      <c r="C691" s="326">
        <v>1832000</v>
      </c>
      <c r="D691" s="326">
        <v>1853000</v>
      </c>
      <c r="E691" s="326">
        <v>1874000</v>
      </c>
      <c r="F691" s="326">
        <v>1895000</v>
      </c>
      <c r="G691" s="326">
        <v>1916000</v>
      </c>
      <c r="H691" s="326">
        <v>1937000</v>
      </c>
      <c r="I691" s="326">
        <v>1958000</v>
      </c>
      <c r="J691" s="326">
        <v>1979000</v>
      </c>
      <c r="K691" s="326">
        <v>2000000</v>
      </c>
      <c r="L691" s="326">
        <v>2020000</v>
      </c>
      <c r="M691" s="326">
        <v>2041000</v>
      </c>
      <c r="N691" s="326">
        <v>2062000</v>
      </c>
      <c r="O691" s="326">
        <v>2083000</v>
      </c>
      <c r="P691" s="326">
        <v>1957747</v>
      </c>
      <c r="Q691" s="206" t="s">
        <v>163</v>
      </c>
      <c r="R691" s="244">
        <f t="shared" si="10"/>
        <v>0</v>
      </c>
    </row>
    <row r="692" spans="1:18" ht="15">
      <c r="A692" s="327" t="s">
        <v>899</v>
      </c>
      <c r="B692" s="327" t="s">
        <v>734</v>
      </c>
      <c r="C692" s="326">
        <v>49382000</v>
      </c>
      <c r="D692" s="326">
        <v>49836000</v>
      </c>
      <c r="E692" s="326">
        <v>50266000</v>
      </c>
      <c r="F692" s="326">
        <v>50720000</v>
      </c>
      <c r="G692" s="326">
        <v>51175000</v>
      </c>
      <c r="H692" s="326">
        <v>51629000</v>
      </c>
      <c r="I692" s="326">
        <v>52064000</v>
      </c>
      <c r="J692" s="326">
        <v>52514000</v>
      </c>
      <c r="K692" s="326">
        <v>52969000</v>
      </c>
      <c r="L692" s="326">
        <v>53423000</v>
      </c>
      <c r="M692" s="326">
        <v>53877000</v>
      </c>
      <c r="N692" s="326">
        <v>54331000</v>
      </c>
      <c r="O692" s="326">
        <v>54784000</v>
      </c>
      <c r="P692" s="326">
        <v>52073793</v>
      </c>
      <c r="Q692" s="206" t="s">
        <v>163</v>
      </c>
      <c r="R692" s="244">
        <f t="shared" si="10"/>
        <v>0</v>
      </c>
    </row>
    <row r="693" spans="1:18" ht="15">
      <c r="A693" s="327" t="s">
        <v>900</v>
      </c>
      <c r="B693" s="327" t="s">
        <v>734</v>
      </c>
      <c r="C693" s="326">
        <v>0</v>
      </c>
      <c r="D693" s="326">
        <v>0</v>
      </c>
      <c r="E693" s="326">
        <v>0</v>
      </c>
      <c r="F693" s="326">
        <v>0</v>
      </c>
      <c r="G693" s="326">
        <v>0</v>
      </c>
      <c r="H693" s="326">
        <v>0</v>
      </c>
      <c r="I693" s="326">
        <v>0</v>
      </c>
      <c r="J693" s="326">
        <v>0</v>
      </c>
      <c r="K693" s="326">
        <v>0</v>
      </c>
      <c r="L693" s="326">
        <v>0</v>
      </c>
      <c r="M693" s="326">
        <v>0</v>
      </c>
      <c r="N693" s="326">
        <v>0</v>
      </c>
      <c r="O693" s="326">
        <v>0</v>
      </c>
      <c r="P693" s="326">
        <v>0</v>
      </c>
      <c r="Q693" s="206" t="s">
        <v>163</v>
      </c>
      <c r="R693" s="244">
        <f t="shared" si="10"/>
        <v>0</v>
      </c>
    </row>
    <row r="694" spans="1:18" ht="15">
      <c r="A694" s="327" t="s">
        <v>901</v>
      </c>
      <c r="B694" s="327" t="s">
        <v>734</v>
      </c>
      <c r="C694" s="326">
        <v>110000</v>
      </c>
      <c r="D694" s="326">
        <v>110000</v>
      </c>
      <c r="E694" s="326">
        <v>110000</v>
      </c>
      <c r="F694" s="326">
        <v>110000</v>
      </c>
      <c r="G694" s="326">
        <v>110000</v>
      </c>
      <c r="H694" s="326">
        <v>110000</v>
      </c>
      <c r="I694" s="326">
        <v>110000</v>
      </c>
      <c r="J694" s="326">
        <v>110000</v>
      </c>
      <c r="K694" s="326">
        <v>110000</v>
      </c>
      <c r="L694" s="326">
        <v>110000</v>
      </c>
      <c r="M694" s="326">
        <v>110000</v>
      </c>
      <c r="N694" s="326">
        <v>110000</v>
      </c>
      <c r="O694" s="326">
        <v>110000</v>
      </c>
      <c r="P694" s="326">
        <v>110300</v>
      </c>
      <c r="Q694" s="206" t="s">
        <v>163</v>
      </c>
      <c r="R694" s="244">
        <f t="shared" si="10"/>
        <v>0</v>
      </c>
    </row>
    <row r="695" spans="1:18" ht="15">
      <c r="A695" s="327" t="s">
        <v>902</v>
      </c>
      <c r="B695" s="327" t="s">
        <v>734</v>
      </c>
      <c r="C695" s="326">
        <v>0</v>
      </c>
      <c r="D695" s="326">
        <v>0</v>
      </c>
      <c r="E695" s="326">
        <v>0</v>
      </c>
      <c r="F695" s="326">
        <v>0</v>
      </c>
      <c r="G695" s="326">
        <v>0</v>
      </c>
      <c r="H695" s="326">
        <v>0</v>
      </c>
      <c r="I695" s="326">
        <v>0</v>
      </c>
      <c r="J695" s="326">
        <v>0</v>
      </c>
      <c r="K695" s="326">
        <v>0</v>
      </c>
      <c r="L695" s="326">
        <v>0</v>
      </c>
      <c r="M695" s="326">
        <v>0</v>
      </c>
      <c r="N695" s="326">
        <v>0</v>
      </c>
      <c r="O695" s="326">
        <v>0</v>
      </c>
      <c r="P695" s="326">
        <v>0</v>
      </c>
      <c r="Q695" s="206" t="s">
        <v>163</v>
      </c>
      <c r="R695" s="244">
        <f t="shared" si="10"/>
        <v>0</v>
      </c>
    </row>
    <row r="696" spans="1:18" ht="15">
      <c r="A696" s="327" t="s">
        <v>903</v>
      </c>
      <c r="B696" s="327" t="s">
        <v>734</v>
      </c>
      <c r="C696" s="326">
        <v>7735000</v>
      </c>
      <c r="D696" s="326">
        <v>7995000</v>
      </c>
      <c r="E696" s="326">
        <v>8264000</v>
      </c>
      <c r="F696" s="326">
        <v>8536000</v>
      </c>
      <c r="G696" s="326">
        <v>8809000</v>
      </c>
      <c r="H696" s="326">
        <v>9081000</v>
      </c>
      <c r="I696" s="326">
        <v>9352000</v>
      </c>
      <c r="J696" s="326">
        <v>9625000</v>
      </c>
      <c r="K696" s="326">
        <v>9897000</v>
      </c>
      <c r="L696" s="326">
        <v>10149000</v>
      </c>
      <c r="M696" s="326">
        <v>10436000</v>
      </c>
      <c r="N696" s="326">
        <v>10741000</v>
      </c>
      <c r="O696" s="326">
        <v>11020000</v>
      </c>
      <c r="P696" s="326">
        <v>9355253</v>
      </c>
      <c r="Q696" s="206" t="s">
        <v>163</v>
      </c>
      <c r="R696" s="244">
        <f t="shared" si="10"/>
        <v>0</v>
      </c>
    </row>
    <row r="697" spans="1:18" ht="15">
      <c r="A697" s="327" t="s">
        <v>904</v>
      </c>
      <c r="B697" s="327" t="s">
        <v>734</v>
      </c>
      <c r="C697" s="326">
        <v>0</v>
      </c>
      <c r="D697" s="326">
        <v>0</v>
      </c>
      <c r="E697" s="326">
        <v>0</v>
      </c>
      <c r="F697" s="326">
        <v>0</v>
      </c>
      <c r="G697" s="326">
        <v>0</v>
      </c>
      <c r="H697" s="326">
        <v>0</v>
      </c>
      <c r="I697" s="326">
        <v>0</v>
      </c>
      <c r="J697" s="326">
        <v>0</v>
      </c>
      <c r="K697" s="326">
        <v>0</v>
      </c>
      <c r="L697" s="326">
        <v>0</v>
      </c>
      <c r="M697" s="326">
        <v>0</v>
      </c>
      <c r="N697" s="326">
        <v>0</v>
      </c>
      <c r="O697" s="326">
        <v>0</v>
      </c>
      <c r="P697" s="326">
        <v>0</v>
      </c>
      <c r="Q697" s="206" t="s">
        <v>163</v>
      </c>
      <c r="R697" s="244">
        <f t="shared" si="10"/>
        <v>0</v>
      </c>
    </row>
    <row r="698" spans="1:18" ht="15">
      <c r="A698" s="327" t="s">
        <v>905</v>
      </c>
      <c r="B698" s="327" t="s">
        <v>734</v>
      </c>
      <c r="C698" s="326">
        <v>1896000</v>
      </c>
      <c r="D698" s="326">
        <v>1910000</v>
      </c>
      <c r="E698" s="326">
        <v>1924000</v>
      </c>
      <c r="F698" s="326">
        <v>1938000</v>
      </c>
      <c r="G698" s="326">
        <v>1952000</v>
      </c>
      <c r="H698" s="326">
        <v>1966000</v>
      </c>
      <c r="I698" s="326">
        <v>1980000</v>
      </c>
      <c r="J698" s="326">
        <v>1994000</v>
      </c>
      <c r="K698" s="326">
        <v>2008000</v>
      </c>
      <c r="L698" s="326">
        <v>2022000</v>
      </c>
      <c r="M698" s="326">
        <v>2036000</v>
      </c>
      <c r="N698" s="326">
        <v>2050000</v>
      </c>
      <c r="O698" s="326">
        <v>2064000</v>
      </c>
      <c r="P698" s="326">
        <v>1980231</v>
      </c>
      <c r="Q698" s="206" t="s">
        <v>163</v>
      </c>
      <c r="R698" s="244">
        <f t="shared" si="10"/>
        <v>0</v>
      </c>
    </row>
    <row r="699" spans="1:18" ht="15">
      <c r="A699" s="327" t="s">
        <v>906</v>
      </c>
      <c r="B699" s="327" t="s">
        <v>734</v>
      </c>
      <c r="C699" s="326">
        <v>0</v>
      </c>
      <c r="D699" s="326">
        <v>0</v>
      </c>
      <c r="E699" s="326">
        <v>0</v>
      </c>
      <c r="F699" s="326">
        <v>0</v>
      </c>
      <c r="G699" s="326">
        <v>0</v>
      </c>
      <c r="H699" s="326">
        <v>0</v>
      </c>
      <c r="I699" s="326">
        <v>0</v>
      </c>
      <c r="J699" s="326">
        <v>0</v>
      </c>
      <c r="K699" s="326">
        <v>0</v>
      </c>
      <c r="L699" s="326">
        <v>0</v>
      </c>
      <c r="M699" s="326">
        <v>0</v>
      </c>
      <c r="N699" s="326">
        <v>0</v>
      </c>
      <c r="O699" s="326">
        <v>0</v>
      </c>
      <c r="P699" s="326">
        <v>0</v>
      </c>
      <c r="Q699" s="206" t="s">
        <v>163</v>
      </c>
      <c r="R699" s="244">
        <f t="shared" si="10"/>
        <v>0</v>
      </c>
    </row>
    <row r="700" spans="1:18" ht="15">
      <c r="A700" s="327" t="s">
        <v>907</v>
      </c>
      <c r="B700" s="327" t="s">
        <v>734</v>
      </c>
      <c r="C700" s="326">
        <v>-185000</v>
      </c>
      <c r="D700" s="326">
        <v>-183000</v>
      </c>
      <c r="E700" s="326">
        <v>-182000</v>
      </c>
      <c r="F700" s="326">
        <v>-180000</v>
      </c>
      <c r="G700" s="326">
        <v>-178000</v>
      </c>
      <c r="H700" s="326">
        <v>-177000</v>
      </c>
      <c r="I700" s="326">
        <v>-175000</v>
      </c>
      <c r="J700" s="326">
        <v>-173000</v>
      </c>
      <c r="K700" s="326">
        <v>-171000</v>
      </c>
      <c r="L700" s="326">
        <v>-170000</v>
      </c>
      <c r="M700" s="326">
        <v>-168000</v>
      </c>
      <c r="N700" s="326">
        <v>-166000</v>
      </c>
      <c r="O700" s="326">
        <v>-164000</v>
      </c>
      <c r="P700" s="326">
        <v>-174818</v>
      </c>
      <c r="Q700" s="206" t="s">
        <v>163</v>
      </c>
      <c r="R700" s="244">
        <f t="shared" si="10"/>
        <v>0</v>
      </c>
    </row>
    <row r="701" spans="1:18" ht="15">
      <c r="A701" s="327" t="s">
        <v>908</v>
      </c>
      <c r="B701" s="327" t="s">
        <v>734</v>
      </c>
      <c r="C701" s="326">
        <v>0</v>
      </c>
      <c r="D701" s="326">
        <v>0</v>
      </c>
      <c r="E701" s="326">
        <v>0</v>
      </c>
      <c r="F701" s="326">
        <v>0</v>
      </c>
      <c r="G701" s="326">
        <v>0</v>
      </c>
      <c r="H701" s="326">
        <v>0</v>
      </c>
      <c r="I701" s="326">
        <v>0</v>
      </c>
      <c r="J701" s="326">
        <v>0</v>
      </c>
      <c r="K701" s="326">
        <v>0</v>
      </c>
      <c r="L701" s="326">
        <v>0</v>
      </c>
      <c r="M701" s="326">
        <v>0</v>
      </c>
      <c r="N701" s="326">
        <v>0</v>
      </c>
      <c r="O701" s="326">
        <v>0</v>
      </c>
      <c r="P701" s="326">
        <v>0</v>
      </c>
      <c r="Q701" s="206" t="s">
        <v>163</v>
      </c>
      <c r="R701" s="244">
        <f t="shared" si="10"/>
        <v>0</v>
      </c>
    </row>
    <row r="702" spans="1:18" ht="15">
      <c r="A702" s="327" t="s">
        <v>909</v>
      </c>
      <c r="B702" s="327" t="s">
        <v>734</v>
      </c>
      <c r="C702" s="326">
        <v>0</v>
      </c>
      <c r="D702" s="326">
        <v>0</v>
      </c>
      <c r="E702" s="326">
        <v>0</v>
      </c>
      <c r="F702" s="326">
        <v>0</v>
      </c>
      <c r="G702" s="326">
        <v>0</v>
      </c>
      <c r="H702" s="326">
        <v>0</v>
      </c>
      <c r="I702" s="326">
        <v>0</v>
      </c>
      <c r="J702" s="326">
        <v>0</v>
      </c>
      <c r="K702" s="326">
        <v>0</v>
      </c>
      <c r="L702" s="326">
        <v>0</v>
      </c>
      <c r="M702" s="326">
        <v>0</v>
      </c>
      <c r="N702" s="326">
        <v>0</v>
      </c>
      <c r="O702" s="326">
        <v>0</v>
      </c>
      <c r="P702" s="326">
        <v>0</v>
      </c>
      <c r="Q702" s="206" t="s">
        <v>163</v>
      </c>
      <c r="R702" s="244">
        <f t="shared" si="10"/>
        <v>0</v>
      </c>
    </row>
    <row r="703" spans="1:18" ht="15">
      <c r="A703" s="327" t="s">
        <v>910</v>
      </c>
      <c r="B703" s="327" t="s">
        <v>734</v>
      </c>
      <c r="C703" s="326">
        <v>0</v>
      </c>
      <c r="D703" s="326">
        <v>0</v>
      </c>
      <c r="E703" s="326">
        <v>0</v>
      </c>
      <c r="F703" s="326">
        <v>0</v>
      </c>
      <c r="G703" s="326">
        <v>0</v>
      </c>
      <c r="H703" s="326">
        <v>0</v>
      </c>
      <c r="I703" s="326">
        <v>0</v>
      </c>
      <c r="J703" s="326">
        <v>0</v>
      </c>
      <c r="K703" s="326">
        <v>0</v>
      </c>
      <c r="L703" s="326">
        <v>0</v>
      </c>
      <c r="M703" s="326">
        <v>0</v>
      </c>
      <c r="N703" s="326">
        <v>0</v>
      </c>
      <c r="O703" s="326">
        <v>0</v>
      </c>
      <c r="P703" s="326">
        <v>0</v>
      </c>
      <c r="Q703" s="206" t="s">
        <v>163</v>
      </c>
      <c r="R703" s="244">
        <f t="shared" si="10"/>
        <v>0</v>
      </c>
    </row>
    <row r="704" spans="1:18" ht="15">
      <c r="A704" s="327" t="s">
        <v>911</v>
      </c>
      <c r="B704" s="327" t="s">
        <v>734</v>
      </c>
      <c r="C704" s="326">
        <v>0</v>
      </c>
      <c r="D704" s="326">
        <v>0</v>
      </c>
      <c r="E704" s="326">
        <v>0</v>
      </c>
      <c r="F704" s="326">
        <v>0</v>
      </c>
      <c r="G704" s="326">
        <v>0</v>
      </c>
      <c r="H704" s="326">
        <v>0</v>
      </c>
      <c r="I704" s="326">
        <v>0</v>
      </c>
      <c r="J704" s="326">
        <v>0</v>
      </c>
      <c r="K704" s="326">
        <v>0</v>
      </c>
      <c r="L704" s="326">
        <v>0</v>
      </c>
      <c r="M704" s="326">
        <v>0</v>
      </c>
      <c r="N704" s="326">
        <v>0</v>
      </c>
      <c r="O704" s="326">
        <v>0</v>
      </c>
      <c r="P704" s="326">
        <v>0</v>
      </c>
      <c r="Q704" s="206" t="s">
        <v>163</v>
      </c>
      <c r="R704" s="244">
        <f t="shared" si="10"/>
        <v>0</v>
      </c>
    </row>
    <row r="705" spans="1:18" ht="15">
      <c r="A705" s="327" t="s">
        <v>912</v>
      </c>
      <c r="B705" s="327" t="s">
        <v>734</v>
      </c>
      <c r="C705" s="326">
        <v>0</v>
      </c>
      <c r="D705" s="326">
        <v>0</v>
      </c>
      <c r="E705" s="326">
        <v>0</v>
      </c>
      <c r="F705" s="326">
        <v>0</v>
      </c>
      <c r="G705" s="326">
        <v>0</v>
      </c>
      <c r="H705" s="326">
        <v>0</v>
      </c>
      <c r="I705" s="326">
        <v>0</v>
      </c>
      <c r="J705" s="326">
        <v>0</v>
      </c>
      <c r="K705" s="326">
        <v>0</v>
      </c>
      <c r="L705" s="326">
        <v>0</v>
      </c>
      <c r="M705" s="326">
        <v>0</v>
      </c>
      <c r="N705" s="326">
        <v>0</v>
      </c>
      <c r="O705" s="326">
        <v>0</v>
      </c>
      <c r="P705" s="326">
        <v>0</v>
      </c>
      <c r="Q705" s="206" t="s">
        <v>163</v>
      </c>
      <c r="R705" s="244">
        <f t="shared" si="10"/>
        <v>0</v>
      </c>
    </row>
    <row r="706" spans="1:18" ht="15">
      <c r="A706" s="327" t="s">
        <v>913</v>
      </c>
      <c r="B706" s="327" t="s">
        <v>734</v>
      </c>
      <c r="C706" s="326">
        <v>0</v>
      </c>
      <c r="D706" s="326">
        <v>0</v>
      </c>
      <c r="E706" s="326">
        <v>0</v>
      </c>
      <c r="F706" s="326">
        <v>0</v>
      </c>
      <c r="G706" s="326">
        <v>0</v>
      </c>
      <c r="H706" s="326">
        <v>0</v>
      </c>
      <c r="I706" s="326">
        <v>0</v>
      </c>
      <c r="J706" s="326">
        <v>0</v>
      </c>
      <c r="K706" s="326">
        <v>0</v>
      </c>
      <c r="L706" s="326">
        <v>0</v>
      </c>
      <c r="M706" s="326">
        <v>0</v>
      </c>
      <c r="N706" s="326">
        <v>0</v>
      </c>
      <c r="O706" s="326">
        <v>0</v>
      </c>
      <c r="P706" s="326">
        <v>0</v>
      </c>
      <c r="Q706" s="206" t="s">
        <v>163</v>
      </c>
      <c r="R706" s="244">
        <f t="shared" si="10"/>
        <v>0</v>
      </c>
    </row>
    <row r="707" spans="1:18" ht="15">
      <c r="A707" s="327" t="s">
        <v>914</v>
      </c>
      <c r="B707" s="327" t="s">
        <v>734</v>
      </c>
      <c r="C707" s="326">
        <v>0</v>
      </c>
      <c r="D707" s="326">
        <v>0</v>
      </c>
      <c r="E707" s="326">
        <v>0</v>
      </c>
      <c r="F707" s="326">
        <v>0</v>
      </c>
      <c r="G707" s="326">
        <v>0</v>
      </c>
      <c r="H707" s="326">
        <v>0</v>
      </c>
      <c r="I707" s="326">
        <v>0</v>
      </c>
      <c r="J707" s="326">
        <v>0</v>
      </c>
      <c r="K707" s="326">
        <v>0</v>
      </c>
      <c r="L707" s="326">
        <v>0</v>
      </c>
      <c r="M707" s="326">
        <v>0</v>
      </c>
      <c r="N707" s="326">
        <v>0</v>
      </c>
      <c r="O707" s="326">
        <v>0</v>
      </c>
      <c r="P707" s="326">
        <v>0</v>
      </c>
      <c r="Q707" s="206" t="s">
        <v>163</v>
      </c>
      <c r="R707" s="244">
        <f t="shared" si="10"/>
        <v>0</v>
      </c>
    </row>
    <row r="708" spans="1:18" ht="15">
      <c r="A708" s="327" t="s">
        <v>915</v>
      </c>
      <c r="B708" s="327" t="s">
        <v>734</v>
      </c>
      <c r="C708" s="326">
        <v>2052000</v>
      </c>
      <c r="D708" s="326">
        <v>2061000</v>
      </c>
      <c r="E708" s="326">
        <v>2070000</v>
      </c>
      <c r="F708" s="326">
        <v>2079000</v>
      </c>
      <c r="G708" s="326">
        <v>2088000</v>
      </c>
      <c r="H708" s="326">
        <v>2097000</v>
      </c>
      <c r="I708" s="326">
        <v>2106000</v>
      </c>
      <c r="J708" s="326">
        <v>2114000</v>
      </c>
      <c r="K708" s="326">
        <v>2123000</v>
      </c>
      <c r="L708" s="326">
        <v>2132000</v>
      </c>
      <c r="M708" s="326">
        <v>2141000</v>
      </c>
      <c r="N708" s="326">
        <v>2150000</v>
      </c>
      <c r="O708" s="326">
        <v>2159000</v>
      </c>
      <c r="P708" s="326">
        <v>2105529</v>
      </c>
      <c r="Q708" s="206" t="s">
        <v>163</v>
      </c>
      <c r="R708" s="244">
        <f t="shared" ref="R708:R771" si="11">(ROUND((C708+O708+SUM(D708:N708)*2)/24,-3)-(ROUND(P708,-3)))</f>
        <v>0</v>
      </c>
    </row>
    <row r="709" spans="1:18" ht="15">
      <c r="A709" s="327" t="s">
        <v>916</v>
      </c>
      <c r="B709" s="327" t="s">
        <v>734</v>
      </c>
      <c r="C709" s="326">
        <v>0</v>
      </c>
      <c r="D709" s="326">
        <v>0</v>
      </c>
      <c r="E709" s="326">
        <v>0</v>
      </c>
      <c r="F709" s="326">
        <v>0</v>
      </c>
      <c r="G709" s="326">
        <v>0</v>
      </c>
      <c r="H709" s="326">
        <v>0</v>
      </c>
      <c r="I709" s="326">
        <v>0</v>
      </c>
      <c r="J709" s="326">
        <v>0</v>
      </c>
      <c r="K709" s="326">
        <v>0</v>
      </c>
      <c r="L709" s="326">
        <v>0</v>
      </c>
      <c r="M709" s="326">
        <v>0</v>
      </c>
      <c r="N709" s="326">
        <v>0</v>
      </c>
      <c r="O709" s="326">
        <v>0</v>
      </c>
      <c r="P709" s="326">
        <v>0</v>
      </c>
      <c r="Q709" s="206" t="s">
        <v>163</v>
      </c>
      <c r="R709" s="244">
        <f t="shared" si="11"/>
        <v>0</v>
      </c>
    </row>
    <row r="710" spans="1:18" ht="15">
      <c r="A710" s="327" t="s">
        <v>917</v>
      </c>
      <c r="B710" s="327" t="s">
        <v>734</v>
      </c>
      <c r="C710" s="326">
        <v>0</v>
      </c>
      <c r="D710" s="326">
        <v>0</v>
      </c>
      <c r="E710" s="326">
        <v>0</v>
      </c>
      <c r="F710" s="326">
        <v>0</v>
      </c>
      <c r="G710" s="326">
        <v>0</v>
      </c>
      <c r="H710" s="326">
        <v>0</v>
      </c>
      <c r="I710" s="326">
        <v>0</v>
      </c>
      <c r="J710" s="326">
        <v>0</v>
      </c>
      <c r="K710" s="326">
        <v>0</v>
      </c>
      <c r="L710" s="326">
        <v>0</v>
      </c>
      <c r="M710" s="326">
        <v>0</v>
      </c>
      <c r="N710" s="326">
        <v>0</v>
      </c>
      <c r="O710" s="326">
        <v>0</v>
      </c>
      <c r="P710" s="326">
        <v>0</v>
      </c>
      <c r="Q710" s="206" t="s">
        <v>163</v>
      </c>
      <c r="R710" s="244">
        <f t="shared" si="11"/>
        <v>0</v>
      </c>
    </row>
    <row r="711" spans="1:18" ht="15">
      <c r="A711" s="327" t="s">
        <v>918</v>
      </c>
      <c r="B711" s="327" t="s">
        <v>734</v>
      </c>
      <c r="C711" s="326">
        <v>0</v>
      </c>
      <c r="D711" s="326">
        <v>0</v>
      </c>
      <c r="E711" s="326">
        <v>0</v>
      </c>
      <c r="F711" s="326">
        <v>0</v>
      </c>
      <c r="G711" s="326">
        <v>0</v>
      </c>
      <c r="H711" s="326">
        <v>0</v>
      </c>
      <c r="I711" s="326">
        <v>0</v>
      </c>
      <c r="J711" s="326">
        <v>0</v>
      </c>
      <c r="K711" s="326">
        <v>0</v>
      </c>
      <c r="L711" s="326">
        <v>0</v>
      </c>
      <c r="M711" s="326">
        <v>0</v>
      </c>
      <c r="N711" s="326">
        <v>0</v>
      </c>
      <c r="O711" s="326">
        <v>0</v>
      </c>
      <c r="P711" s="326">
        <v>0</v>
      </c>
      <c r="Q711" s="206" t="s">
        <v>163</v>
      </c>
      <c r="R711" s="244">
        <f t="shared" si="11"/>
        <v>0</v>
      </c>
    </row>
    <row r="712" spans="1:18" ht="15">
      <c r="A712" s="327" t="s">
        <v>919</v>
      </c>
      <c r="B712" s="327" t="s">
        <v>734</v>
      </c>
      <c r="C712" s="326">
        <v>0</v>
      </c>
      <c r="D712" s="326">
        <v>0</v>
      </c>
      <c r="E712" s="326">
        <v>0</v>
      </c>
      <c r="F712" s="326">
        <v>0</v>
      </c>
      <c r="G712" s="326">
        <v>0</v>
      </c>
      <c r="H712" s="326">
        <v>0</v>
      </c>
      <c r="I712" s="326">
        <v>0</v>
      </c>
      <c r="J712" s="326">
        <v>0</v>
      </c>
      <c r="K712" s="326">
        <v>0</v>
      </c>
      <c r="L712" s="326">
        <v>0</v>
      </c>
      <c r="M712" s="326">
        <v>0</v>
      </c>
      <c r="N712" s="326">
        <v>0</v>
      </c>
      <c r="O712" s="326">
        <v>0</v>
      </c>
      <c r="P712" s="326">
        <v>0</v>
      </c>
      <c r="Q712" s="206" t="s">
        <v>163</v>
      </c>
      <c r="R712" s="244">
        <f t="shared" si="11"/>
        <v>0</v>
      </c>
    </row>
    <row r="713" spans="1:18" ht="15">
      <c r="A713" s="327" t="s">
        <v>920</v>
      </c>
      <c r="B713" s="327" t="s">
        <v>734</v>
      </c>
      <c r="C713" s="326">
        <v>0</v>
      </c>
      <c r="D713" s="326">
        <v>0</v>
      </c>
      <c r="E713" s="326">
        <v>0</v>
      </c>
      <c r="F713" s="326">
        <v>0</v>
      </c>
      <c r="G713" s="326">
        <v>0</v>
      </c>
      <c r="H713" s="326">
        <v>0</v>
      </c>
      <c r="I713" s="326">
        <v>0</v>
      </c>
      <c r="J713" s="326">
        <v>0</v>
      </c>
      <c r="K713" s="326">
        <v>0</v>
      </c>
      <c r="L713" s="326">
        <v>0</v>
      </c>
      <c r="M713" s="326">
        <v>0</v>
      </c>
      <c r="N713" s="326">
        <v>0</v>
      </c>
      <c r="O713" s="326">
        <v>0</v>
      </c>
      <c r="P713" s="326">
        <v>0</v>
      </c>
      <c r="Q713" s="206" t="s">
        <v>163</v>
      </c>
      <c r="R713" s="244">
        <f t="shared" si="11"/>
        <v>0</v>
      </c>
    </row>
    <row r="714" spans="1:18" ht="15">
      <c r="A714" s="327" t="s">
        <v>921</v>
      </c>
      <c r="B714" s="327" t="s">
        <v>734</v>
      </c>
      <c r="C714" s="326">
        <v>0</v>
      </c>
      <c r="D714" s="326">
        <v>0</v>
      </c>
      <c r="E714" s="326">
        <v>0</v>
      </c>
      <c r="F714" s="326">
        <v>0</v>
      </c>
      <c r="G714" s="326">
        <v>0</v>
      </c>
      <c r="H714" s="326">
        <v>0</v>
      </c>
      <c r="I714" s="326">
        <v>0</v>
      </c>
      <c r="J714" s="326">
        <v>0</v>
      </c>
      <c r="K714" s="326">
        <v>0</v>
      </c>
      <c r="L714" s="326">
        <v>0</v>
      </c>
      <c r="M714" s="326">
        <v>0</v>
      </c>
      <c r="N714" s="326">
        <v>0</v>
      </c>
      <c r="O714" s="326">
        <v>0</v>
      </c>
      <c r="P714" s="326">
        <v>0</v>
      </c>
      <c r="Q714" s="206" t="s">
        <v>163</v>
      </c>
      <c r="R714" s="244">
        <f t="shared" si="11"/>
        <v>0</v>
      </c>
    </row>
    <row r="715" spans="1:18" ht="15">
      <c r="A715" s="327" t="s">
        <v>922</v>
      </c>
      <c r="B715" s="327" t="s">
        <v>734</v>
      </c>
      <c r="C715" s="326">
        <v>323000</v>
      </c>
      <c r="D715" s="326">
        <v>323000</v>
      </c>
      <c r="E715" s="326">
        <v>323000</v>
      </c>
      <c r="F715" s="326">
        <v>323000</v>
      </c>
      <c r="G715" s="326">
        <v>323000</v>
      </c>
      <c r="H715" s="326">
        <v>323000</v>
      </c>
      <c r="I715" s="326">
        <v>323000</v>
      </c>
      <c r="J715" s="326">
        <v>323000</v>
      </c>
      <c r="K715" s="326">
        <v>323000</v>
      </c>
      <c r="L715" s="326">
        <v>323000</v>
      </c>
      <c r="M715" s="326">
        <v>323000</v>
      </c>
      <c r="N715" s="326">
        <v>323000</v>
      </c>
      <c r="O715" s="326">
        <v>323000</v>
      </c>
      <c r="P715" s="326">
        <v>322988</v>
      </c>
      <c r="Q715" s="206" t="s">
        <v>163</v>
      </c>
      <c r="R715" s="244">
        <f t="shared" si="11"/>
        <v>0</v>
      </c>
    </row>
    <row r="716" spans="1:18" ht="15">
      <c r="A716" s="327" t="s">
        <v>923</v>
      </c>
      <c r="B716" s="327" t="s">
        <v>734</v>
      </c>
      <c r="C716" s="326">
        <v>0</v>
      </c>
      <c r="D716" s="326">
        <v>0</v>
      </c>
      <c r="E716" s="326">
        <v>0</v>
      </c>
      <c r="F716" s="326">
        <v>0</v>
      </c>
      <c r="G716" s="326">
        <v>0</v>
      </c>
      <c r="H716" s="326">
        <v>0</v>
      </c>
      <c r="I716" s="326">
        <v>0</v>
      </c>
      <c r="J716" s="326">
        <v>0</v>
      </c>
      <c r="K716" s="326">
        <v>0</v>
      </c>
      <c r="L716" s="326">
        <v>0</v>
      </c>
      <c r="M716" s="326">
        <v>0</v>
      </c>
      <c r="N716" s="326">
        <v>0</v>
      </c>
      <c r="O716" s="326">
        <v>0</v>
      </c>
      <c r="P716" s="326">
        <v>0</v>
      </c>
      <c r="Q716" s="206" t="s">
        <v>163</v>
      </c>
      <c r="R716" s="244">
        <f t="shared" si="11"/>
        <v>0</v>
      </c>
    </row>
    <row r="717" spans="1:18" ht="15">
      <c r="A717" s="327" t="s">
        <v>924</v>
      </c>
      <c r="B717" s="327" t="s">
        <v>734</v>
      </c>
      <c r="C717" s="326">
        <v>116000</v>
      </c>
      <c r="D717" s="326">
        <v>117000</v>
      </c>
      <c r="E717" s="326">
        <v>117000</v>
      </c>
      <c r="F717" s="326">
        <v>118000</v>
      </c>
      <c r="G717" s="326">
        <v>118000</v>
      </c>
      <c r="H717" s="326">
        <v>119000</v>
      </c>
      <c r="I717" s="326">
        <v>119000</v>
      </c>
      <c r="J717" s="326">
        <v>120000</v>
      </c>
      <c r="K717" s="326">
        <v>120000</v>
      </c>
      <c r="L717" s="326">
        <v>121000</v>
      </c>
      <c r="M717" s="326">
        <v>121000</v>
      </c>
      <c r="N717" s="326">
        <v>122000</v>
      </c>
      <c r="O717" s="326">
        <v>122000</v>
      </c>
      <c r="P717" s="326">
        <v>119395</v>
      </c>
      <c r="Q717" s="206" t="s">
        <v>163</v>
      </c>
      <c r="R717" s="244">
        <f t="shared" si="11"/>
        <v>0</v>
      </c>
    </row>
    <row r="718" spans="1:18" ht="15">
      <c r="A718" s="327" t="s">
        <v>925</v>
      </c>
      <c r="B718" s="327" t="s">
        <v>734</v>
      </c>
      <c r="C718" s="326">
        <v>0</v>
      </c>
      <c r="D718" s="326">
        <v>0</v>
      </c>
      <c r="E718" s="326">
        <v>0</v>
      </c>
      <c r="F718" s="326">
        <v>0</v>
      </c>
      <c r="G718" s="326">
        <v>0</v>
      </c>
      <c r="H718" s="326">
        <v>0</v>
      </c>
      <c r="I718" s="326">
        <v>0</v>
      </c>
      <c r="J718" s="326">
        <v>0</v>
      </c>
      <c r="K718" s="326">
        <v>0</v>
      </c>
      <c r="L718" s="326">
        <v>0</v>
      </c>
      <c r="M718" s="326">
        <v>0</v>
      </c>
      <c r="N718" s="326">
        <v>0</v>
      </c>
      <c r="O718" s="326">
        <v>0</v>
      </c>
      <c r="P718" s="326">
        <v>0</v>
      </c>
      <c r="Q718" s="206" t="s">
        <v>163</v>
      </c>
      <c r="R718" s="244">
        <f t="shared" si="11"/>
        <v>0</v>
      </c>
    </row>
    <row r="719" spans="1:18" ht="15">
      <c r="A719" s="327" t="s">
        <v>926</v>
      </c>
      <c r="B719" s="327" t="s">
        <v>734</v>
      </c>
      <c r="C719" s="326">
        <v>26731000</v>
      </c>
      <c r="D719" s="326">
        <v>26929000</v>
      </c>
      <c r="E719" s="326">
        <v>27106000</v>
      </c>
      <c r="F719" s="326">
        <v>27519000</v>
      </c>
      <c r="G719" s="326">
        <v>27741000</v>
      </c>
      <c r="H719" s="326">
        <v>27963000</v>
      </c>
      <c r="I719" s="326">
        <v>28184000</v>
      </c>
      <c r="J719" s="326">
        <v>28405000</v>
      </c>
      <c r="K719" s="326">
        <v>28627000</v>
      </c>
      <c r="L719" s="326">
        <v>28848000</v>
      </c>
      <c r="M719" s="326">
        <v>29070000</v>
      </c>
      <c r="N719" s="326">
        <v>29291000</v>
      </c>
      <c r="O719" s="326">
        <v>29512000</v>
      </c>
      <c r="P719" s="326">
        <v>28150427</v>
      </c>
      <c r="Q719" s="206" t="s">
        <v>163</v>
      </c>
      <c r="R719" s="244">
        <f t="shared" si="11"/>
        <v>0</v>
      </c>
    </row>
    <row r="720" spans="1:18" ht="15">
      <c r="A720" s="327" t="s">
        <v>927</v>
      </c>
      <c r="B720" s="327" t="s">
        <v>734</v>
      </c>
      <c r="C720" s="326">
        <v>0</v>
      </c>
      <c r="D720" s="326">
        <v>0</v>
      </c>
      <c r="E720" s="326">
        <v>0</v>
      </c>
      <c r="F720" s="326">
        <v>0</v>
      </c>
      <c r="G720" s="326">
        <v>0</v>
      </c>
      <c r="H720" s="326">
        <v>0</v>
      </c>
      <c r="I720" s="326">
        <v>0</v>
      </c>
      <c r="J720" s="326">
        <v>0</v>
      </c>
      <c r="K720" s="326">
        <v>0</v>
      </c>
      <c r="L720" s="326">
        <v>0</v>
      </c>
      <c r="M720" s="326">
        <v>0</v>
      </c>
      <c r="N720" s="326">
        <v>0</v>
      </c>
      <c r="O720" s="326">
        <v>0</v>
      </c>
      <c r="P720" s="326">
        <v>0</v>
      </c>
      <c r="Q720" s="206" t="s">
        <v>163</v>
      </c>
      <c r="R720" s="244">
        <f t="shared" si="11"/>
        <v>0</v>
      </c>
    </row>
    <row r="721" spans="1:18" ht="15">
      <c r="A721" s="327" t="s">
        <v>928</v>
      </c>
      <c r="B721" s="327" t="s">
        <v>734</v>
      </c>
      <c r="C721" s="326">
        <v>0</v>
      </c>
      <c r="D721" s="326">
        <v>0</v>
      </c>
      <c r="E721" s="326">
        <v>0</v>
      </c>
      <c r="F721" s="326">
        <v>0</v>
      </c>
      <c r="G721" s="326">
        <v>0</v>
      </c>
      <c r="H721" s="326">
        <v>0</v>
      </c>
      <c r="I721" s="326">
        <v>0</v>
      </c>
      <c r="J721" s="326">
        <v>0</v>
      </c>
      <c r="K721" s="326">
        <v>0</v>
      </c>
      <c r="L721" s="326">
        <v>0</v>
      </c>
      <c r="M721" s="326">
        <v>0</v>
      </c>
      <c r="N721" s="326">
        <v>0</v>
      </c>
      <c r="O721" s="326">
        <v>0</v>
      </c>
      <c r="P721" s="326">
        <v>0</v>
      </c>
      <c r="Q721" s="206" t="s">
        <v>163</v>
      </c>
      <c r="R721" s="244">
        <f t="shared" si="11"/>
        <v>0</v>
      </c>
    </row>
    <row r="722" spans="1:18" ht="15">
      <c r="A722" s="327" t="s">
        <v>929</v>
      </c>
      <c r="B722" s="327" t="s">
        <v>734</v>
      </c>
      <c r="C722" s="326">
        <v>0</v>
      </c>
      <c r="D722" s="326">
        <v>0</v>
      </c>
      <c r="E722" s="326">
        <v>0</v>
      </c>
      <c r="F722" s="326">
        <v>0</v>
      </c>
      <c r="G722" s="326">
        <v>0</v>
      </c>
      <c r="H722" s="326">
        <v>0</v>
      </c>
      <c r="I722" s="326">
        <v>0</v>
      </c>
      <c r="J722" s="326">
        <v>0</v>
      </c>
      <c r="K722" s="326">
        <v>0</v>
      </c>
      <c r="L722" s="326">
        <v>0</v>
      </c>
      <c r="M722" s="326">
        <v>0</v>
      </c>
      <c r="N722" s="326">
        <v>0</v>
      </c>
      <c r="O722" s="326">
        <v>0</v>
      </c>
      <c r="P722" s="326">
        <v>0</v>
      </c>
      <c r="Q722" s="206" t="s">
        <v>163</v>
      </c>
      <c r="R722" s="244">
        <f t="shared" si="11"/>
        <v>0</v>
      </c>
    </row>
    <row r="723" spans="1:18" ht="15">
      <c r="A723" s="327" t="s">
        <v>930</v>
      </c>
      <c r="B723" s="327" t="s">
        <v>734</v>
      </c>
      <c r="C723" s="326">
        <v>31000</v>
      </c>
      <c r="D723" s="326">
        <v>31000</v>
      </c>
      <c r="E723" s="326">
        <v>31000</v>
      </c>
      <c r="F723" s="326">
        <v>31000</v>
      </c>
      <c r="G723" s="326">
        <v>31000</v>
      </c>
      <c r="H723" s="326">
        <v>31000</v>
      </c>
      <c r="I723" s="326">
        <v>31000</v>
      </c>
      <c r="J723" s="326">
        <v>31000</v>
      </c>
      <c r="K723" s="326">
        <v>31000</v>
      </c>
      <c r="L723" s="326">
        <v>31000</v>
      </c>
      <c r="M723" s="326">
        <v>31000</v>
      </c>
      <c r="N723" s="326">
        <v>32000</v>
      </c>
      <c r="O723" s="326">
        <v>32000</v>
      </c>
      <c r="P723" s="326">
        <v>31425</v>
      </c>
      <c r="Q723" s="206" t="s">
        <v>163</v>
      </c>
      <c r="R723" s="244">
        <f t="shared" si="11"/>
        <v>0</v>
      </c>
    </row>
    <row r="724" spans="1:18" ht="15">
      <c r="A724" s="327" t="s">
        <v>931</v>
      </c>
      <c r="B724" s="327" t="s">
        <v>734</v>
      </c>
      <c r="C724" s="326">
        <v>0</v>
      </c>
      <c r="D724" s="326">
        <v>0</v>
      </c>
      <c r="E724" s="326">
        <v>0</v>
      </c>
      <c r="F724" s="326">
        <v>0</v>
      </c>
      <c r="G724" s="326">
        <v>0</v>
      </c>
      <c r="H724" s="326">
        <v>0</v>
      </c>
      <c r="I724" s="326">
        <v>0</v>
      </c>
      <c r="J724" s="326">
        <v>0</v>
      </c>
      <c r="K724" s="326">
        <v>0</v>
      </c>
      <c r="L724" s="326">
        <v>0</v>
      </c>
      <c r="M724" s="326">
        <v>0</v>
      </c>
      <c r="N724" s="326">
        <v>0</v>
      </c>
      <c r="O724" s="326">
        <v>0</v>
      </c>
      <c r="P724" s="326">
        <v>0</v>
      </c>
      <c r="Q724" s="206" t="s">
        <v>163</v>
      </c>
      <c r="R724" s="244">
        <f t="shared" si="11"/>
        <v>0</v>
      </c>
    </row>
    <row r="725" spans="1:18" ht="15">
      <c r="A725" s="327" t="s">
        <v>932</v>
      </c>
      <c r="B725" s="327" t="s">
        <v>734</v>
      </c>
      <c r="C725" s="326">
        <v>0</v>
      </c>
      <c r="D725" s="326">
        <v>0</v>
      </c>
      <c r="E725" s="326">
        <v>0</v>
      </c>
      <c r="F725" s="326">
        <v>0</v>
      </c>
      <c r="G725" s="326">
        <v>0</v>
      </c>
      <c r="H725" s="326">
        <v>0</v>
      </c>
      <c r="I725" s="326">
        <v>0</v>
      </c>
      <c r="J725" s="326">
        <v>0</v>
      </c>
      <c r="K725" s="326">
        <v>0</v>
      </c>
      <c r="L725" s="326">
        <v>0</v>
      </c>
      <c r="M725" s="326">
        <v>0</v>
      </c>
      <c r="N725" s="326">
        <v>0</v>
      </c>
      <c r="O725" s="326">
        <v>0</v>
      </c>
      <c r="P725" s="326">
        <v>0</v>
      </c>
      <c r="Q725" s="206" t="s">
        <v>163</v>
      </c>
      <c r="R725" s="244">
        <f t="shared" si="11"/>
        <v>0</v>
      </c>
    </row>
    <row r="726" spans="1:18" ht="15">
      <c r="A726" s="327" t="s">
        <v>933</v>
      </c>
      <c r="B726" s="327" t="s">
        <v>734</v>
      </c>
      <c r="C726" s="326">
        <v>0</v>
      </c>
      <c r="D726" s="326">
        <v>0</v>
      </c>
      <c r="E726" s="326">
        <v>0</v>
      </c>
      <c r="F726" s="326">
        <v>0</v>
      </c>
      <c r="G726" s="326">
        <v>0</v>
      </c>
      <c r="H726" s="326">
        <v>0</v>
      </c>
      <c r="I726" s="326">
        <v>0</v>
      </c>
      <c r="J726" s="326">
        <v>0</v>
      </c>
      <c r="K726" s="326">
        <v>0</v>
      </c>
      <c r="L726" s="326">
        <v>0</v>
      </c>
      <c r="M726" s="326">
        <v>0</v>
      </c>
      <c r="N726" s="326">
        <v>0</v>
      </c>
      <c r="O726" s="326">
        <v>0</v>
      </c>
      <c r="P726" s="326">
        <v>196</v>
      </c>
      <c r="Q726" s="206" t="s">
        <v>163</v>
      </c>
      <c r="R726" s="244">
        <f t="shared" si="11"/>
        <v>0</v>
      </c>
    </row>
    <row r="727" spans="1:18" ht="15">
      <c r="A727" s="327" t="s">
        <v>934</v>
      </c>
      <c r="B727" s="327" t="s">
        <v>734</v>
      </c>
      <c r="C727" s="326">
        <v>81000</v>
      </c>
      <c r="D727" s="326">
        <v>82000</v>
      </c>
      <c r="E727" s="326">
        <v>82000</v>
      </c>
      <c r="F727" s="326">
        <v>82000</v>
      </c>
      <c r="G727" s="326">
        <v>82000</v>
      </c>
      <c r="H727" s="326">
        <v>82000</v>
      </c>
      <c r="I727" s="326">
        <v>82000</v>
      </c>
      <c r="J727" s="326">
        <v>82000</v>
      </c>
      <c r="K727" s="326">
        <v>82000</v>
      </c>
      <c r="L727" s="326">
        <v>82000</v>
      </c>
      <c r="M727" s="326">
        <v>82000</v>
      </c>
      <c r="N727" s="326">
        <v>82000</v>
      </c>
      <c r="O727" s="326">
        <v>82000</v>
      </c>
      <c r="P727" s="326">
        <v>81676</v>
      </c>
      <c r="Q727" s="206" t="s">
        <v>163</v>
      </c>
      <c r="R727" s="244">
        <f t="shared" si="11"/>
        <v>0</v>
      </c>
    </row>
    <row r="728" spans="1:18" ht="15">
      <c r="A728" s="327" t="s">
        <v>935</v>
      </c>
      <c r="B728" s="327" t="s">
        <v>734</v>
      </c>
      <c r="C728" s="326">
        <v>954000</v>
      </c>
      <c r="D728" s="326">
        <v>956000</v>
      </c>
      <c r="E728" s="326">
        <v>957000</v>
      </c>
      <c r="F728" s="326">
        <v>954000</v>
      </c>
      <c r="G728" s="326">
        <v>956000</v>
      </c>
      <c r="H728" s="326">
        <v>957000</v>
      </c>
      <c r="I728" s="326">
        <v>959000</v>
      </c>
      <c r="J728" s="326">
        <v>960000</v>
      </c>
      <c r="K728" s="326">
        <v>961000</v>
      </c>
      <c r="L728" s="326">
        <v>963000</v>
      </c>
      <c r="M728" s="326">
        <v>964000</v>
      </c>
      <c r="N728" s="326">
        <v>966000</v>
      </c>
      <c r="O728" s="326">
        <v>967000</v>
      </c>
      <c r="P728" s="326">
        <v>959505</v>
      </c>
      <c r="Q728" s="206" t="s">
        <v>163</v>
      </c>
      <c r="R728" s="244">
        <f t="shared" si="11"/>
        <v>-1000</v>
      </c>
    </row>
    <row r="729" spans="1:18" ht="15">
      <c r="A729" s="327" t="s">
        <v>936</v>
      </c>
      <c r="B729" s="327" t="s">
        <v>734</v>
      </c>
      <c r="C729" s="326">
        <v>0</v>
      </c>
      <c r="D729" s="326">
        <v>0</v>
      </c>
      <c r="E729" s="326">
        <v>0</v>
      </c>
      <c r="F729" s="326">
        <v>0</v>
      </c>
      <c r="G729" s="326">
        <v>0</v>
      </c>
      <c r="H729" s="326">
        <v>0</v>
      </c>
      <c r="I729" s="326">
        <v>0</v>
      </c>
      <c r="J729" s="326">
        <v>0</v>
      </c>
      <c r="K729" s="326">
        <v>0</v>
      </c>
      <c r="L729" s="326">
        <v>0</v>
      </c>
      <c r="M729" s="326">
        <v>0</v>
      </c>
      <c r="N729" s="326">
        <v>0</v>
      </c>
      <c r="O729" s="326">
        <v>0</v>
      </c>
      <c r="P729" s="326">
        <v>0</v>
      </c>
      <c r="Q729" s="206" t="s">
        <v>163</v>
      </c>
      <c r="R729" s="244">
        <f t="shared" si="11"/>
        <v>0</v>
      </c>
    </row>
    <row r="730" spans="1:18" ht="15">
      <c r="A730" s="327" t="s">
        <v>937</v>
      </c>
      <c r="B730" s="327" t="s">
        <v>734</v>
      </c>
      <c r="C730" s="326">
        <v>0</v>
      </c>
      <c r="D730" s="326">
        <v>0</v>
      </c>
      <c r="E730" s="326">
        <v>0</v>
      </c>
      <c r="F730" s="326">
        <v>0</v>
      </c>
      <c r="G730" s="326">
        <v>0</v>
      </c>
      <c r="H730" s="326">
        <v>0</v>
      </c>
      <c r="I730" s="326">
        <v>0</v>
      </c>
      <c r="J730" s="326">
        <v>0</v>
      </c>
      <c r="K730" s="326">
        <v>0</v>
      </c>
      <c r="L730" s="326">
        <v>0</v>
      </c>
      <c r="M730" s="326">
        <v>0</v>
      </c>
      <c r="N730" s="326">
        <v>0</v>
      </c>
      <c r="O730" s="326">
        <v>0</v>
      </c>
      <c r="P730" s="326">
        <v>0</v>
      </c>
      <c r="Q730" s="206" t="s">
        <v>163</v>
      </c>
      <c r="R730" s="244">
        <f t="shared" si="11"/>
        <v>0</v>
      </c>
    </row>
    <row r="731" spans="1:18" ht="15">
      <c r="A731" s="327" t="s">
        <v>938</v>
      </c>
      <c r="B731" s="327" t="s">
        <v>734</v>
      </c>
      <c r="C731" s="326">
        <v>0</v>
      </c>
      <c r="D731" s="326">
        <v>0</v>
      </c>
      <c r="E731" s="326">
        <v>0</v>
      </c>
      <c r="F731" s="326">
        <v>0</v>
      </c>
      <c r="G731" s="326">
        <v>0</v>
      </c>
      <c r="H731" s="326">
        <v>0</v>
      </c>
      <c r="I731" s="326">
        <v>0</v>
      </c>
      <c r="J731" s="326">
        <v>0</v>
      </c>
      <c r="K731" s="326">
        <v>0</v>
      </c>
      <c r="L731" s="326">
        <v>0</v>
      </c>
      <c r="M731" s="326">
        <v>0</v>
      </c>
      <c r="N731" s="326">
        <v>0</v>
      </c>
      <c r="O731" s="326">
        <v>0</v>
      </c>
      <c r="P731" s="326">
        <v>0</v>
      </c>
      <c r="Q731" s="206" t="s">
        <v>163</v>
      </c>
      <c r="R731" s="244">
        <f t="shared" si="11"/>
        <v>0</v>
      </c>
    </row>
    <row r="732" spans="1:18" ht="15">
      <c r="A732" s="327" t="s">
        <v>939</v>
      </c>
      <c r="B732" s="327" t="s">
        <v>734</v>
      </c>
      <c r="C732" s="326">
        <v>0</v>
      </c>
      <c r="D732" s="326">
        <v>0</v>
      </c>
      <c r="E732" s="326">
        <v>0</v>
      </c>
      <c r="F732" s="326">
        <v>0</v>
      </c>
      <c r="G732" s="326">
        <v>0</v>
      </c>
      <c r="H732" s="326">
        <v>0</v>
      </c>
      <c r="I732" s="326">
        <v>0</v>
      </c>
      <c r="J732" s="326">
        <v>0</v>
      </c>
      <c r="K732" s="326">
        <v>0</v>
      </c>
      <c r="L732" s="326">
        <v>0</v>
      </c>
      <c r="M732" s="326">
        <v>0</v>
      </c>
      <c r="N732" s="326">
        <v>0</v>
      </c>
      <c r="O732" s="326">
        <v>0</v>
      </c>
      <c r="P732" s="326">
        <v>0</v>
      </c>
      <c r="Q732" s="206" t="s">
        <v>163</v>
      </c>
      <c r="R732" s="244">
        <f t="shared" si="11"/>
        <v>0</v>
      </c>
    </row>
    <row r="733" spans="1:18" ht="15">
      <c r="A733" s="327" t="s">
        <v>940</v>
      </c>
      <c r="B733" s="327" t="s">
        <v>734</v>
      </c>
      <c r="C733" s="326">
        <v>0</v>
      </c>
      <c r="D733" s="326">
        <v>0</v>
      </c>
      <c r="E733" s="326">
        <v>0</v>
      </c>
      <c r="F733" s="326">
        <v>0</v>
      </c>
      <c r="G733" s="326">
        <v>0</v>
      </c>
      <c r="H733" s="326">
        <v>0</v>
      </c>
      <c r="I733" s="326">
        <v>0</v>
      </c>
      <c r="J733" s="326">
        <v>0</v>
      </c>
      <c r="K733" s="326">
        <v>0</v>
      </c>
      <c r="L733" s="326">
        <v>0</v>
      </c>
      <c r="M733" s="326">
        <v>0</v>
      </c>
      <c r="N733" s="326">
        <v>0</v>
      </c>
      <c r="O733" s="326">
        <v>0</v>
      </c>
      <c r="P733" s="326">
        <v>0</v>
      </c>
      <c r="Q733" s="206" t="s">
        <v>163</v>
      </c>
      <c r="R733" s="244">
        <f t="shared" si="11"/>
        <v>0</v>
      </c>
    </row>
    <row r="734" spans="1:18" ht="15">
      <c r="A734" s="327" t="s">
        <v>941</v>
      </c>
      <c r="B734" s="327" t="s">
        <v>734</v>
      </c>
      <c r="C734" s="326">
        <v>0</v>
      </c>
      <c r="D734" s="326">
        <v>0</v>
      </c>
      <c r="E734" s="326">
        <v>0</v>
      </c>
      <c r="F734" s="326">
        <v>0</v>
      </c>
      <c r="G734" s="326">
        <v>0</v>
      </c>
      <c r="H734" s="326">
        <v>0</v>
      </c>
      <c r="I734" s="326">
        <v>0</v>
      </c>
      <c r="J734" s="326">
        <v>0</v>
      </c>
      <c r="K734" s="326">
        <v>0</v>
      </c>
      <c r="L734" s="326">
        <v>0</v>
      </c>
      <c r="M734" s="326">
        <v>0</v>
      </c>
      <c r="N734" s="326">
        <v>0</v>
      </c>
      <c r="O734" s="326">
        <v>0</v>
      </c>
      <c r="P734" s="326">
        <v>0</v>
      </c>
      <c r="Q734" s="206" t="s">
        <v>163</v>
      </c>
      <c r="R734" s="244">
        <f t="shared" si="11"/>
        <v>0</v>
      </c>
    </row>
    <row r="735" spans="1:18" ht="15">
      <c r="A735" s="327" t="s">
        <v>942</v>
      </c>
      <c r="B735" s="327" t="s">
        <v>734</v>
      </c>
      <c r="C735" s="326">
        <v>2044000</v>
      </c>
      <c r="D735" s="326">
        <v>2050000</v>
      </c>
      <c r="E735" s="326">
        <v>2056000</v>
      </c>
      <c r="F735" s="326">
        <v>2062000</v>
      </c>
      <c r="G735" s="326">
        <v>2068000</v>
      </c>
      <c r="H735" s="326">
        <v>2074000</v>
      </c>
      <c r="I735" s="326">
        <v>2080000</v>
      </c>
      <c r="J735" s="326">
        <v>2086000</v>
      </c>
      <c r="K735" s="326">
        <v>2092000</v>
      </c>
      <c r="L735" s="326">
        <v>2098000</v>
      </c>
      <c r="M735" s="326">
        <v>2104000</v>
      </c>
      <c r="N735" s="326">
        <v>2110000</v>
      </c>
      <c r="O735" s="326">
        <v>2116000</v>
      </c>
      <c r="P735" s="326">
        <v>2079684</v>
      </c>
      <c r="Q735" s="206" t="s">
        <v>163</v>
      </c>
      <c r="R735" s="244">
        <f t="shared" si="11"/>
        <v>0</v>
      </c>
    </row>
    <row r="736" spans="1:18" ht="15">
      <c r="A736" s="327" t="s">
        <v>943</v>
      </c>
      <c r="B736" s="327" t="s">
        <v>734</v>
      </c>
      <c r="C736" s="326">
        <v>0</v>
      </c>
      <c r="D736" s="326">
        <v>0</v>
      </c>
      <c r="E736" s="326">
        <v>0</v>
      </c>
      <c r="F736" s="326">
        <v>0</v>
      </c>
      <c r="G736" s="326">
        <v>0</v>
      </c>
      <c r="H736" s="326">
        <v>0</v>
      </c>
      <c r="I736" s="326">
        <v>0</v>
      </c>
      <c r="J736" s="326">
        <v>0</v>
      </c>
      <c r="K736" s="326">
        <v>0</v>
      </c>
      <c r="L736" s="326">
        <v>0</v>
      </c>
      <c r="M736" s="326">
        <v>0</v>
      </c>
      <c r="N736" s="326">
        <v>0</v>
      </c>
      <c r="O736" s="326">
        <v>0</v>
      </c>
      <c r="P736" s="326">
        <v>0</v>
      </c>
      <c r="Q736" s="206" t="s">
        <v>163</v>
      </c>
      <c r="R736" s="244">
        <f t="shared" si="11"/>
        <v>0</v>
      </c>
    </row>
    <row r="737" spans="1:18" ht="15">
      <c r="A737" s="327" t="s">
        <v>944</v>
      </c>
      <c r="B737" s="327" t="s">
        <v>734</v>
      </c>
      <c r="C737" s="326">
        <v>0</v>
      </c>
      <c r="D737" s="326">
        <v>0</v>
      </c>
      <c r="E737" s="326">
        <v>0</v>
      </c>
      <c r="F737" s="326">
        <v>0</v>
      </c>
      <c r="G737" s="326">
        <v>0</v>
      </c>
      <c r="H737" s="326">
        <v>0</v>
      </c>
      <c r="I737" s="326">
        <v>0</v>
      </c>
      <c r="J737" s="326">
        <v>0</v>
      </c>
      <c r="K737" s="326">
        <v>0</v>
      </c>
      <c r="L737" s="326">
        <v>0</v>
      </c>
      <c r="M737" s="326">
        <v>0</v>
      </c>
      <c r="N737" s="326">
        <v>0</v>
      </c>
      <c r="O737" s="326">
        <v>0</v>
      </c>
      <c r="P737" s="326">
        <v>0</v>
      </c>
      <c r="Q737" s="206" t="s">
        <v>163</v>
      </c>
      <c r="R737" s="244">
        <f t="shared" si="11"/>
        <v>0</v>
      </c>
    </row>
    <row r="738" spans="1:18" ht="15">
      <c r="A738" s="327" t="s">
        <v>945</v>
      </c>
      <c r="B738" s="327" t="s">
        <v>734</v>
      </c>
      <c r="C738" s="326">
        <v>0</v>
      </c>
      <c r="D738" s="326">
        <v>0</v>
      </c>
      <c r="E738" s="326">
        <v>0</v>
      </c>
      <c r="F738" s="326">
        <v>0</v>
      </c>
      <c r="G738" s="326">
        <v>0</v>
      </c>
      <c r="H738" s="326">
        <v>0</v>
      </c>
      <c r="I738" s="326">
        <v>0</v>
      </c>
      <c r="J738" s="326">
        <v>0</v>
      </c>
      <c r="K738" s="326">
        <v>0</v>
      </c>
      <c r="L738" s="326">
        <v>0</v>
      </c>
      <c r="M738" s="326">
        <v>0</v>
      </c>
      <c r="N738" s="326">
        <v>0</v>
      </c>
      <c r="O738" s="326">
        <v>0</v>
      </c>
      <c r="P738" s="326">
        <v>0</v>
      </c>
      <c r="Q738" s="206" t="s">
        <v>163</v>
      </c>
      <c r="R738" s="244">
        <f t="shared" si="11"/>
        <v>0</v>
      </c>
    </row>
    <row r="739" spans="1:18" ht="15">
      <c r="A739" s="327" t="s">
        <v>946</v>
      </c>
      <c r="B739" s="327" t="s">
        <v>734</v>
      </c>
      <c r="C739" s="326">
        <v>0</v>
      </c>
      <c r="D739" s="326">
        <v>0</v>
      </c>
      <c r="E739" s="326">
        <v>0</v>
      </c>
      <c r="F739" s="326">
        <v>0</v>
      </c>
      <c r="G739" s="326">
        <v>0</v>
      </c>
      <c r="H739" s="326">
        <v>0</v>
      </c>
      <c r="I739" s="326">
        <v>0</v>
      </c>
      <c r="J739" s="326">
        <v>0</v>
      </c>
      <c r="K739" s="326">
        <v>0</v>
      </c>
      <c r="L739" s="326">
        <v>0</v>
      </c>
      <c r="M739" s="326">
        <v>0</v>
      </c>
      <c r="N739" s="326">
        <v>0</v>
      </c>
      <c r="O739" s="326">
        <v>0</v>
      </c>
      <c r="P739" s="326">
        <v>0</v>
      </c>
      <c r="Q739" s="206" t="s">
        <v>163</v>
      </c>
      <c r="R739" s="244">
        <f t="shared" si="11"/>
        <v>0</v>
      </c>
    </row>
    <row r="740" spans="1:18" ht="15">
      <c r="A740" s="327" t="s">
        <v>947</v>
      </c>
      <c r="B740" s="327" t="s">
        <v>734</v>
      </c>
      <c r="C740" s="326">
        <v>0</v>
      </c>
      <c r="D740" s="326">
        <v>0</v>
      </c>
      <c r="E740" s="326">
        <v>0</v>
      </c>
      <c r="F740" s="326">
        <v>0</v>
      </c>
      <c r="G740" s="326">
        <v>0</v>
      </c>
      <c r="H740" s="326">
        <v>0</v>
      </c>
      <c r="I740" s="326">
        <v>0</v>
      </c>
      <c r="J740" s="326">
        <v>0</v>
      </c>
      <c r="K740" s="326">
        <v>0</v>
      </c>
      <c r="L740" s="326">
        <v>0</v>
      </c>
      <c r="M740" s="326">
        <v>0</v>
      </c>
      <c r="N740" s="326">
        <v>0</v>
      </c>
      <c r="O740" s="326">
        <v>0</v>
      </c>
      <c r="P740" s="326">
        <v>0</v>
      </c>
      <c r="Q740" s="206" t="s">
        <v>163</v>
      </c>
      <c r="R740" s="244">
        <f t="shared" si="11"/>
        <v>0</v>
      </c>
    </row>
    <row r="741" spans="1:18" ht="15">
      <c r="A741" s="327" t="s">
        <v>948</v>
      </c>
      <c r="B741" s="327" t="s">
        <v>734</v>
      </c>
      <c r="C741" s="326">
        <v>15134000</v>
      </c>
      <c r="D741" s="326">
        <v>15156000</v>
      </c>
      <c r="E741" s="326">
        <v>15177000</v>
      </c>
      <c r="F741" s="326">
        <v>15199000</v>
      </c>
      <c r="G741" s="326">
        <v>15220000</v>
      </c>
      <c r="H741" s="326">
        <v>15241000</v>
      </c>
      <c r="I741" s="326">
        <v>15263000</v>
      </c>
      <c r="J741" s="326">
        <v>15284000</v>
      </c>
      <c r="K741" s="326">
        <v>15306000</v>
      </c>
      <c r="L741" s="326">
        <v>15327000</v>
      </c>
      <c r="M741" s="326">
        <v>15349000</v>
      </c>
      <c r="N741" s="326">
        <v>15370000</v>
      </c>
      <c r="O741" s="326">
        <v>15392000</v>
      </c>
      <c r="P741" s="326">
        <v>15262933</v>
      </c>
      <c r="Q741" s="206" t="s">
        <v>163</v>
      </c>
      <c r="R741" s="244">
        <f t="shared" si="11"/>
        <v>0</v>
      </c>
    </row>
    <row r="742" spans="1:18" ht="15">
      <c r="A742" s="327" t="s">
        <v>949</v>
      </c>
      <c r="B742" s="327" t="s">
        <v>734</v>
      </c>
      <c r="C742" s="326">
        <v>10821000</v>
      </c>
      <c r="D742" s="326">
        <v>10836000</v>
      </c>
      <c r="E742" s="326">
        <v>10852000</v>
      </c>
      <c r="F742" s="326">
        <v>10867000</v>
      </c>
      <c r="G742" s="326">
        <v>10882000</v>
      </c>
      <c r="H742" s="326">
        <v>10897000</v>
      </c>
      <c r="I742" s="326">
        <v>10912000</v>
      </c>
      <c r="J742" s="326">
        <v>10927000</v>
      </c>
      <c r="K742" s="326">
        <v>10942000</v>
      </c>
      <c r="L742" s="326">
        <v>10957000</v>
      </c>
      <c r="M742" s="326">
        <v>10972000</v>
      </c>
      <c r="N742" s="326">
        <v>10987000</v>
      </c>
      <c r="O742" s="326">
        <v>11002000</v>
      </c>
      <c r="P742" s="326">
        <v>10911884</v>
      </c>
      <c r="Q742" s="206" t="s">
        <v>163</v>
      </c>
      <c r="R742" s="244">
        <f t="shared" si="11"/>
        <v>0</v>
      </c>
    </row>
    <row r="743" spans="1:18" ht="15">
      <c r="A743" s="327" t="s">
        <v>950</v>
      </c>
      <c r="B743" s="327" t="s">
        <v>734</v>
      </c>
      <c r="C743" s="326">
        <v>0</v>
      </c>
      <c r="D743" s="326">
        <v>0</v>
      </c>
      <c r="E743" s="326">
        <v>0</v>
      </c>
      <c r="F743" s="326">
        <v>0</v>
      </c>
      <c r="G743" s="326">
        <v>0</v>
      </c>
      <c r="H743" s="326">
        <v>0</v>
      </c>
      <c r="I743" s="326">
        <v>0</v>
      </c>
      <c r="J743" s="326">
        <v>0</v>
      </c>
      <c r="K743" s="326">
        <v>0</v>
      </c>
      <c r="L743" s="326">
        <v>0</v>
      </c>
      <c r="M743" s="326">
        <v>0</v>
      </c>
      <c r="N743" s="326">
        <v>0</v>
      </c>
      <c r="O743" s="326">
        <v>0</v>
      </c>
      <c r="P743" s="326">
        <v>0</v>
      </c>
      <c r="Q743" s="206" t="s">
        <v>163</v>
      </c>
      <c r="R743" s="244">
        <f t="shared" si="11"/>
        <v>0</v>
      </c>
    </row>
    <row r="744" spans="1:18" ht="15">
      <c r="A744" s="327" t="s">
        <v>951</v>
      </c>
      <c r="B744" s="327" t="s">
        <v>734</v>
      </c>
      <c r="C744" s="326">
        <v>9985000</v>
      </c>
      <c r="D744" s="326">
        <v>10009000</v>
      </c>
      <c r="E744" s="326">
        <v>10033000</v>
      </c>
      <c r="F744" s="326">
        <v>10056000</v>
      </c>
      <c r="G744" s="326">
        <v>10080000</v>
      </c>
      <c r="H744" s="326">
        <v>10104000</v>
      </c>
      <c r="I744" s="326">
        <v>10127000</v>
      </c>
      <c r="J744" s="326">
        <v>10151000</v>
      </c>
      <c r="K744" s="326">
        <v>10175000</v>
      </c>
      <c r="L744" s="326">
        <v>10199000</v>
      </c>
      <c r="M744" s="326">
        <v>10222000</v>
      </c>
      <c r="N744" s="326">
        <v>10246000</v>
      </c>
      <c r="O744" s="326">
        <v>10270000</v>
      </c>
      <c r="P744" s="326">
        <v>10127453</v>
      </c>
      <c r="Q744" s="206" t="s">
        <v>163</v>
      </c>
      <c r="R744" s="244">
        <f t="shared" si="11"/>
        <v>0</v>
      </c>
    </row>
    <row r="745" spans="1:18" ht="15">
      <c r="A745" s="327" t="s">
        <v>952</v>
      </c>
      <c r="B745" s="327" t="s">
        <v>734</v>
      </c>
      <c r="C745" s="326">
        <v>7407000</v>
      </c>
      <c r="D745" s="326">
        <v>7435000</v>
      </c>
      <c r="E745" s="326">
        <v>7463000</v>
      </c>
      <c r="F745" s="326">
        <v>7491000</v>
      </c>
      <c r="G745" s="326">
        <v>7519000</v>
      </c>
      <c r="H745" s="326">
        <v>7547000</v>
      </c>
      <c r="I745" s="326">
        <v>7575000</v>
      </c>
      <c r="J745" s="326">
        <v>7604000</v>
      </c>
      <c r="K745" s="326">
        <v>7632000</v>
      </c>
      <c r="L745" s="326">
        <v>7660000</v>
      </c>
      <c r="M745" s="326">
        <v>7688000</v>
      </c>
      <c r="N745" s="326">
        <v>7716000</v>
      </c>
      <c r="O745" s="326">
        <v>7744000</v>
      </c>
      <c r="P745" s="326">
        <v>7575465</v>
      </c>
      <c r="Q745" s="206" t="s">
        <v>163</v>
      </c>
      <c r="R745" s="244">
        <f t="shared" si="11"/>
        <v>0</v>
      </c>
    </row>
    <row r="746" spans="1:18" ht="15">
      <c r="A746" s="327" t="s">
        <v>953</v>
      </c>
      <c r="B746" s="327" t="s">
        <v>734</v>
      </c>
      <c r="C746" s="326">
        <v>0</v>
      </c>
      <c r="D746" s="326">
        <v>0</v>
      </c>
      <c r="E746" s="326">
        <v>0</v>
      </c>
      <c r="F746" s="326">
        <v>0</v>
      </c>
      <c r="G746" s="326">
        <v>0</v>
      </c>
      <c r="H746" s="326">
        <v>0</v>
      </c>
      <c r="I746" s="326">
        <v>0</v>
      </c>
      <c r="J746" s="326">
        <v>0</v>
      </c>
      <c r="K746" s="326">
        <v>0</v>
      </c>
      <c r="L746" s="326">
        <v>0</v>
      </c>
      <c r="M746" s="326">
        <v>0</v>
      </c>
      <c r="N746" s="326">
        <v>0</v>
      </c>
      <c r="O746" s="326">
        <v>0</v>
      </c>
      <c r="P746" s="326">
        <v>0</v>
      </c>
      <c r="Q746" s="206" t="s">
        <v>163</v>
      </c>
      <c r="R746" s="244">
        <f t="shared" si="11"/>
        <v>0</v>
      </c>
    </row>
    <row r="747" spans="1:18" ht="15">
      <c r="A747" s="327" t="s">
        <v>954</v>
      </c>
      <c r="B747" s="327" t="s">
        <v>734</v>
      </c>
      <c r="C747" s="326">
        <v>0</v>
      </c>
      <c r="D747" s="326">
        <v>0</v>
      </c>
      <c r="E747" s="326">
        <v>0</v>
      </c>
      <c r="F747" s="326">
        <v>0</v>
      </c>
      <c r="G747" s="326">
        <v>0</v>
      </c>
      <c r="H747" s="326">
        <v>0</v>
      </c>
      <c r="I747" s="326">
        <v>0</v>
      </c>
      <c r="J747" s="326">
        <v>0</v>
      </c>
      <c r="K747" s="326">
        <v>0</v>
      </c>
      <c r="L747" s="326">
        <v>0</v>
      </c>
      <c r="M747" s="326">
        <v>0</v>
      </c>
      <c r="N747" s="326">
        <v>0</v>
      </c>
      <c r="O747" s="326">
        <v>0</v>
      </c>
      <c r="P747" s="326">
        <v>0</v>
      </c>
      <c r="Q747" s="206" t="s">
        <v>163</v>
      </c>
      <c r="R747" s="244">
        <f t="shared" si="11"/>
        <v>0</v>
      </c>
    </row>
    <row r="748" spans="1:18" ht="15">
      <c r="A748" s="327" t="s">
        <v>955</v>
      </c>
      <c r="B748" s="327" t="s">
        <v>734</v>
      </c>
      <c r="C748" s="326">
        <v>0</v>
      </c>
      <c r="D748" s="326">
        <v>0</v>
      </c>
      <c r="E748" s="326">
        <v>0</v>
      </c>
      <c r="F748" s="326">
        <v>0</v>
      </c>
      <c r="G748" s="326">
        <v>0</v>
      </c>
      <c r="H748" s="326">
        <v>0</v>
      </c>
      <c r="I748" s="326">
        <v>0</v>
      </c>
      <c r="J748" s="326">
        <v>0</v>
      </c>
      <c r="K748" s="326">
        <v>0</v>
      </c>
      <c r="L748" s="326">
        <v>0</v>
      </c>
      <c r="M748" s="326">
        <v>0</v>
      </c>
      <c r="N748" s="326">
        <v>0</v>
      </c>
      <c r="O748" s="326">
        <v>0</v>
      </c>
      <c r="P748" s="326">
        <v>0</v>
      </c>
      <c r="Q748" s="206" t="s">
        <v>163</v>
      </c>
      <c r="R748" s="244">
        <f t="shared" si="11"/>
        <v>0</v>
      </c>
    </row>
    <row r="749" spans="1:18" ht="15">
      <c r="A749" s="327" t="s">
        <v>956</v>
      </c>
      <c r="B749" s="327" t="s">
        <v>734</v>
      </c>
      <c r="C749" s="326">
        <v>36000</v>
      </c>
      <c r="D749" s="326">
        <v>36000</v>
      </c>
      <c r="E749" s="326">
        <v>37000</v>
      </c>
      <c r="F749" s="326">
        <v>37000</v>
      </c>
      <c r="G749" s="326">
        <v>37000</v>
      </c>
      <c r="H749" s="326">
        <v>37000</v>
      </c>
      <c r="I749" s="326">
        <v>38000</v>
      </c>
      <c r="J749" s="326">
        <v>38000</v>
      </c>
      <c r="K749" s="326">
        <v>38000</v>
      </c>
      <c r="L749" s="326">
        <v>39000</v>
      </c>
      <c r="M749" s="326">
        <v>39000</v>
      </c>
      <c r="N749" s="326">
        <v>39000</v>
      </c>
      <c r="O749" s="326">
        <v>39000</v>
      </c>
      <c r="P749" s="326">
        <v>37733</v>
      </c>
      <c r="Q749" s="206" t="s">
        <v>163</v>
      </c>
      <c r="R749" s="244">
        <f t="shared" si="11"/>
        <v>0</v>
      </c>
    </row>
    <row r="750" spans="1:18" ht="15">
      <c r="A750" s="327" t="s">
        <v>957</v>
      </c>
      <c r="B750" s="327" t="s">
        <v>734</v>
      </c>
      <c r="C750" s="326">
        <v>0</v>
      </c>
      <c r="D750" s="326">
        <v>0</v>
      </c>
      <c r="E750" s="326">
        <v>0</v>
      </c>
      <c r="F750" s="326">
        <v>0</v>
      </c>
      <c r="G750" s="326">
        <v>0</v>
      </c>
      <c r="H750" s="326">
        <v>0</v>
      </c>
      <c r="I750" s="326">
        <v>0</v>
      </c>
      <c r="J750" s="326">
        <v>0</v>
      </c>
      <c r="K750" s="326">
        <v>0</v>
      </c>
      <c r="L750" s="326">
        <v>0</v>
      </c>
      <c r="M750" s="326">
        <v>0</v>
      </c>
      <c r="N750" s="326">
        <v>0</v>
      </c>
      <c r="O750" s="326">
        <v>0</v>
      </c>
      <c r="P750" s="326">
        <v>0</v>
      </c>
      <c r="Q750" s="206" t="s">
        <v>163</v>
      </c>
      <c r="R750" s="244">
        <f t="shared" si="11"/>
        <v>0</v>
      </c>
    </row>
    <row r="751" spans="1:18" ht="15">
      <c r="A751" s="327" t="s">
        <v>958</v>
      </c>
      <c r="B751" s="327" t="s">
        <v>734</v>
      </c>
      <c r="C751" s="326">
        <v>0</v>
      </c>
      <c r="D751" s="326">
        <v>0</v>
      </c>
      <c r="E751" s="326">
        <v>0</v>
      </c>
      <c r="F751" s="326">
        <v>0</v>
      </c>
      <c r="G751" s="326">
        <v>0</v>
      </c>
      <c r="H751" s="326">
        <v>0</v>
      </c>
      <c r="I751" s="326">
        <v>0</v>
      </c>
      <c r="J751" s="326">
        <v>0</v>
      </c>
      <c r="K751" s="326">
        <v>0</v>
      </c>
      <c r="L751" s="326">
        <v>0</v>
      </c>
      <c r="M751" s="326">
        <v>0</v>
      </c>
      <c r="N751" s="326">
        <v>0</v>
      </c>
      <c r="O751" s="326">
        <v>0</v>
      </c>
      <c r="P751" s="326">
        <v>0</v>
      </c>
      <c r="Q751" s="206" t="s">
        <v>163</v>
      </c>
      <c r="R751" s="244">
        <f t="shared" si="11"/>
        <v>0</v>
      </c>
    </row>
    <row r="752" spans="1:18" ht="15">
      <c r="A752" s="327" t="s">
        <v>959</v>
      </c>
      <c r="B752" s="327" t="s">
        <v>734</v>
      </c>
      <c r="C752" s="326">
        <v>36000</v>
      </c>
      <c r="D752" s="326">
        <v>37000</v>
      </c>
      <c r="E752" s="326">
        <v>37000</v>
      </c>
      <c r="F752" s="326">
        <v>37000</v>
      </c>
      <c r="G752" s="326">
        <v>37000</v>
      </c>
      <c r="H752" s="326">
        <v>38000</v>
      </c>
      <c r="I752" s="326">
        <v>38000</v>
      </c>
      <c r="J752" s="326">
        <v>38000</v>
      </c>
      <c r="K752" s="326">
        <v>38000</v>
      </c>
      <c r="L752" s="326">
        <v>39000</v>
      </c>
      <c r="M752" s="326">
        <v>39000</v>
      </c>
      <c r="N752" s="326">
        <v>39000</v>
      </c>
      <c r="O752" s="326">
        <v>39000</v>
      </c>
      <c r="P752" s="326">
        <v>37900</v>
      </c>
      <c r="Q752" s="206" t="s">
        <v>163</v>
      </c>
      <c r="R752" s="244">
        <f t="shared" si="11"/>
        <v>0</v>
      </c>
    </row>
    <row r="753" spans="1:18" ht="15">
      <c r="A753" s="327" t="s">
        <v>960</v>
      </c>
      <c r="B753" s="327" t="s">
        <v>734</v>
      </c>
      <c r="C753" s="326">
        <v>0</v>
      </c>
      <c r="D753" s="326">
        <v>0</v>
      </c>
      <c r="E753" s="326">
        <v>0</v>
      </c>
      <c r="F753" s="326">
        <v>0</v>
      </c>
      <c r="G753" s="326">
        <v>0</v>
      </c>
      <c r="H753" s="326">
        <v>0</v>
      </c>
      <c r="I753" s="326">
        <v>0</v>
      </c>
      <c r="J753" s="326">
        <v>0</v>
      </c>
      <c r="K753" s="326">
        <v>0</v>
      </c>
      <c r="L753" s="326">
        <v>0</v>
      </c>
      <c r="M753" s="326">
        <v>0</v>
      </c>
      <c r="N753" s="326">
        <v>0</v>
      </c>
      <c r="O753" s="326">
        <v>0</v>
      </c>
      <c r="P753" s="326">
        <v>0</v>
      </c>
      <c r="Q753" s="206" t="s">
        <v>163</v>
      </c>
      <c r="R753" s="244">
        <f t="shared" si="11"/>
        <v>0</v>
      </c>
    </row>
    <row r="754" spans="1:18" ht="15">
      <c r="A754" s="327" t="s">
        <v>961</v>
      </c>
      <c r="B754" s="327" t="s">
        <v>734</v>
      </c>
      <c r="C754" s="326">
        <v>1252000</v>
      </c>
      <c r="D754" s="326">
        <v>1267000</v>
      </c>
      <c r="E754" s="326">
        <v>1281000</v>
      </c>
      <c r="F754" s="326">
        <v>1295000</v>
      </c>
      <c r="G754" s="326">
        <v>1310000</v>
      </c>
      <c r="H754" s="326">
        <v>1324000</v>
      </c>
      <c r="I754" s="326">
        <v>1338000</v>
      </c>
      <c r="J754" s="326">
        <v>1353000</v>
      </c>
      <c r="K754" s="326">
        <v>1367000</v>
      </c>
      <c r="L754" s="326">
        <v>1381000</v>
      </c>
      <c r="M754" s="326">
        <v>1396000</v>
      </c>
      <c r="N754" s="326">
        <v>1410000</v>
      </c>
      <c r="O754" s="326">
        <v>1425000</v>
      </c>
      <c r="P754" s="326">
        <v>1338371</v>
      </c>
      <c r="Q754" s="206" t="s">
        <v>163</v>
      </c>
      <c r="R754" s="244">
        <f t="shared" si="11"/>
        <v>0</v>
      </c>
    </row>
    <row r="755" spans="1:18" ht="15">
      <c r="A755" s="327" t="s">
        <v>962</v>
      </c>
      <c r="B755" s="327" t="s">
        <v>734</v>
      </c>
      <c r="C755" s="326">
        <v>2228000</v>
      </c>
      <c r="D755" s="326">
        <v>2245000</v>
      </c>
      <c r="E755" s="326">
        <v>2262000</v>
      </c>
      <c r="F755" s="326">
        <v>2279000</v>
      </c>
      <c r="G755" s="326">
        <v>2296000</v>
      </c>
      <c r="H755" s="326">
        <v>2312000</v>
      </c>
      <c r="I755" s="326">
        <v>2329000</v>
      </c>
      <c r="J755" s="326">
        <v>2346000</v>
      </c>
      <c r="K755" s="326">
        <v>2363000</v>
      </c>
      <c r="L755" s="326">
        <v>2380000</v>
      </c>
      <c r="M755" s="326">
        <v>2396000</v>
      </c>
      <c r="N755" s="326">
        <v>2413000</v>
      </c>
      <c r="O755" s="326">
        <v>2430000</v>
      </c>
      <c r="P755" s="326">
        <v>2329131</v>
      </c>
      <c r="Q755" s="206" t="s">
        <v>163</v>
      </c>
      <c r="R755" s="244">
        <f t="shared" si="11"/>
        <v>0</v>
      </c>
    </row>
    <row r="756" spans="1:18" ht="15">
      <c r="A756" s="327" t="s">
        <v>963</v>
      </c>
      <c r="B756" s="327" t="s">
        <v>734</v>
      </c>
      <c r="C756" s="326">
        <v>2628000</v>
      </c>
      <c r="D756" s="326">
        <v>2646000</v>
      </c>
      <c r="E756" s="326">
        <v>2665000</v>
      </c>
      <c r="F756" s="326">
        <v>2684000</v>
      </c>
      <c r="G756" s="326">
        <v>2703000</v>
      </c>
      <c r="H756" s="326">
        <v>2721000</v>
      </c>
      <c r="I756" s="326">
        <v>2740000</v>
      </c>
      <c r="J756" s="326">
        <v>2759000</v>
      </c>
      <c r="K756" s="326">
        <v>2778000</v>
      </c>
      <c r="L756" s="326">
        <v>2796000</v>
      </c>
      <c r="M756" s="326">
        <v>2815000</v>
      </c>
      <c r="N756" s="326">
        <v>2834000</v>
      </c>
      <c r="O756" s="326">
        <v>2853000</v>
      </c>
      <c r="P756" s="326">
        <v>2740202</v>
      </c>
      <c r="Q756" s="206" t="s">
        <v>163</v>
      </c>
      <c r="R756" s="244">
        <f t="shared" si="11"/>
        <v>0</v>
      </c>
    </row>
    <row r="757" spans="1:18" ht="15">
      <c r="A757" s="327" t="s">
        <v>964</v>
      </c>
      <c r="B757" s="327" t="s">
        <v>734</v>
      </c>
      <c r="C757" s="326">
        <v>0</v>
      </c>
      <c r="D757" s="326">
        <v>0</v>
      </c>
      <c r="E757" s="326">
        <v>0</v>
      </c>
      <c r="F757" s="326">
        <v>0</v>
      </c>
      <c r="G757" s="326">
        <v>0</v>
      </c>
      <c r="H757" s="326">
        <v>0</v>
      </c>
      <c r="I757" s="326">
        <v>0</v>
      </c>
      <c r="J757" s="326">
        <v>0</v>
      </c>
      <c r="K757" s="326">
        <v>0</v>
      </c>
      <c r="L757" s="326">
        <v>0</v>
      </c>
      <c r="M757" s="326">
        <v>0</v>
      </c>
      <c r="N757" s="326">
        <v>0</v>
      </c>
      <c r="O757" s="326">
        <v>0</v>
      </c>
      <c r="P757" s="326">
        <v>0</v>
      </c>
      <c r="Q757" s="206" t="s">
        <v>163</v>
      </c>
      <c r="R757" s="244">
        <f t="shared" si="11"/>
        <v>0</v>
      </c>
    </row>
    <row r="758" spans="1:18" ht="15">
      <c r="A758" s="327" t="s">
        <v>965</v>
      </c>
      <c r="B758" s="327" t="s">
        <v>734</v>
      </c>
      <c r="C758" s="326">
        <v>0</v>
      </c>
      <c r="D758" s="326">
        <v>0</v>
      </c>
      <c r="E758" s="326">
        <v>0</v>
      </c>
      <c r="F758" s="326">
        <v>0</v>
      </c>
      <c r="G758" s="326">
        <v>0</v>
      </c>
      <c r="H758" s="326">
        <v>0</v>
      </c>
      <c r="I758" s="326">
        <v>0</v>
      </c>
      <c r="J758" s="326">
        <v>0</v>
      </c>
      <c r="K758" s="326">
        <v>0</v>
      </c>
      <c r="L758" s="326">
        <v>0</v>
      </c>
      <c r="M758" s="326">
        <v>0</v>
      </c>
      <c r="N758" s="326">
        <v>0</v>
      </c>
      <c r="O758" s="326">
        <v>0</v>
      </c>
      <c r="P758" s="326">
        <v>0</v>
      </c>
      <c r="Q758" s="206" t="s">
        <v>163</v>
      </c>
      <c r="R758" s="244">
        <f t="shared" si="11"/>
        <v>0</v>
      </c>
    </row>
    <row r="759" spans="1:18" ht="15">
      <c r="A759" s="327" t="s">
        <v>966</v>
      </c>
      <c r="B759" s="327" t="s">
        <v>734</v>
      </c>
      <c r="C759" s="326">
        <v>1528000</v>
      </c>
      <c r="D759" s="326">
        <v>1531000</v>
      </c>
      <c r="E759" s="326">
        <v>1535000</v>
      </c>
      <c r="F759" s="326">
        <v>1539000</v>
      </c>
      <c r="G759" s="326">
        <v>1543000</v>
      </c>
      <c r="H759" s="326">
        <v>1546000</v>
      </c>
      <c r="I759" s="326">
        <v>1550000</v>
      </c>
      <c r="J759" s="326">
        <v>1554000</v>
      </c>
      <c r="K759" s="326">
        <v>1557000</v>
      </c>
      <c r="L759" s="326">
        <v>1561000</v>
      </c>
      <c r="M759" s="326">
        <v>1565000</v>
      </c>
      <c r="N759" s="326">
        <v>1568000</v>
      </c>
      <c r="O759" s="326">
        <v>1572000</v>
      </c>
      <c r="P759" s="326">
        <v>1549938</v>
      </c>
      <c r="Q759" s="206" t="s">
        <v>163</v>
      </c>
      <c r="R759" s="244">
        <f t="shared" si="11"/>
        <v>0</v>
      </c>
    </row>
    <row r="760" spans="1:18" ht="15">
      <c r="A760" s="327" t="s">
        <v>967</v>
      </c>
      <c r="B760" s="327" t="s">
        <v>734</v>
      </c>
      <c r="C760" s="326">
        <v>0</v>
      </c>
      <c r="D760" s="326">
        <v>0</v>
      </c>
      <c r="E760" s="326">
        <v>0</v>
      </c>
      <c r="F760" s="326">
        <v>0</v>
      </c>
      <c r="G760" s="326">
        <v>0</v>
      </c>
      <c r="H760" s="326">
        <v>0</v>
      </c>
      <c r="I760" s="326">
        <v>0</v>
      </c>
      <c r="J760" s="326">
        <v>0</v>
      </c>
      <c r="K760" s="326">
        <v>0</v>
      </c>
      <c r="L760" s="326">
        <v>0</v>
      </c>
      <c r="M760" s="326">
        <v>0</v>
      </c>
      <c r="N760" s="326">
        <v>0</v>
      </c>
      <c r="O760" s="326">
        <v>0</v>
      </c>
      <c r="P760" s="326">
        <v>0</v>
      </c>
      <c r="Q760" s="206" t="s">
        <v>163</v>
      </c>
      <c r="R760" s="244">
        <f t="shared" si="11"/>
        <v>0</v>
      </c>
    </row>
    <row r="761" spans="1:18" ht="15">
      <c r="A761" s="327" t="s">
        <v>968</v>
      </c>
      <c r="B761" s="327" t="s">
        <v>734</v>
      </c>
      <c r="C761" s="326">
        <v>442000</v>
      </c>
      <c r="D761" s="326">
        <v>447000</v>
      </c>
      <c r="E761" s="326">
        <v>452000</v>
      </c>
      <c r="F761" s="326">
        <v>457000</v>
      </c>
      <c r="G761" s="326">
        <v>462000</v>
      </c>
      <c r="H761" s="326">
        <v>467000</v>
      </c>
      <c r="I761" s="326">
        <v>472000</v>
      </c>
      <c r="J761" s="326">
        <v>477000</v>
      </c>
      <c r="K761" s="326">
        <v>482000</v>
      </c>
      <c r="L761" s="326">
        <v>487000</v>
      </c>
      <c r="M761" s="326">
        <v>492000</v>
      </c>
      <c r="N761" s="326">
        <v>497000</v>
      </c>
      <c r="O761" s="326">
        <v>502000</v>
      </c>
      <c r="P761" s="326">
        <v>471599</v>
      </c>
      <c r="Q761" s="206" t="s">
        <v>163</v>
      </c>
      <c r="R761" s="244">
        <f t="shared" si="11"/>
        <v>0</v>
      </c>
    </row>
    <row r="762" spans="1:18" ht="15">
      <c r="A762" s="327" t="s">
        <v>969</v>
      </c>
      <c r="B762" s="327" t="s">
        <v>734</v>
      </c>
      <c r="C762" s="326">
        <v>0</v>
      </c>
      <c r="D762" s="326">
        <v>0</v>
      </c>
      <c r="E762" s="326">
        <v>0</v>
      </c>
      <c r="F762" s="326">
        <v>0</v>
      </c>
      <c r="G762" s="326">
        <v>0</v>
      </c>
      <c r="H762" s="326">
        <v>0</v>
      </c>
      <c r="I762" s="326">
        <v>0</v>
      </c>
      <c r="J762" s="326">
        <v>0</v>
      </c>
      <c r="K762" s="326">
        <v>0</v>
      </c>
      <c r="L762" s="326">
        <v>0</v>
      </c>
      <c r="M762" s="326">
        <v>0</v>
      </c>
      <c r="N762" s="326">
        <v>0</v>
      </c>
      <c r="O762" s="326">
        <v>0</v>
      </c>
      <c r="P762" s="326">
        <v>0</v>
      </c>
      <c r="Q762" s="206" t="s">
        <v>163</v>
      </c>
      <c r="R762" s="244">
        <f t="shared" si="11"/>
        <v>0</v>
      </c>
    </row>
    <row r="763" spans="1:18" ht="15">
      <c r="A763" s="327" t="s">
        <v>970</v>
      </c>
      <c r="B763" s="327" t="s">
        <v>734</v>
      </c>
      <c r="C763" s="326">
        <v>548000</v>
      </c>
      <c r="D763" s="326">
        <v>553000</v>
      </c>
      <c r="E763" s="326">
        <v>557000</v>
      </c>
      <c r="F763" s="326">
        <v>562000</v>
      </c>
      <c r="G763" s="326">
        <v>567000</v>
      </c>
      <c r="H763" s="326">
        <v>572000</v>
      </c>
      <c r="I763" s="326">
        <v>576000</v>
      </c>
      <c r="J763" s="326">
        <v>581000</v>
      </c>
      <c r="K763" s="326">
        <v>586000</v>
      </c>
      <c r="L763" s="326">
        <v>590000</v>
      </c>
      <c r="M763" s="326">
        <v>595000</v>
      </c>
      <c r="N763" s="326">
        <v>600000</v>
      </c>
      <c r="O763" s="326">
        <v>604000</v>
      </c>
      <c r="P763" s="326">
        <v>576208</v>
      </c>
      <c r="Q763" s="206" t="s">
        <v>163</v>
      </c>
      <c r="R763" s="244">
        <f t="shared" si="11"/>
        <v>0</v>
      </c>
    </row>
    <row r="764" spans="1:18" ht="15">
      <c r="A764" s="327" t="s">
        <v>971</v>
      </c>
      <c r="B764" s="327" t="s">
        <v>734</v>
      </c>
      <c r="C764" s="326">
        <v>0</v>
      </c>
      <c r="D764" s="326">
        <v>0</v>
      </c>
      <c r="E764" s="326">
        <v>0</v>
      </c>
      <c r="F764" s="326">
        <v>0</v>
      </c>
      <c r="G764" s="326">
        <v>0</v>
      </c>
      <c r="H764" s="326">
        <v>0</v>
      </c>
      <c r="I764" s="326">
        <v>0</v>
      </c>
      <c r="J764" s="326">
        <v>0</v>
      </c>
      <c r="K764" s="326">
        <v>0</v>
      </c>
      <c r="L764" s="326">
        <v>0</v>
      </c>
      <c r="M764" s="326">
        <v>0</v>
      </c>
      <c r="N764" s="326">
        <v>0</v>
      </c>
      <c r="O764" s="326">
        <v>0</v>
      </c>
      <c r="P764" s="326">
        <v>0</v>
      </c>
      <c r="Q764" s="206" t="s">
        <v>163</v>
      </c>
      <c r="R764" s="244">
        <f t="shared" si="11"/>
        <v>0</v>
      </c>
    </row>
    <row r="765" spans="1:18" ht="15">
      <c r="A765" s="327" t="s">
        <v>972</v>
      </c>
      <c r="B765" s="327" t="s">
        <v>734</v>
      </c>
      <c r="C765" s="326">
        <v>7000</v>
      </c>
      <c r="D765" s="326">
        <v>7000</v>
      </c>
      <c r="E765" s="326">
        <v>7000</v>
      </c>
      <c r="F765" s="326">
        <v>7000</v>
      </c>
      <c r="G765" s="326">
        <v>7000</v>
      </c>
      <c r="H765" s="326">
        <v>7000</v>
      </c>
      <c r="I765" s="326">
        <v>7000</v>
      </c>
      <c r="J765" s="326">
        <v>7000</v>
      </c>
      <c r="K765" s="326">
        <v>7000</v>
      </c>
      <c r="L765" s="326">
        <v>7000</v>
      </c>
      <c r="M765" s="326">
        <v>7000</v>
      </c>
      <c r="N765" s="326">
        <v>7000</v>
      </c>
      <c r="O765" s="326">
        <v>7000</v>
      </c>
      <c r="P765" s="326">
        <v>7314</v>
      </c>
      <c r="Q765" s="206" t="s">
        <v>163</v>
      </c>
      <c r="R765" s="244">
        <f t="shared" si="11"/>
        <v>0</v>
      </c>
    </row>
    <row r="766" spans="1:18" ht="15">
      <c r="A766" s="327" t="s">
        <v>973</v>
      </c>
      <c r="B766" s="327" t="s">
        <v>734</v>
      </c>
      <c r="C766" s="326">
        <v>0</v>
      </c>
      <c r="D766" s="326">
        <v>0</v>
      </c>
      <c r="E766" s="326">
        <v>0</v>
      </c>
      <c r="F766" s="326">
        <v>0</v>
      </c>
      <c r="G766" s="326">
        <v>0</v>
      </c>
      <c r="H766" s="326">
        <v>0</v>
      </c>
      <c r="I766" s="326">
        <v>0</v>
      </c>
      <c r="J766" s="326">
        <v>0</v>
      </c>
      <c r="K766" s="326">
        <v>0</v>
      </c>
      <c r="L766" s="326">
        <v>0</v>
      </c>
      <c r="M766" s="326">
        <v>0</v>
      </c>
      <c r="N766" s="326">
        <v>0</v>
      </c>
      <c r="O766" s="326">
        <v>0</v>
      </c>
      <c r="P766" s="326">
        <v>0</v>
      </c>
      <c r="Q766" s="206" t="s">
        <v>163</v>
      </c>
      <c r="R766" s="244">
        <f t="shared" si="11"/>
        <v>0</v>
      </c>
    </row>
    <row r="767" spans="1:18" ht="15">
      <c r="A767" s="327" t="s">
        <v>974</v>
      </c>
      <c r="B767" s="327" t="s">
        <v>734</v>
      </c>
      <c r="C767" s="326">
        <v>67000</v>
      </c>
      <c r="D767" s="326">
        <v>67000</v>
      </c>
      <c r="E767" s="326">
        <v>67000</v>
      </c>
      <c r="F767" s="326">
        <v>67000</v>
      </c>
      <c r="G767" s="326">
        <v>68000</v>
      </c>
      <c r="H767" s="326">
        <v>68000</v>
      </c>
      <c r="I767" s="326">
        <v>68000</v>
      </c>
      <c r="J767" s="326">
        <v>68000</v>
      </c>
      <c r="K767" s="326">
        <v>69000</v>
      </c>
      <c r="L767" s="326">
        <v>69000</v>
      </c>
      <c r="M767" s="326">
        <v>69000</v>
      </c>
      <c r="N767" s="326">
        <v>69000</v>
      </c>
      <c r="O767" s="326">
        <v>70000</v>
      </c>
      <c r="P767" s="326">
        <v>68163</v>
      </c>
      <c r="Q767" s="206" t="s">
        <v>163</v>
      </c>
      <c r="R767" s="244">
        <f t="shared" si="11"/>
        <v>0</v>
      </c>
    </row>
    <row r="768" spans="1:18" ht="15">
      <c r="A768" s="327" t="s">
        <v>975</v>
      </c>
      <c r="B768" s="327" t="s">
        <v>734</v>
      </c>
      <c r="C768" s="326">
        <v>0</v>
      </c>
      <c r="D768" s="326">
        <v>0</v>
      </c>
      <c r="E768" s="326">
        <v>0</v>
      </c>
      <c r="F768" s="326">
        <v>0</v>
      </c>
      <c r="G768" s="326">
        <v>0</v>
      </c>
      <c r="H768" s="326">
        <v>0</v>
      </c>
      <c r="I768" s="326">
        <v>0</v>
      </c>
      <c r="J768" s="326">
        <v>0</v>
      </c>
      <c r="K768" s="326">
        <v>0</v>
      </c>
      <c r="L768" s="326">
        <v>0</v>
      </c>
      <c r="M768" s="326">
        <v>0</v>
      </c>
      <c r="N768" s="326">
        <v>0</v>
      </c>
      <c r="O768" s="326">
        <v>0</v>
      </c>
      <c r="P768" s="326">
        <v>0</v>
      </c>
      <c r="Q768" s="206" t="s">
        <v>163</v>
      </c>
      <c r="R768" s="244">
        <f t="shared" si="11"/>
        <v>0</v>
      </c>
    </row>
    <row r="769" spans="1:18" ht="15">
      <c r="A769" s="327" t="s">
        <v>976</v>
      </c>
      <c r="B769" s="327" t="s">
        <v>734</v>
      </c>
      <c r="C769" s="326">
        <v>3225000</v>
      </c>
      <c r="D769" s="326">
        <v>3232000</v>
      </c>
      <c r="E769" s="326">
        <v>3238000</v>
      </c>
      <c r="F769" s="326">
        <v>3244000</v>
      </c>
      <c r="G769" s="326">
        <v>3250000</v>
      </c>
      <c r="H769" s="326">
        <v>3256000</v>
      </c>
      <c r="I769" s="326">
        <v>3262000</v>
      </c>
      <c r="J769" s="326">
        <v>3268000</v>
      </c>
      <c r="K769" s="326">
        <v>3274000</v>
      </c>
      <c r="L769" s="326">
        <v>3280000</v>
      </c>
      <c r="M769" s="326">
        <v>3287000</v>
      </c>
      <c r="N769" s="326">
        <v>3293000</v>
      </c>
      <c r="O769" s="326">
        <v>3299000</v>
      </c>
      <c r="P769" s="326">
        <v>3262143</v>
      </c>
      <c r="Q769" s="206" t="s">
        <v>163</v>
      </c>
      <c r="R769" s="244">
        <f t="shared" si="11"/>
        <v>0</v>
      </c>
    </row>
    <row r="770" spans="1:18" ht="15">
      <c r="A770" s="327" t="s">
        <v>977</v>
      </c>
      <c r="B770" s="327" t="s">
        <v>734</v>
      </c>
      <c r="C770" s="326">
        <v>0</v>
      </c>
      <c r="D770" s="326">
        <v>0</v>
      </c>
      <c r="E770" s="326">
        <v>0</v>
      </c>
      <c r="F770" s="326">
        <v>0</v>
      </c>
      <c r="G770" s="326">
        <v>0</v>
      </c>
      <c r="H770" s="326">
        <v>0</v>
      </c>
      <c r="I770" s="326">
        <v>0</v>
      </c>
      <c r="J770" s="326">
        <v>0</v>
      </c>
      <c r="K770" s="326">
        <v>0</v>
      </c>
      <c r="L770" s="326">
        <v>0</v>
      </c>
      <c r="M770" s="326">
        <v>0</v>
      </c>
      <c r="N770" s="326">
        <v>0</v>
      </c>
      <c r="O770" s="326">
        <v>0</v>
      </c>
      <c r="P770" s="326">
        <v>0</v>
      </c>
      <c r="Q770" s="206" t="s">
        <v>163</v>
      </c>
      <c r="R770" s="244">
        <f t="shared" si="11"/>
        <v>0</v>
      </c>
    </row>
    <row r="771" spans="1:18" ht="15">
      <c r="A771" s="327" t="s">
        <v>978</v>
      </c>
      <c r="B771" s="327" t="s">
        <v>734</v>
      </c>
      <c r="C771" s="326">
        <v>275000</v>
      </c>
      <c r="D771" s="326">
        <v>280000</v>
      </c>
      <c r="E771" s="326">
        <v>285000</v>
      </c>
      <c r="F771" s="326">
        <v>290000</v>
      </c>
      <c r="G771" s="326">
        <v>295000</v>
      </c>
      <c r="H771" s="326">
        <v>300000</v>
      </c>
      <c r="I771" s="326">
        <v>305000</v>
      </c>
      <c r="J771" s="326">
        <v>310000</v>
      </c>
      <c r="K771" s="326">
        <v>315000</v>
      </c>
      <c r="L771" s="326">
        <v>320000</v>
      </c>
      <c r="M771" s="326">
        <v>325000</v>
      </c>
      <c r="N771" s="326">
        <v>329000</v>
      </c>
      <c r="O771" s="326">
        <v>334000</v>
      </c>
      <c r="P771" s="326">
        <v>304867</v>
      </c>
      <c r="Q771" s="206" t="s">
        <v>163</v>
      </c>
      <c r="R771" s="244">
        <f t="shared" si="11"/>
        <v>0</v>
      </c>
    </row>
    <row r="772" spans="1:18" ht="15">
      <c r="A772" s="327" t="s">
        <v>979</v>
      </c>
      <c r="B772" s="327" t="s">
        <v>734</v>
      </c>
      <c r="C772" s="326">
        <v>0</v>
      </c>
      <c r="D772" s="326">
        <v>0</v>
      </c>
      <c r="E772" s="326">
        <v>0</v>
      </c>
      <c r="F772" s="326">
        <v>0</v>
      </c>
      <c r="G772" s="326">
        <v>0</v>
      </c>
      <c r="H772" s="326">
        <v>0</v>
      </c>
      <c r="I772" s="326">
        <v>0</v>
      </c>
      <c r="J772" s="326">
        <v>0</v>
      </c>
      <c r="K772" s="326">
        <v>0</v>
      </c>
      <c r="L772" s="326">
        <v>0</v>
      </c>
      <c r="M772" s="326">
        <v>0</v>
      </c>
      <c r="N772" s="326">
        <v>0</v>
      </c>
      <c r="O772" s="326">
        <v>0</v>
      </c>
      <c r="P772" s="326">
        <v>0</v>
      </c>
      <c r="Q772" s="206" t="s">
        <v>163</v>
      </c>
      <c r="R772" s="244">
        <f t="shared" ref="R772:R835" si="12">(ROUND((C772+O772+SUM(D772:N772)*2)/24,-3)-(ROUND(P772,-3)))</f>
        <v>0</v>
      </c>
    </row>
    <row r="773" spans="1:18" ht="15">
      <c r="A773" s="327" t="s">
        <v>980</v>
      </c>
      <c r="B773" s="327" t="s">
        <v>734</v>
      </c>
      <c r="C773" s="326">
        <v>11000</v>
      </c>
      <c r="D773" s="326">
        <v>11000</v>
      </c>
      <c r="E773" s="326">
        <v>11000</v>
      </c>
      <c r="F773" s="326">
        <v>11000</v>
      </c>
      <c r="G773" s="326">
        <v>11000</v>
      </c>
      <c r="H773" s="326">
        <v>11000</v>
      </c>
      <c r="I773" s="326">
        <v>11000</v>
      </c>
      <c r="J773" s="326">
        <v>11000</v>
      </c>
      <c r="K773" s="326">
        <v>11000</v>
      </c>
      <c r="L773" s="326">
        <v>11000</v>
      </c>
      <c r="M773" s="326">
        <v>12000</v>
      </c>
      <c r="N773" s="326">
        <v>12000</v>
      </c>
      <c r="O773" s="326">
        <v>12000</v>
      </c>
      <c r="P773" s="326">
        <v>11363</v>
      </c>
      <c r="Q773" s="206" t="s">
        <v>163</v>
      </c>
      <c r="R773" s="244">
        <f t="shared" si="12"/>
        <v>0</v>
      </c>
    </row>
    <row r="774" spans="1:18" ht="15">
      <c r="A774" s="327" t="s">
        <v>981</v>
      </c>
      <c r="B774" s="327" t="s">
        <v>734</v>
      </c>
      <c r="C774" s="326">
        <v>143000</v>
      </c>
      <c r="D774" s="326">
        <v>143000</v>
      </c>
      <c r="E774" s="326">
        <v>144000</v>
      </c>
      <c r="F774" s="326">
        <v>144000</v>
      </c>
      <c r="G774" s="326">
        <v>145000</v>
      </c>
      <c r="H774" s="326">
        <v>145000</v>
      </c>
      <c r="I774" s="326">
        <v>145000</v>
      </c>
      <c r="J774" s="326">
        <v>146000</v>
      </c>
      <c r="K774" s="326">
        <v>146000</v>
      </c>
      <c r="L774" s="326">
        <v>147000</v>
      </c>
      <c r="M774" s="326">
        <v>56000</v>
      </c>
      <c r="N774" s="326">
        <v>57000</v>
      </c>
      <c r="O774" s="326">
        <v>57000</v>
      </c>
      <c r="P774" s="326">
        <v>126439</v>
      </c>
      <c r="Q774" s="206" t="s">
        <v>163</v>
      </c>
      <c r="R774" s="244">
        <f t="shared" si="12"/>
        <v>1000</v>
      </c>
    </row>
    <row r="775" spans="1:18" ht="15">
      <c r="A775" s="327" t="s">
        <v>982</v>
      </c>
      <c r="B775" s="327" t="s">
        <v>734</v>
      </c>
      <c r="C775" s="326">
        <v>135000</v>
      </c>
      <c r="D775" s="326">
        <v>135000</v>
      </c>
      <c r="E775" s="326">
        <v>135000</v>
      </c>
      <c r="F775" s="326">
        <v>136000</v>
      </c>
      <c r="G775" s="326">
        <v>136000</v>
      </c>
      <c r="H775" s="326">
        <v>137000</v>
      </c>
      <c r="I775" s="326">
        <v>137000</v>
      </c>
      <c r="J775" s="326">
        <v>137000</v>
      </c>
      <c r="K775" s="326">
        <v>138000</v>
      </c>
      <c r="L775" s="326">
        <v>138000</v>
      </c>
      <c r="M775" s="326">
        <v>138000</v>
      </c>
      <c r="N775" s="326">
        <v>139000</v>
      </c>
      <c r="O775" s="326">
        <v>139000</v>
      </c>
      <c r="P775" s="326">
        <v>136905</v>
      </c>
      <c r="Q775" s="206" t="s">
        <v>163</v>
      </c>
      <c r="R775" s="244">
        <f t="shared" si="12"/>
        <v>0</v>
      </c>
    </row>
    <row r="776" spans="1:18" ht="15">
      <c r="A776" s="327" t="s">
        <v>983</v>
      </c>
      <c r="B776" s="327" t="s">
        <v>734</v>
      </c>
      <c r="C776" s="326">
        <v>0</v>
      </c>
      <c r="D776" s="326">
        <v>0</v>
      </c>
      <c r="E776" s="326">
        <v>0</v>
      </c>
      <c r="F776" s="326">
        <v>0</v>
      </c>
      <c r="G776" s="326">
        <v>0</v>
      </c>
      <c r="H776" s="326">
        <v>0</v>
      </c>
      <c r="I776" s="326">
        <v>0</v>
      </c>
      <c r="J776" s="326">
        <v>0</v>
      </c>
      <c r="K776" s="326">
        <v>0</v>
      </c>
      <c r="L776" s="326">
        <v>0</v>
      </c>
      <c r="M776" s="326">
        <v>0</v>
      </c>
      <c r="N776" s="326">
        <v>0</v>
      </c>
      <c r="O776" s="326">
        <v>0</v>
      </c>
      <c r="P776" s="326">
        <v>0</v>
      </c>
      <c r="Q776" s="206" t="s">
        <v>163</v>
      </c>
      <c r="R776" s="244">
        <f t="shared" si="12"/>
        <v>0</v>
      </c>
    </row>
    <row r="777" spans="1:18" ht="15">
      <c r="A777" s="327" t="s">
        <v>984</v>
      </c>
      <c r="B777" s="327" t="s">
        <v>734</v>
      </c>
      <c r="C777" s="326">
        <v>0</v>
      </c>
      <c r="D777" s="326">
        <v>0</v>
      </c>
      <c r="E777" s="326">
        <v>0</v>
      </c>
      <c r="F777" s="326">
        <v>0</v>
      </c>
      <c r="G777" s="326">
        <v>0</v>
      </c>
      <c r="H777" s="326">
        <v>0</v>
      </c>
      <c r="I777" s="326">
        <v>0</v>
      </c>
      <c r="J777" s="326">
        <v>0</v>
      </c>
      <c r="K777" s="326">
        <v>0</v>
      </c>
      <c r="L777" s="326">
        <v>0</v>
      </c>
      <c r="M777" s="326">
        <v>0</v>
      </c>
      <c r="N777" s="326">
        <v>0</v>
      </c>
      <c r="O777" s="326">
        <v>0</v>
      </c>
      <c r="P777" s="326">
        <v>0</v>
      </c>
      <c r="Q777" s="206" t="s">
        <v>163</v>
      </c>
      <c r="R777" s="244">
        <f t="shared" si="12"/>
        <v>0</v>
      </c>
    </row>
    <row r="778" spans="1:18" ht="15">
      <c r="A778" s="327" t="s">
        <v>985</v>
      </c>
      <c r="B778" s="327" t="s">
        <v>734</v>
      </c>
      <c r="C778" s="326">
        <v>0</v>
      </c>
      <c r="D778" s="326">
        <v>0</v>
      </c>
      <c r="E778" s="326">
        <v>0</v>
      </c>
      <c r="F778" s="326">
        <v>0</v>
      </c>
      <c r="G778" s="326">
        <v>0</v>
      </c>
      <c r="H778" s="326">
        <v>0</v>
      </c>
      <c r="I778" s="326">
        <v>0</v>
      </c>
      <c r="J778" s="326">
        <v>0</v>
      </c>
      <c r="K778" s="326">
        <v>0</v>
      </c>
      <c r="L778" s="326">
        <v>0</v>
      </c>
      <c r="M778" s="326">
        <v>0</v>
      </c>
      <c r="N778" s="326">
        <v>0</v>
      </c>
      <c r="O778" s="326">
        <v>0</v>
      </c>
      <c r="P778" s="326">
        <v>0</v>
      </c>
      <c r="Q778" s="206" t="s">
        <v>163</v>
      </c>
      <c r="R778" s="244">
        <f t="shared" si="12"/>
        <v>0</v>
      </c>
    </row>
    <row r="779" spans="1:18" ht="15">
      <c r="A779" s="327" t="s">
        <v>986</v>
      </c>
      <c r="B779" s="327" t="s">
        <v>734</v>
      </c>
      <c r="C779" s="326">
        <v>513000</v>
      </c>
      <c r="D779" s="326">
        <v>521000</v>
      </c>
      <c r="E779" s="326">
        <v>530000</v>
      </c>
      <c r="F779" s="326">
        <v>538000</v>
      </c>
      <c r="G779" s="326">
        <v>546000</v>
      </c>
      <c r="H779" s="326">
        <v>554000</v>
      </c>
      <c r="I779" s="326">
        <v>562000</v>
      </c>
      <c r="J779" s="326">
        <v>571000</v>
      </c>
      <c r="K779" s="326">
        <v>579000</v>
      </c>
      <c r="L779" s="326">
        <v>587000</v>
      </c>
      <c r="M779" s="326">
        <v>595000</v>
      </c>
      <c r="N779" s="326">
        <v>603000</v>
      </c>
      <c r="O779" s="326">
        <v>612000</v>
      </c>
      <c r="P779" s="326">
        <v>562456</v>
      </c>
      <c r="Q779" s="206" t="s">
        <v>163</v>
      </c>
      <c r="R779" s="244">
        <f t="shared" si="12"/>
        <v>0</v>
      </c>
    </row>
    <row r="780" spans="1:18" ht="15">
      <c r="A780" s="327" t="s">
        <v>987</v>
      </c>
      <c r="B780" s="327" t="s">
        <v>734</v>
      </c>
      <c r="C780" s="326">
        <v>0</v>
      </c>
      <c r="D780" s="326">
        <v>0</v>
      </c>
      <c r="E780" s="326">
        <v>0</v>
      </c>
      <c r="F780" s="326">
        <v>0</v>
      </c>
      <c r="G780" s="326">
        <v>0</v>
      </c>
      <c r="H780" s="326">
        <v>0</v>
      </c>
      <c r="I780" s="326">
        <v>0</v>
      </c>
      <c r="J780" s="326">
        <v>0</v>
      </c>
      <c r="K780" s="326">
        <v>0</v>
      </c>
      <c r="L780" s="326">
        <v>0</v>
      </c>
      <c r="M780" s="326">
        <v>0</v>
      </c>
      <c r="N780" s="326">
        <v>0</v>
      </c>
      <c r="O780" s="326">
        <v>0</v>
      </c>
      <c r="P780" s="326">
        <v>0</v>
      </c>
      <c r="Q780" s="206" t="s">
        <v>163</v>
      </c>
      <c r="R780" s="244">
        <f t="shared" si="12"/>
        <v>0</v>
      </c>
    </row>
    <row r="781" spans="1:18" ht="15">
      <c r="A781" s="327" t="s">
        <v>988</v>
      </c>
      <c r="B781" s="327" t="s">
        <v>734</v>
      </c>
      <c r="C781" s="326">
        <v>557000</v>
      </c>
      <c r="D781" s="326">
        <v>564000</v>
      </c>
      <c r="E781" s="326">
        <v>571000</v>
      </c>
      <c r="F781" s="326">
        <v>578000</v>
      </c>
      <c r="G781" s="326">
        <v>585000</v>
      </c>
      <c r="H781" s="326">
        <v>592000</v>
      </c>
      <c r="I781" s="326">
        <v>599000</v>
      </c>
      <c r="J781" s="326">
        <v>606000</v>
      </c>
      <c r="K781" s="326">
        <v>613000</v>
      </c>
      <c r="L781" s="326">
        <v>620000</v>
      </c>
      <c r="M781" s="326">
        <v>627000</v>
      </c>
      <c r="N781" s="326">
        <v>634000</v>
      </c>
      <c r="O781" s="326">
        <v>641000</v>
      </c>
      <c r="P781" s="326">
        <v>599082</v>
      </c>
      <c r="Q781" s="206" t="s">
        <v>163</v>
      </c>
      <c r="R781" s="244">
        <f t="shared" si="12"/>
        <v>0</v>
      </c>
    </row>
    <row r="782" spans="1:18" ht="15">
      <c r="A782" s="327" t="s">
        <v>989</v>
      </c>
      <c r="B782" s="327" t="s">
        <v>734</v>
      </c>
      <c r="C782" s="326">
        <v>0</v>
      </c>
      <c r="D782" s="326">
        <v>0</v>
      </c>
      <c r="E782" s="326">
        <v>0</v>
      </c>
      <c r="F782" s="326">
        <v>0</v>
      </c>
      <c r="G782" s="326">
        <v>0</v>
      </c>
      <c r="H782" s="326">
        <v>0</v>
      </c>
      <c r="I782" s="326">
        <v>0</v>
      </c>
      <c r="J782" s="326">
        <v>0</v>
      </c>
      <c r="K782" s="326">
        <v>0</v>
      </c>
      <c r="L782" s="326">
        <v>0</v>
      </c>
      <c r="M782" s="326">
        <v>0</v>
      </c>
      <c r="N782" s="326">
        <v>0</v>
      </c>
      <c r="O782" s="326">
        <v>0</v>
      </c>
      <c r="P782" s="326">
        <v>0</v>
      </c>
      <c r="Q782" s="206" t="s">
        <v>163</v>
      </c>
      <c r="R782" s="244">
        <f t="shared" si="12"/>
        <v>0</v>
      </c>
    </row>
    <row r="783" spans="1:18" ht="15">
      <c r="A783" s="327" t="s">
        <v>990</v>
      </c>
      <c r="B783" s="327" t="s">
        <v>734</v>
      </c>
      <c r="C783" s="326">
        <v>30000</v>
      </c>
      <c r="D783" s="326">
        <v>30000</v>
      </c>
      <c r="E783" s="326">
        <v>30000</v>
      </c>
      <c r="F783" s="326">
        <v>30000</v>
      </c>
      <c r="G783" s="326">
        <v>30000</v>
      </c>
      <c r="H783" s="326">
        <v>31000</v>
      </c>
      <c r="I783" s="326">
        <v>31000</v>
      </c>
      <c r="J783" s="326">
        <v>31000</v>
      </c>
      <c r="K783" s="326">
        <v>31000</v>
      </c>
      <c r="L783" s="326">
        <v>32000</v>
      </c>
      <c r="M783" s="326">
        <v>32000</v>
      </c>
      <c r="N783" s="326">
        <v>32000</v>
      </c>
      <c r="O783" s="326">
        <v>32000</v>
      </c>
      <c r="P783" s="326">
        <v>30905</v>
      </c>
      <c r="Q783" s="206" t="s">
        <v>163</v>
      </c>
      <c r="R783" s="244">
        <f t="shared" si="12"/>
        <v>0</v>
      </c>
    </row>
    <row r="784" spans="1:18" ht="15">
      <c r="A784" s="327" t="s">
        <v>991</v>
      </c>
      <c r="B784" s="327" t="s">
        <v>734</v>
      </c>
      <c r="C784" s="326">
        <v>0</v>
      </c>
      <c r="D784" s="326">
        <v>0</v>
      </c>
      <c r="E784" s="326">
        <v>0</v>
      </c>
      <c r="F784" s="326">
        <v>0</v>
      </c>
      <c r="G784" s="326">
        <v>0</v>
      </c>
      <c r="H784" s="326">
        <v>0</v>
      </c>
      <c r="I784" s="326">
        <v>0</v>
      </c>
      <c r="J784" s="326">
        <v>0</v>
      </c>
      <c r="K784" s="326">
        <v>0</v>
      </c>
      <c r="L784" s="326">
        <v>0</v>
      </c>
      <c r="M784" s="326">
        <v>0</v>
      </c>
      <c r="N784" s="326">
        <v>0</v>
      </c>
      <c r="O784" s="326">
        <v>0</v>
      </c>
      <c r="P784" s="326">
        <v>0</v>
      </c>
      <c r="Q784" s="206" t="s">
        <v>163</v>
      </c>
      <c r="R784" s="244">
        <f t="shared" si="12"/>
        <v>0</v>
      </c>
    </row>
    <row r="785" spans="1:18" ht="15">
      <c r="A785" s="327" t="s">
        <v>992</v>
      </c>
      <c r="B785" s="327" t="s">
        <v>734</v>
      </c>
      <c r="C785" s="326">
        <v>29000</v>
      </c>
      <c r="D785" s="326">
        <v>29000</v>
      </c>
      <c r="E785" s="326">
        <v>30000</v>
      </c>
      <c r="F785" s="326">
        <v>25000</v>
      </c>
      <c r="G785" s="326">
        <v>25000</v>
      </c>
      <c r="H785" s="326">
        <v>25000</v>
      </c>
      <c r="I785" s="326">
        <v>26000</v>
      </c>
      <c r="J785" s="326">
        <v>26000</v>
      </c>
      <c r="K785" s="326">
        <v>26000</v>
      </c>
      <c r="L785" s="326">
        <v>27000</v>
      </c>
      <c r="M785" s="326">
        <v>27000</v>
      </c>
      <c r="N785" s="326">
        <v>27000</v>
      </c>
      <c r="O785" s="326">
        <v>28000</v>
      </c>
      <c r="P785" s="326">
        <v>26766</v>
      </c>
      <c r="Q785" s="206" t="s">
        <v>163</v>
      </c>
      <c r="R785" s="244">
        <f t="shared" si="12"/>
        <v>0</v>
      </c>
    </row>
    <row r="786" spans="1:18" ht="15">
      <c r="A786" s="327" t="s">
        <v>993</v>
      </c>
      <c r="B786" s="327" t="s">
        <v>734</v>
      </c>
      <c r="C786" s="326">
        <v>0</v>
      </c>
      <c r="D786" s="326">
        <v>0</v>
      </c>
      <c r="E786" s="326">
        <v>0</v>
      </c>
      <c r="F786" s="326">
        <v>0</v>
      </c>
      <c r="G786" s="326">
        <v>0</v>
      </c>
      <c r="H786" s="326">
        <v>0</v>
      </c>
      <c r="I786" s="326">
        <v>0</v>
      </c>
      <c r="J786" s="326">
        <v>0</v>
      </c>
      <c r="K786" s="326">
        <v>0</v>
      </c>
      <c r="L786" s="326">
        <v>0</v>
      </c>
      <c r="M786" s="326">
        <v>0</v>
      </c>
      <c r="N786" s="326">
        <v>0</v>
      </c>
      <c r="O786" s="326">
        <v>0</v>
      </c>
      <c r="P786" s="326">
        <v>0</v>
      </c>
      <c r="Q786" s="206" t="s">
        <v>163</v>
      </c>
      <c r="R786" s="244">
        <f t="shared" si="12"/>
        <v>0</v>
      </c>
    </row>
    <row r="787" spans="1:18" ht="15">
      <c r="A787" s="327" t="s">
        <v>994</v>
      </c>
      <c r="B787" s="327" t="s">
        <v>734</v>
      </c>
      <c r="C787" s="326">
        <v>8000</v>
      </c>
      <c r="D787" s="326">
        <v>8000</v>
      </c>
      <c r="E787" s="326">
        <v>8000</v>
      </c>
      <c r="F787" s="326">
        <v>8000</v>
      </c>
      <c r="G787" s="326">
        <v>8000</v>
      </c>
      <c r="H787" s="326">
        <v>8000</v>
      </c>
      <c r="I787" s="326">
        <v>8000</v>
      </c>
      <c r="J787" s="326">
        <v>8000</v>
      </c>
      <c r="K787" s="326">
        <v>8000</v>
      </c>
      <c r="L787" s="326">
        <v>9000</v>
      </c>
      <c r="M787" s="326">
        <v>9000</v>
      </c>
      <c r="N787" s="326">
        <v>9000</v>
      </c>
      <c r="O787" s="326">
        <v>9000</v>
      </c>
      <c r="P787" s="326">
        <v>8357</v>
      </c>
      <c r="Q787" s="206" t="s">
        <v>163</v>
      </c>
      <c r="R787" s="244">
        <f t="shared" si="12"/>
        <v>0</v>
      </c>
    </row>
    <row r="788" spans="1:18" ht="15">
      <c r="A788" s="327" t="s">
        <v>995</v>
      </c>
      <c r="B788" s="327" t="s">
        <v>734</v>
      </c>
      <c r="C788" s="326">
        <v>0</v>
      </c>
      <c r="D788" s="326">
        <v>0</v>
      </c>
      <c r="E788" s="326">
        <v>0</v>
      </c>
      <c r="F788" s="326">
        <v>0</v>
      </c>
      <c r="G788" s="326">
        <v>0</v>
      </c>
      <c r="H788" s="326">
        <v>0</v>
      </c>
      <c r="I788" s="326">
        <v>0</v>
      </c>
      <c r="J788" s="326">
        <v>0</v>
      </c>
      <c r="K788" s="326">
        <v>0</v>
      </c>
      <c r="L788" s="326">
        <v>0</v>
      </c>
      <c r="M788" s="326">
        <v>0</v>
      </c>
      <c r="N788" s="326">
        <v>0</v>
      </c>
      <c r="O788" s="326">
        <v>0</v>
      </c>
      <c r="P788" s="326">
        <v>0</v>
      </c>
      <c r="Q788" s="206" t="s">
        <v>163</v>
      </c>
      <c r="R788" s="244">
        <f t="shared" si="12"/>
        <v>0</v>
      </c>
    </row>
    <row r="789" spans="1:18" ht="15">
      <c r="A789" s="327" t="s">
        <v>996</v>
      </c>
      <c r="B789" s="327" t="s">
        <v>734</v>
      </c>
      <c r="C789" s="326">
        <v>391000</v>
      </c>
      <c r="D789" s="326">
        <v>394000</v>
      </c>
      <c r="E789" s="326">
        <v>397000</v>
      </c>
      <c r="F789" s="326">
        <v>400000</v>
      </c>
      <c r="G789" s="326">
        <v>404000</v>
      </c>
      <c r="H789" s="326">
        <v>407000</v>
      </c>
      <c r="I789" s="326">
        <v>410000</v>
      </c>
      <c r="J789" s="326">
        <v>413000</v>
      </c>
      <c r="K789" s="326">
        <v>416000</v>
      </c>
      <c r="L789" s="326">
        <v>419000</v>
      </c>
      <c r="M789" s="326">
        <v>422000</v>
      </c>
      <c r="N789" s="326">
        <v>425000</v>
      </c>
      <c r="O789" s="326">
        <v>428000</v>
      </c>
      <c r="P789" s="326">
        <v>409719</v>
      </c>
      <c r="Q789" s="206" t="s">
        <v>163</v>
      </c>
      <c r="R789" s="244">
        <f t="shared" si="12"/>
        <v>0</v>
      </c>
    </row>
    <row r="790" spans="1:18" ht="15">
      <c r="A790" s="327" t="s">
        <v>997</v>
      </c>
      <c r="B790" s="327" t="s">
        <v>734</v>
      </c>
      <c r="C790" s="326">
        <v>0</v>
      </c>
      <c r="D790" s="326">
        <v>0</v>
      </c>
      <c r="E790" s="326">
        <v>0</v>
      </c>
      <c r="F790" s="326">
        <v>0</v>
      </c>
      <c r="G790" s="326">
        <v>0</v>
      </c>
      <c r="H790" s="326">
        <v>0</v>
      </c>
      <c r="I790" s="326">
        <v>0</v>
      </c>
      <c r="J790" s="326">
        <v>0</v>
      </c>
      <c r="K790" s="326">
        <v>0</v>
      </c>
      <c r="L790" s="326">
        <v>0</v>
      </c>
      <c r="M790" s="326">
        <v>0</v>
      </c>
      <c r="N790" s="326">
        <v>0</v>
      </c>
      <c r="O790" s="326">
        <v>0</v>
      </c>
      <c r="P790" s="326">
        <v>0</v>
      </c>
      <c r="Q790" s="206" t="s">
        <v>163</v>
      </c>
      <c r="R790" s="244">
        <f t="shared" si="12"/>
        <v>0</v>
      </c>
    </row>
    <row r="791" spans="1:18" ht="15">
      <c r="A791" s="327" t="s">
        <v>998</v>
      </c>
      <c r="B791" s="327" t="s">
        <v>734</v>
      </c>
      <c r="C791" s="326">
        <v>7147000</v>
      </c>
      <c r="D791" s="326">
        <v>7189000</v>
      </c>
      <c r="E791" s="326">
        <v>7230000</v>
      </c>
      <c r="F791" s="326">
        <v>7272000</v>
      </c>
      <c r="G791" s="326">
        <v>7314000</v>
      </c>
      <c r="H791" s="326">
        <v>7355000</v>
      </c>
      <c r="I791" s="326">
        <v>7397000</v>
      </c>
      <c r="J791" s="326">
        <v>7439000</v>
      </c>
      <c r="K791" s="326">
        <v>7481000</v>
      </c>
      <c r="L791" s="326">
        <v>7522000</v>
      </c>
      <c r="M791" s="326">
        <v>7564000</v>
      </c>
      <c r="N791" s="326">
        <v>7606000</v>
      </c>
      <c r="O791" s="326">
        <v>7648000</v>
      </c>
      <c r="P791" s="326">
        <v>7397202</v>
      </c>
      <c r="Q791" s="206" t="s">
        <v>163</v>
      </c>
      <c r="R791" s="244">
        <f t="shared" si="12"/>
        <v>0</v>
      </c>
    </row>
    <row r="792" spans="1:18" ht="15">
      <c r="A792" s="327" t="s">
        <v>999</v>
      </c>
      <c r="B792" s="327" t="s">
        <v>734</v>
      </c>
      <c r="C792" s="326">
        <v>0</v>
      </c>
      <c r="D792" s="326">
        <v>0</v>
      </c>
      <c r="E792" s="326">
        <v>0</v>
      </c>
      <c r="F792" s="326">
        <v>0</v>
      </c>
      <c r="G792" s="326">
        <v>0</v>
      </c>
      <c r="H792" s="326">
        <v>0</v>
      </c>
      <c r="I792" s="326">
        <v>0</v>
      </c>
      <c r="J792" s="326">
        <v>0</v>
      </c>
      <c r="K792" s="326">
        <v>0</v>
      </c>
      <c r="L792" s="326">
        <v>0</v>
      </c>
      <c r="M792" s="326">
        <v>0</v>
      </c>
      <c r="N792" s="326">
        <v>0</v>
      </c>
      <c r="O792" s="326">
        <v>0</v>
      </c>
      <c r="P792" s="326">
        <v>0</v>
      </c>
      <c r="Q792" s="206" t="s">
        <v>163</v>
      </c>
      <c r="R792" s="244">
        <f t="shared" si="12"/>
        <v>0</v>
      </c>
    </row>
    <row r="793" spans="1:18" ht="15">
      <c r="A793" s="327" t="s">
        <v>1000</v>
      </c>
      <c r="B793" s="327" t="s">
        <v>734</v>
      </c>
      <c r="C793" s="326">
        <v>535000</v>
      </c>
      <c r="D793" s="326">
        <v>540000</v>
      </c>
      <c r="E793" s="326">
        <v>544000</v>
      </c>
      <c r="F793" s="326">
        <v>549000</v>
      </c>
      <c r="G793" s="326">
        <v>554000</v>
      </c>
      <c r="H793" s="326">
        <v>558000</v>
      </c>
      <c r="I793" s="326">
        <v>563000</v>
      </c>
      <c r="J793" s="326">
        <v>568000</v>
      </c>
      <c r="K793" s="326">
        <v>572000</v>
      </c>
      <c r="L793" s="326">
        <v>577000</v>
      </c>
      <c r="M793" s="326">
        <v>582000</v>
      </c>
      <c r="N793" s="326">
        <v>586000</v>
      </c>
      <c r="O793" s="326">
        <v>591000</v>
      </c>
      <c r="P793" s="326">
        <v>562959</v>
      </c>
      <c r="Q793" s="206" t="s">
        <v>163</v>
      </c>
      <c r="R793" s="244">
        <f t="shared" si="12"/>
        <v>0</v>
      </c>
    </row>
    <row r="794" spans="1:18" ht="15">
      <c r="A794" s="327" t="s">
        <v>1001</v>
      </c>
      <c r="B794" s="327" t="s">
        <v>734</v>
      </c>
      <c r="C794" s="326">
        <v>0</v>
      </c>
      <c r="D794" s="326">
        <v>0</v>
      </c>
      <c r="E794" s="326">
        <v>0</v>
      </c>
      <c r="F794" s="326">
        <v>0</v>
      </c>
      <c r="G794" s="326">
        <v>0</v>
      </c>
      <c r="H794" s="326">
        <v>0</v>
      </c>
      <c r="I794" s="326">
        <v>0</v>
      </c>
      <c r="J794" s="326">
        <v>0</v>
      </c>
      <c r="K794" s="326">
        <v>0</v>
      </c>
      <c r="L794" s="326">
        <v>0</v>
      </c>
      <c r="M794" s="326">
        <v>0</v>
      </c>
      <c r="N794" s="326">
        <v>0</v>
      </c>
      <c r="O794" s="326">
        <v>0</v>
      </c>
      <c r="P794" s="326">
        <v>0</v>
      </c>
      <c r="Q794" s="206" t="s">
        <v>163</v>
      </c>
      <c r="R794" s="244">
        <f t="shared" si="12"/>
        <v>0</v>
      </c>
    </row>
    <row r="795" spans="1:18" ht="15">
      <c r="A795" s="327" t="s">
        <v>1002</v>
      </c>
      <c r="B795" s="327" t="s">
        <v>734</v>
      </c>
      <c r="C795" s="326">
        <v>0</v>
      </c>
      <c r="D795" s="326">
        <v>0</v>
      </c>
      <c r="E795" s="326">
        <v>0</v>
      </c>
      <c r="F795" s="326">
        <v>0</v>
      </c>
      <c r="G795" s="326">
        <v>0</v>
      </c>
      <c r="H795" s="326">
        <v>0</v>
      </c>
      <c r="I795" s="326">
        <v>0</v>
      </c>
      <c r="J795" s="326">
        <v>0</v>
      </c>
      <c r="K795" s="326">
        <v>0</v>
      </c>
      <c r="L795" s="326">
        <v>0</v>
      </c>
      <c r="M795" s="326">
        <v>0</v>
      </c>
      <c r="N795" s="326">
        <v>0</v>
      </c>
      <c r="O795" s="326">
        <v>0</v>
      </c>
      <c r="P795" s="326">
        <v>38</v>
      </c>
      <c r="Q795" s="206" t="s">
        <v>163</v>
      </c>
      <c r="R795" s="244">
        <f t="shared" si="12"/>
        <v>0</v>
      </c>
    </row>
    <row r="796" spans="1:18" ht="15">
      <c r="A796" s="327" t="s">
        <v>1003</v>
      </c>
      <c r="B796" s="327" t="s">
        <v>734</v>
      </c>
      <c r="C796" s="326">
        <v>2389000</v>
      </c>
      <c r="D796" s="326">
        <v>2405000</v>
      </c>
      <c r="E796" s="326">
        <v>2420000</v>
      </c>
      <c r="F796" s="326">
        <v>2436000</v>
      </c>
      <c r="G796" s="326">
        <v>2452000</v>
      </c>
      <c r="H796" s="326">
        <v>2468000</v>
      </c>
      <c r="I796" s="326">
        <v>2484000</v>
      </c>
      <c r="J796" s="326">
        <v>2500000</v>
      </c>
      <c r="K796" s="326">
        <v>2517000</v>
      </c>
      <c r="L796" s="326">
        <v>2533000</v>
      </c>
      <c r="M796" s="326">
        <v>2549000</v>
      </c>
      <c r="N796" s="326">
        <v>2565000</v>
      </c>
      <c r="O796" s="326">
        <v>2581000</v>
      </c>
      <c r="P796" s="326">
        <v>2484544</v>
      </c>
      <c r="Q796" s="206" t="s">
        <v>163</v>
      </c>
      <c r="R796" s="244">
        <f t="shared" si="12"/>
        <v>0</v>
      </c>
    </row>
    <row r="797" spans="1:18" ht="15">
      <c r="A797" s="327" t="s">
        <v>1004</v>
      </c>
      <c r="B797" s="327" t="s">
        <v>734</v>
      </c>
      <c r="C797" s="326">
        <v>0</v>
      </c>
      <c r="D797" s="326">
        <v>0</v>
      </c>
      <c r="E797" s="326">
        <v>0</v>
      </c>
      <c r="F797" s="326">
        <v>0</v>
      </c>
      <c r="G797" s="326">
        <v>0</v>
      </c>
      <c r="H797" s="326">
        <v>0</v>
      </c>
      <c r="I797" s="326">
        <v>0</v>
      </c>
      <c r="J797" s="326">
        <v>0</v>
      </c>
      <c r="K797" s="326">
        <v>0</v>
      </c>
      <c r="L797" s="326">
        <v>0</v>
      </c>
      <c r="M797" s="326">
        <v>0</v>
      </c>
      <c r="N797" s="326">
        <v>0</v>
      </c>
      <c r="O797" s="326">
        <v>0</v>
      </c>
      <c r="P797" s="326">
        <v>0</v>
      </c>
      <c r="Q797" s="206" t="s">
        <v>163</v>
      </c>
      <c r="R797" s="244">
        <f t="shared" si="12"/>
        <v>0</v>
      </c>
    </row>
    <row r="798" spans="1:18" ht="15">
      <c r="A798" s="327" t="s">
        <v>1005</v>
      </c>
      <c r="B798" s="327" t="s">
        <v>734</v>
      </c>
      <c r="C798" s="326">
        <v>1813000</v>
      </c>
      <c r="D798" s="326">
        <v>1828000</v>
      </c>
      <c r="E798" s="326">
        <v>1844000</v>
      </c>
      <c r="F798" s="326">
        <v>1859000</v>
      </c>
      <c r="G798" s="326">
        <v>1874000</v>
      </c>
      <c r="H798" s="326">
        <v>1889000</v>
      </c>
      <c r="I798" s="326">
        <v>1905000</v>
      </c>
      <c r="J798" s="326">
        <v>1920000</v>
      </c>
      <c r="K798" s="326">
        <v>1935000</v>
      </c>
      <c r="L798" s="326">
        <v>1950000</v>
      </c>
      <c r="M798" s="326">
        <v>1966000</v>
      </c>
      <c r="N798" s="326">
        <v>1981000</v>
      </c>
      <c r="O798" s="326">
        <v>1996000</v>
      </c>
      <c r="P798" s="326">
        <v>1904647</v>
      </c>
      <c r="Q798" s="206" t="s">
        <v>163</v>
      </c>
      <c r="R798" s="244">
        <f t="shared" si="12"/>
        <v>0</v>
      </c>
    </row>
    <row r="799" spans="1:18" ht="15">
      <c r="A799" s="327" t="s">
        <v>1006</v>
      </c>
      <c r="B799" s="327" t="s">
        <v>734</v>
      </c>
      <c r="C799" s="326">
        <v>0</v>
      </c>
      <c r="D799" s="326">
        <v>0</v>
      </c>
      <c r="E799" s="326">
        <v>0</v>
      </c>
      <c r="F799" s="326">
        <v>0</v>
      </c>
      <c r="G799" s="326">
        <v>0</v>
      </c>
      <c r="H799" s="326">
        <v>0</v>
      </c>
      <c r="I799" s="326">
        <v>0</v>
      </c>
      <c r="J799" s="326">
        <v>0</v>
      </c>
      <c r="K799" s="326">
        <v>0</v>
      </c>
      <c r="L799" s="326">
        <v>0</v>
      </c>
      <c r="M799" s="326">
        <v>0</v>
      </c>
      <c r="N799" s="326">
        <v>0</v>
      </c>
      <c r="O799" s="326">
        <v>0</v>
      </c>
      <c r="P799" s="326">
        <v>0</v>
      </c>
      <c r="Q799" s="206" t="s">
        <v>163</v>
      </c>
      <c r="R799" s="244">
        <f t="shared" si="12"/>
        <v>0</v>
      </c>
    </row>
    <row r="800" spans="1:18" ht="15">
      <c r="A800" s="327" t="s">
        <v>1007</v>
      </c>
      <c r="B800" s="327" t="s">
        <v>734</v>
      </c>
      <c r="C800" s="326">
        <v>0</v>
      </c>
      <c r="D800" s="326">
        <v>0</v>
      </c>
      <c r="E800" s="326">
        <v>0</v>
      </c>
      <c r="F800" s="326">
        <v>0</v>
      </c>
      <c r="G800" s="326">
        <v>0</v>
      </c>
      <c r="H800" s="326">
        <v>0</v>
      </c>
      <c r="I800" s="326">
        <v>0</v>
      </c>
      <c r="J800" s="326">
        <v>0</v>
      </c>
      <c r="K800" s="326">
        <v>0</v>
      </c>
      <c r="L800" s="326">
        <v>0</v>
      </c>
      <c r="M800" s="326">
        <v>0</v>
      </c>
      <c r="N800" s="326">
        <v>0</v>
      </c>
      <c r="O800" s="326">
        <v>0</v>
      </c>
      <c r="P800" s="326">
        <v>0</v>
      </c>
      <c r="Q800" s="206" t="s">
        <v>163</v>
      </c>
      <c r="R800" s="244">
        <f t="shared" si="12"/>
        <v>0</v>
      </c>
    </row>
    <row r="801" spans="1:18" ht="15">
      <c r="A801" s="327" t="s">
        <v>1008</v>
      </c>
      <c r="B801" s="327" t="s">
        <v>734</v>
      </c>
      <c r="C801" s="326">
        <v>80000</v>
      </c>
      <c r="D801" s="326">
        <v>81000</v>
      </c>
      <c r="E801" s="326">
        <v>81000</v>
      </c>
      <c r="F801" s="326">
        <v>82000</v>
      </c>
      <c r="G801" s="326">
        <v>83000</v>
      </c>
      <c r="H801" s="326">
        <v>83000</v>
      </c>
      <c r="I801" s="326">
        <v>84000</v>
      </c>
      <c r="J801" s="326">
        <v>85000</v>
      </c>
      <c r="K801" s="326">
        <v>86000</v>
      </c>
      <c r="L801" s="326">
        <v>86000</v>
      </c>
      <c r="M801" s="326">
        <v>87000</v>
      </c>
      <c r="N801" s="326">
        <v>88000</v>
      </c>
      <c r="O801" s="326">
        <v>88000</v>
      </c>
      <c r="P801" s="326">
        <v>84166</v>
      </c>
      <c r="Q801" s="206" t="s">
        <v>163</v>
      </c>
      <c r="R801" s="244">
        <f t="shared" si="12"/>
        <v>0</v>
      </c>
    </row>
    <row r="802" spans="1:18" ht="15">
      <c r="A802" s="327" t="s">
        <v>1009</v>
      </c>
      <c r="B802" s="327" t="s">
        <v>734</v>
      </c>
      <c r="C802" s="326">
        <v>0</v>
      </c>
      <c r="D802" s="326">
        <v>0</v>
      </c>
      <c r="E802" s="326">
        <v>0</v>
      </c>
      <c r="F802" s="326">
        <v>0</v>
      </c>
      <c r="G802" s="326">
        <v>0</v>
      </c>
      <c r="H802" s="326">
        <v>0</v>
      </c>
      <c r="I802" s="326">
        <v>0</v>
      </c>
      <c r="J802" s="326">
        <v>0</v>
      </c>
      <c r="K802" s="326">
        <v>0</v>
      </c>
      <c r="L802" s="326">
        <v>0</v>
      </c>
      <c r="M802" s="326">
        <v>0</v>
      </c>
      <c r="N802" s="326">
        <v>0</v>
      </c>
      <c r="O802" s="326">
        <v>0</v>
      </c>
      <c r="P802" s="326">
        <v>0</v>
      </c>
      <c r="Q802" s="206" t="s">
        <v>163</v>
      </c>
      <c r="R802" s="244">
        <f t="shared" si="12"/>
        <v>0</v>
      </c>
    </row>
    <row r="803" spans="1:18" ht="15">
      <c r="A803" s="327" t="s">
        <v>1010</v>
      </c>
      <c r="B803" s="327" t="s">
        <v>734</v>
      </c>
      <c r="C803" s="326">
        <v>563000</v>
      </c>
      <c r="D803" s="326">
        <v>566000</v>
      </c>
      <c r="E803" s="326">
        <v>569000</v>
      </c>
      <c r="F803" s="326">
        <v>572000</v>
      </c>
      <c r="G803" s="326">
        <v>575000</v>
      </c>
      <c r="H803" s="326">
        <v>578000</v>
      </c>
      <c r="I803" s="326">
        <v>581000</v>
      </c>
      <c r="J803" s="326">
        <v>584000</v>
      </c>
      <c r="K803" s="326">
        <v>587000</v>
      </c>
      <c r="L803" s="326">
        <v>590000</v>
      </c>
      <c r="M803" s="326">
        <v>593000</v>
      </c>
      <c r="N803" s="326">
        <v>596000</v>
      </c>
      <c r="O803" s="326">
        <v>599000</v>
      </c>
      <c r="P803" s="326">
        <v>581003</v>
      </c>
      <c r="Q803" s="206" t="s">
        <v>163</v>
      </c>
      <c r="R803" s="244">
        <f t="shared" si="12"/>
        <v>0</v>
      </c>
    </row>
    <row r="804" spans="1:18" ht="15">
      <c r="A804" s="327" t="s">
        <v>1011</v>
      </c>
      <c r="B804" s="327" t="s">
        <v>734</v>
      </c>
      <c r="C804" s="326">
        <v>0</v>
      </c>
      <c r="D804" s="326">
        <v>0</v>
      </c>
      <c r="E804" s="326">
        <v>0</v>
      </c>
      <c r="F804" s="326">
        <v>0</v>
      </c>
      <c r="G804" s="326">
        <v>0</v>
      </c>
      <c r="H804" s="326">
        <v>0</v>
      </c>
      <c r="I804" s="326">
        <v>0</v>
      </c>
      <c r="J804" s="326">
        <v>0</v>
      </c>
      <c r="K804" s="326">
        <v>0</v>
      </c>
      <c r="L804" s="326">
        <v>0</v>
      </c>
      <c r="M804" s="326">
        <v>0</v>
      </c>
      <c r="N804" s="326">
        <v>0</v>
      </c>
      <c r="O804" s="326">
        <v>0</v>
      </c>
      <c r="P804" s="326">
        <v>0</v>
      </c>
      <c r="Q804" s="206" t="s">
        <v>163</v>
      </c>
      <c r="R804" s="244">
        <f t="shared" si="12"/>
        <v>0</v>
      </c>
    </row>
    <row r="805" spans="1:18" ht="15">
      <c r="A805" s="327" t="s">
        <v>1012</v>
      </c>
      <c r="B805" s="327" t="s">
        <v>734</v>
      </c>
      <c r="C805" s="326">
        <v>1388000</v>
      </c>
      <c r="D805" s="326">
        <v>1395000</v>
      </c>
      <c r="E805" s="326">
        <v>1401000</v>
      </c>
      <c r="F805" s="326">
        <v>1408000</v>
      </c>
      <c r="G805" s="326">
        <v>1414000</v>
      </c>
      <c r="H805" s="326">
        <v>1421000</v>
      </c>
      <c r="I805" s="326">
        <v>1375000</v>
      </c>
      <c r="J805" s="326">
        <v>1381000</v>
      </c>
      <c r="K805" s="326">
        <v>1388000</v>
      </c>
      <c r="L805" s="326">
        <v>1394000</v>
      </c>
      <c r="M805" s="326">
        <v>1401000</v>
      </c>
      <c r="N805" s="326">
        <v>1407000</v>
      </c>
      <c r="O805" s="326">
        <v>1414000</v>
      </c>
      <c r="P805" s="326">
        <v>1398836</v>
      </c>
      <c r="Q805" s="206" t="s">
        <v>163</v>
      </c>
      <c r="R805" s="244">
        <f t="shared" si="12"/>
        <v>0</v>
      </c>
    </row>
    <row r="806" spans="1:18" ht="15">
      <c r="A806" s="327" t="s">
        <v>1013</v>
      </c>
      <c r="B806" s="327" t="s">
        <v>734</v>
      </c>
      <c r="C806" s="326">
        <v>0</v>
      </c>
      <c r="D806" s="326">
        <v>0</v>
      </c>
      <c r="E806" s="326">
        <v>0</v>
      </c>
      <c r="F806" s="326">
        <v>0</v>
      </c>
      <c r="G806" s="326">
        <v>0</v>
      </c>
      <c r="H806" s="326">
        <v>0</v>
      </c>
      <c r="I806" s="326">
        <v>0</v>
      </c>
      <c r="J806" s="326">
        <v>0</v>
      </c>
      <c r="K806" s="326">
        <v>0</v>
      </c>
      <c r="L806" s="326">
        <v>0</v>
      </c>
      <c r="M806" s="326">
        <v>0</v>
      </c>
      <c r="N806" s="326">
        <v>0</v>
      </c>
      <c r="O806" s="326">
        <v>0</v>
      </c>
      <c r="P806" s="326">
        <v>0</v>
      </c>
      <c r="Q806" s="206" t="s">
        <v>163</v>
      </c>
      <c r="R806" s="244">
        <f t="shared" si="12"/>
        <v>0</v>
      </c>
    </row>
    <row r="807" spans="1:18" ht="15">
      <c r="A807" s="327" t="s">
        <v>1014</v>
      </c>
      <c r="B807" s="327" t="s">
        <v>734</v>
      </c>
      <c r="C807" s="326">
        <v>446000</v>
      </c>
      <c r="D807" s="326">
        <v>451000</v>
      </c>
      <c r="E807" s="326">
        <v>457000</v>
      </c>
      <c r="F807" s="326">
        <v>462000</v>
      </c>
      <c r="G807" s="326">
        <v>468000</v>
      </c>
      <c r="H807" s="326">
        <v>473000</v>
      </c>
      <c r="I807" s="326">
        <v>479000</v>
      </c>
      <c r="J807" s="326">
        <v>484000</v>
      </c>
      <c r="K807" s="326">
        <v>490000</v>
      </c>
      <c r="L807" s="326">
        <v>496000</v>
      </c>
      <c r="M807" s="326">
        <v>501000</v>
      </c>
      <c r="N807" s="326">
        <v>507000</v>
      </c>
      <c r="O807" s="326">
        <v>512000</v>
      </c>
      <c r="P807" s="326">
        <v>478938</v>
      </c>
      <c r="Q807" s="206" t="s">
        <v>163</v>
      </c>
      <c r="R807" s="244">
        <f t="shared" si="12"/>
        <v>0</v>
      </c>
    </row>
    <row r="808" spans="1:18" ht="15">
      <c r="A808" s="327" t="s">
        <v>1015</v>
      </c>
      <c r="B808" s="327" t="s">
        <v>734</v>
      </c>
      <c r="C808" s="326">
        <v>0</v>
      </c>
      <c r="D808" s="326">
        <v>0</v>
      </c>
      <c r="E808" s="326">
        <v>0</v>
      </c>
      <c r="F808" s="326">
        <v>0</v>
      </c>
      <c r="G808" s="326">
        <v>0</v>
      </c>
      <c r="H808" s="326">
        <v>0</v>
      </c>
      <c r="I808" s="326">
        <v>0</v>
      </c>
      <c r="J808" s="326">
        <v>0</v>
      </c>
      <c r="K808" s="326">
        <v>0</v>
      </c>
      <c r="L808" s="326">
        <v>0</v>
      </c>
      <c r="M808" s="326">
        <v>0</v>
      </c>
      <c r="N808" s="326">
        <v>0</v>
      </c>
      <c r="O808" s="326">
        <v>0</v>
      </c>
      <c r="P808" s="326">
        <v>0</v>
      </c>
      <c r="Q808" s="206" t="s">
        <v>163</v>
      </c>
      <c r="R808" s="244">
        <f t="shared" si="12"/>
        <v>0</v>
      </c>
    </row>
    <row r="809" spans="1:18" ht="15">
      <c r="A809" s="327" t="s">
        <v>1016</v>
      </c>
      <c r="B809" s="327" t="s">
        <v>734</v>
      </c>
      <c r="C809" s="326">
        <v>1417000</v>
      </c>
      <c r="D809" s="326">
        <v>1425000</v>
      </c>
      <c r="E809" s="326">
        <v>1434000</v>
      </c>
      <c r="F809" s="326">
        <v>1443000</v>
      </c>
      <c r="G809" s="326">
        <v>1452000</v>
      </c>
      <c r="H809" s="326">
        <v>1460000</v>
      </c>
      <c r="I809" s="326">
        <v>1469000</v>
      </c>
      <c r="J809" s="326">
        <v>1478000</v>
      </c>
      <c r="K809" s="326">
        <v>1486000</v>
      </c>
      <c r="L809" s="326">
        <v>1495000</v>
      </c>
      <c r="M809" s="326">
        <v>1504000</v>
      </c>
      <c r="N809" s="326">
        <v>1513000</v>
      </c>
      <c r="O809" s="326">
        <v>1521000</v>
      </c>
      <c r="P809" s="326">
        <v>1468980</v>
      </c>
      <c r="Q809" s="206" t="s">
        <v>163</v>
      </c>
      <c r="R809" s="244">
        <f t="shared" si="12"/>
        <v>0</v>
      </c>
    </row>
    <row r="810" spans="1:18" ht="15">
      <c r="A810" s="327" t="s">
        <v>1017</v>
      </c>
      <c r="B810" s="327" t="s">
        <v>734</v>
      </c>
      <c r="C810" s="326">
        <v>0</v>
      </c>
      <c r="D810" s="326">
        <v>0</v>
      </c>
      <c r="E810" s="326">
        <v>0</v>
      </c>
      <c r="F810" s="326">
        <v>0</v>
      </c>
      <c r="G810" s="326">
        <v>0</v>
      </c>
      <c r="H810" s="326">
        <v>0</v>
      </c>
      <c r="I810" s="326">
        <v>0</v>
      </c>
      <c r="J810" s="326">
        <v>0</v>
      </c>
      <c r="K810" s="326">
        <v>0</v>
      </c>
      <c r="L810" s="326">
        <v>0</v>
      </c>
      <c r="M810" s="326">
        <v>0</v>
      </c>
      <c r="N810" s="326">
        <v>0</v>
      </c>
      <c r="O810" s="326">
        <v>0</v>
      </c>
      <c r="P810" s="326">
        <v>0</v>
      </c>
      <c r="Q810" s="206" t="s">
        <v>163</v>
      </c>
      <c r="R810" s="244">
        <f t="shared" si="12"/>
        <v>0</v>
      </c>
    </row>
    <row r="811" spans="1:18" ht="15">
      <c r="A811" s="327" t="s">
        <v>1018</v>
      </c>
      <c r="B811" s="327" t="s">
        <v>734</v>
      </c>
      <c r="C811" s="326">
        <v>3687000</v>
      </c>
      <c r="D811" s="326">
        <v>3697000</v>
      </c>
      <c r="E811" s="326">
        <v>3706000</v>
      </c>
      <c r="F811" s="326">
        <v>3716000</v>
      </c>
      <c r="G811" s="326">
        <v>3726000</v>
      </c>
      <c r="H811" s="326">
        <v>3736000</v>
      </c>
      <c r="I811" s="326">
        <v>3745000</v>
      </c>
      <c r="J811" s="326">
        <v>3755000</v>
      </c>
      <c r="K811" s="326">
        <v>3765000</v>
      </c>
      <c r="L811" s="326">
        <v>3775000</v>
      </c>
      <c r="M811" s="326">
        <v>3784000</v>
      </c>
      <c r="N811" s="326">
        <v>3794000</v>
      </c>
      <c r="O811" s="326">
        <v>3804000</v>
      </c>
      <c r="P811" s="326">
        <v>3745375</v>
      </c>
      <c r="Q811" s="206" t="s">
        <v>163</v>
      </c>
      <c r="R811" s="244">
        <f t="shared" si="12"/>
        <v>0</v>
      </c>
    </row>
    <row r="812" spans="1:18" ht="15">
      <c r="A812" s="327" t="s">
        <v>1019</v>
      </c>
      <c r="B812" s="327" t="s">
        <v>734</v>
      </c>
      <c r="C812" s="326">
        <v>0</v>
      </c>
      <c r="D812" s="326">
        <v>0</v>
      </c>
      <c r="E812" s="326">
        <v>0</v>
      </c>
      <c r="F812" s="326">
        <v>0</v>
      </c>
      <c r="G812" s="326">
        <v>0</v>
      </c>
      <c r="H812" s="326">
        <v>0</v>
      </c>
      <c r="I812" s="326">
        <v>0</v>
      </c>
      <c r="J812" s="326">
        <v>0</v>
      </c>
      <c r="K812" s="326">
        <v>0</v>
      </c>
      <c r="L812" s="326">
        <v>0</v>
      </c>
      <c r="M812" s="326">
        <v>0</v>
      </c>
      <c r="N812" s="326">
        <v>0</v>
      </c>
      <c r="O812" s="326">
        <v>0</v>
      </c>
      <c r="P812" s="326">
        <v>0</v>
      </c>
      <c r="Q812" s="206" t="s">
        <v>163</v>
      </c>
      <c r="R812" s="244">
        <f t="shared" si="12"/>
        <v>0</v>
      </c>
    </row>
    <row r="813" spans="1:18" ht="15">
      <c r="A813" s="327" t="s">
        <v>1020</v>
      </c>
      <c r="B813" s="327" t="s">
        <v>734</v>
      </c>
      <c r="C813" s="326">
        <v>4650000</v>
      </c>
      <c r="D813" s="326">
        <v>4660000</v>
      </c>
      <c r="E813" s="326">
        <v>4669000</v>
      </c>
      <c r="F813" s="326">
        <v>4679000</v>
      </c>
      <c r="G813" s="326">
        <v>4688000</v>
      </c>
      <c r="H813" s="326">
        <v>4697000</v>
      </c>
      <c r="I813" s="326">
        <v>4707000</v>
      </c>
      <c r="J813" s="326">
        <v>4716000</v>
      </c>
      <c r="K813" s="326">
        <v>4725000</v>
      </c>
      <c r="L813" s="326">
        <v>4735000</v>
      </c>
      <c r="M813" s="326">
        <v>4744000</v>
      </c>
      <c r="N813" s="326">
        <v>4754000</v>
      </c>
      <c r="O813" s="326">
        <v>4763000</v>
      </c>
      <c r="P813" s="326">
        <v>4706711</v>
      </c>
      <c r="Q813" s="206" t="s">
        <v>163</v>
      </c>
      <c r="R813" s="244">
        <f t="shared" si="12"/>
        <v>0</v>
      </c>
    </row>
    <row r="814" spans="1:18" ht="15">
      <c r="A814" s="327" t="s">
        <v>1021</v>
      </c>
      <c r="B814" s="327" t="s">
        <v>734</v>
      </c>
      <c r="C814" s="326">
        <v>0</v>
      </c>
      <c r="D814" s="326">
        <v>0</v>
      </c>
      <c r="E814" s="326">
        <v>0</v>
      </c>
      <c r="F814" s="326">
        <v>0</v>
      </c>
      <c r="G814" s="326">
        <v>0</v>
      </c>
      <c r="H814" s="326">
        <v>0</v>
      </c>
      <c r="I814" s="326">
        <v>0</v>
      </c>
      <c r="J814" s="326">
        <v>0</v>
      </c>
      <c r="K814" s="326">
        <v>0</v>
      </c>
      <c r="L814" s="326">
        <v>0</v>
      </c>
      <c r="M814" s="326">
        <v>0</v>
      </c>
      <c r="N814" s="326">
        <v>0</v>
      </c>
      <c r="O814" s="326">
        <v>0</v>
      </c>
      <c r="P814" s="326">
        <v>0</v>
      </c>
      <c r="Q814" s="206" t="s">
        <v>163</v>
      </c>
      <c r="R814" s="244">
        <f t="shared" si="12"/>
        <v>0</v>
      </c>
    </row>
    <row r="815" spans="1:18" ht="15">
      <c r="A815" s="327" t="s">
        <v>1022</v>
      </c>
      <c r="B815" s="327" t="s">
        <v>734</v>
      </c>
      <c r="C815" s="326">
        <v>0</v>
      </c>
      <c r="D815" s="326">
        <v>0</v>
      </c>
      <c r="E815" s="326">
        <v>0</v>
      </c>
      <c r="F815" s="326">
        <v>0</v>
      </c>
      <c r="G815" s="326">
        <v>0</v>
      </c>
      <c r="H815" s="326">
        <v>0</v>
      </c>
      <c r="I815" s="326">
        <v>0</v>
      </c>
      <c r="J815" s="326">
        <v>0</v>
      </c>
      <c r="K815" s="326">
        <v>0</v>
      </c>
      <c r="L815" s="326">
        <v>0</v>
      </c>
      <c r="M815" s="326">
        <v>0</v>
      </c>
      <c r="N815" s="326">
        <v>0</v>
      </c>
      <c r="O815" s="326">
        <v>0</v>
      </c>
      <c r="P815" s="326">
        <v>0</v>
      </c>
      <c r="Q815" s="206" t="s">
        <v>163</v>
      </c>
      <c r="R815" s="244">
        <f t="shared" si="12"/>
        <v>0</v>
      </c>
    </row>
    <row r="816" spans="1:18" ht="15">
      <c r="A816" s="327" t="s">
        <v>1023</v>
      </c>
      <c r="B816" s="327" t="s">
        <v>734</v>
      </c>
      <c r="C816" s="326">
        <v>74000</v>
      </c>
      <c r="D816" s="326">
        <v>74000</v>
      </c>
      <c r="E816" s="326">
        <v>75000</v>
      </c>
      <c r="F816" s="326">
        <v>75000</v>
      </c>
      <c r="G816" s="326">
        <v>75000</v>
      </c>
      <c r="H816" s="326">
        <v>75000</v>
      </c>
      <c r="I816" s="326">
        <v>75000</v>
      </c>
      <c r="J816" s="326">
        <v>76000</v>
      </c>
      <c r="K816" s="326">
        <v>76000</v>
      </c>
      <c r="L816" s="326">
        <v>76000</v>
      </c>
      <c r="M816" s="326">
        <v>76000</v>
      </c>
      <c r="N816" s="326">
        <v>76000</v>
      </c>
      <c r="O816" s="326">
        <v>77000</v>
      </c>
      <c r="P816" s="326">
        <v>75370</v>
      </c>
      <c r="Q816" s="206" t="s">
        <v>163</v>
      </c>
      <c r="R816" s="244">
        <f t="shared" si="12"/>
        <v>0</v>
      </c>
    </row>
    <row r="817" spans="1:18" ht="15">
      <c r="A817" s="327" t="s">
        <v>1024</v>
      </c>
      <c r="B817" s="327" t="s">
        <v>734</v>
      </c>
      <c r="C817" s="326">
        <v>0</v>
      </c>
      <c r="D817" s="326">
        <v>0</v>
      </c>
      <c r="E817" s="326">
        <v>0</v>
      </c>
      <c r="F817" s="326">
        <v>0</v>
      </c>
      <c r="G817" s="326">
        <v>0</v>
      </c>
      <c r="H817" s="326">
        <v>0</v>
      </c>
      <c r="I817" s="326">
        <v>0</v>
      </c>
      <c r="J817" s="326">
        <v>0</v>
      </c>
      <c r="K817" s="326">
        <v>0</v>
      </c>
      <c r="L817" s="326">
        <v>0</v>
      </c>
      <c r="M817" s="326">
        <v>0</v>
      </c>
      <c r="N817" s="326">
        <v>0</v>
      </c>
      <c r="O817" s="326">
        <v>0</v>
      </c>
      <c r="P817" s="326">
        <v>0</v>
      </c>
      <c r="Q817" s="206" t="s">
        <v>163</v>
      </c>
      <c r="R817" s="244">
        <f t="shared" si="12"/>
        <v>0</v>
      </c>
    </row>
    <row r="818" spans="1:18" ht="15">
      <c r="A818" s="327" t="s">
        <v>1025</v>
      </c>
      <c r="B818" s="327" t="s">
        <v>734</v>
      </c>
      <c r="C818" s="326">
        <v>0</v>
      </c>
      <c r="D818" s="326">
        <v>0</v>
      </c>
      <c r="E818" s="326">
        <v>0</v>
      </c>
      <c r="F818" s="326">
        <v>0</v>
      </c>
      <c r="G818" s="326">
        <v>0</v>
      </c>
      <c r="H818" s="326">
        <v>0</v>
      </c>
      <c r="I818" s="326">
        <v>0</v>
      </c>
      <c r="J818" s="326">
        <v>0</v>
      </c>
      <c r="K818" s="326">
        <v>0</v>
      </c>
      <c r="L818" s="326">
        <v>0</v>
      </c>
      <c r="M818" s="326">
        <v>0</v>
      </c>
      <c r="N818" s="326">
        <v>0</v>
      </c>
      <c r="O818" s="326">
        <v>0</v>
      </c>
      <c r="P818" s="326">
        <v>0</v>
      </c>
      <c r="Q818" s="206" t="s">
        <v>163</v>
      </c>
      <c r="R818" s="244">
        <f t="shared" si="12"/>
        <v>0</v>
      </c>
    </row>
    <row r="819" spans="1:18" ht="15">
      <c r="A819" s="327" t="s">
        <v>1026</v>
      </c>
      <c r="B819" s="327" t="s">
        <v>734</v>
      </c>
      <c r="C819" s="326">
        <v>2763000</v>
      </c>
      <c r="D819" s="326">
        <v>2769000</v>
      </c>
      <c r="E819" s="326">
        <v>2775000</v>
      </c>
      <c r="F819" s="326">
        <v>2781000</v>
      </c>
      <c r="G819" s="326">
        <v>2787000</v>
      </c>
      <c r="H819" s="326">
        <v>2793000</v>
      </c>
      <c r="I819" s="326">
        <v>2799000</v>
      </c>
      <c r="J819" s="326">
        <v>2806000</v>
      </c>
      <c r="K819" s="326">
        <v>2812000</v>
      </c>
      <c r="L819" s="326">
        <v>2818000</v>
      </c>
      <c r="M819" s="326">
        <v>2824000</v>
      </c>
      <c r="N819" s="326">
        <v>2830000</v>
      </c>
      <c r="O819" s="326">
        <v>2836000</v>
      </c>
      <c r="P819" s="326">
        <v>2799467</v>
      </c>
      <c r="Q819" s="206" t="s">
        <v>163</v>
      </c>
      <c r="R819" s="244">
        <f t="shared" si="12"/>
        <v>0</v>
      </c>
    </row>
    <row r="820" spans="1:18" ht="15">
      <c r="A820" s="327" t="s">
        <v>1027</v>
      </c>
      <c r="B820" s="327" t="s">
        <v>734</v>
      </c>
      <c r="C820" s="326">
        <v>1172000</v>
      </c>
      <c r="D820" s="326">
        <v>1174000</v>
      </c>
      <c r="E820" s="326">
        <v>1176000</v>
      </c>
      <c r="F820" s="326">
        <v>1179000</v>
      </c>
      <c r="G820" s="326">
        <v>1181000</v>
      </c>
      <c r="H820" s="326">
        <v>1183000</v>
      </c>
      <c r="I820" s="326">
        <v>1185000</v>
      </c>
      <c r="J820" s="326">
        <v>1187000</v>
      </c>
      <c r="K820" s="326">
        <v>1189000</v>
      </c>
      <c r="L820" s="326">
        <v>1191000</v>
      </c>
      <c r="M820" s="326">
        <v>1194000</v>
      </c>
      <c r="N820" s="326">
        <v>1196000</v>
      </c>
      <c r="O820" s="326">
        <v>1198000</v>
      </c>
      <c r="P820" s="326">
        <v>1185005</v>
      </c>
      <c r="Q820" s="206" t="s">
        <v>163</v>
      </c>
      <c r="R820" s="244">
        <f t="shared" si="12"/>
        <v>0</v>
      </c>
    </row>
    <row r="821" spans="1:18" ht="15">
      <c r="A821" s="327" t="s">
        <v>1028</v>
      </c>
      <c r="B821" s="327" t="s">
        <v>734</v>
      </c>
      <c r="C821" s="326">
        <v>0</v>
      </c>
      <c r="D821" s="326">
        <v>0</v>
      </c>
      <c r="E821" s="326">
        <v>0</v>
      </c>
      <c r="F821" s="326">
        <v>0</v>
      </c>
      <c r="G821" s="326">
        <v>0</v>
      </c>
      <c r="H821" s="326">
        <v>0</v>
      </c>
      <c r="I821" s="326">
        <v>0</v>
      </c>
      <c r="J821" s="326">
        <v>0</v>
      </c>
      <c r="K821" s="326">
        <v>0</v>
      </c>
      <c r="L821" s="326">
        <v>0</v>
      </c>
      <c r="M821" s="326">
        <v>0</v>
      </c>
      <c r="N821" s="326">
        <v>0</v>
      </c>
      <c r="O821" s="326">
        <v>0</v>
      </c>
      <c r="P821" s="326">
        <v>0</v>
      </c>
      <c r="Q821" s="206" t="s">
        <v>163</v>
      </c>
      <c r="R821" s="244">
        <f t="shared" si="12"/>
        <v>0</v>
      </c>
    </row>
    <row r="822" spans="1:18" ht="15">
      <c r="A822" s="327" t="s">
        <v>1029</v>
      </c>
      <c r="B822" s="327" t="s">
        <v>734</v>
      </c>
      <c r="C822" s="326">
        <v>76000</v>
      </c>
      <c r="D822" s="326">
        <v>76000</v>
      </c>
      <c r="E822" s="326">
        <v>77000</v>
      </c>
      <c r="F822" s="326">
        <v>77000</v>
      </c>
      <c r="G822" s="326">
        <v>77000</v>
      </c>
      <c r="H822" s="326">
        <v>77000</v>
      </c>
      <c r="I822" s="326">
        <v>78000</v>
      </c>
      <c r="J822" s="326">
        <v>78000</v>
      </c>
      <c r="K822" s="326">
        <v>78000</v>
      </c>
      <c r="L822" s="326">
        <v>78000</v>
      </c>
      <c r="M822" s="326">
        <v>79000</v>
      </c>
      <c r="N822" s="326">
        <v>79000</v>
      </c>
      <c r="O822" s="326">
        <v>79000</v>
      </c>
      <c r="P822" s="326">
        <v>77569</v>
      </c>
      <c r="Q822" s="206" t="s">
        <v>163</v>
      </c>
      <c r="R822" s="244">
        <f t="shared" si="12"/>
        <v>0</v>
      </c>
    </row>
    <row r="823" spans="1:18" ht="15">
      <c r="A823" s="327" t="s">
        <v>1030</v>
      </c>
      <c r="B823" s="327" t="s">
        <v>734</v>
      </c>
      <c r="C823" s="326">
        <v>0</v>
      </c>
      <c r="D823" s="326">
        <v>0</v>
      </c>
      <c r="E823" s="326">
        <v>0</v>
      </c>
      <c r="F823" s="326">
        <v>0</v>
      </c>
      <c r="G823" s="326">
        <v>0</v>
      </c>
      <c r="H823" s="326">
        <v>0</v>
      </c>
      <c r="I823" s="326">
        <v>0</v>
      </c>
      <c r="J823" s="326">
        <v>0</v>
      </c>
      <c r="K823" s="326">
        <v>0</v>
      </c>
      <c r="L823" s="326">
        <v>0</v>
      </c>
      <c r="M823" s="326">
        <v>0</v>
      </c>
      <c r="N823" s="326">
        <v>0</v>
      </c>
      <c r="O823" s="326">
        <v>0</v>
      </c>
      <c r="P823" s="326">
        <v>0</v>
      </c>
      <c r="Q823" s="206" t="s">
        <v>163</v>
      </c>
      <c r="R823" s="244">
        <f t="shared" si="12"/>
        <v>0</v>
      </c>
    </row>
    <row r="824" spans="1:18" ht="15">
      <c r="A824" s="327" t="s">
        <v>1031</v>
      </c>
      <c r="B824" s="327" t="s">
        <v>734</v>
      </c>
      <c r="C824" s="326">
        <v>82000</v>
      </c>
      <c r="D824" s="326">
        <v>83000</v>
      </c>
      <c r="E824" s="326">
        <v>83000</v>
      </c>
      <c r="F824" s="326">
        <v>83000</v>
      </c>
      <c r="G824" s="326">
        <v>83000</v>
      </c>
      <c r="H824" s="326">
        <v>84000</v>
      </c>
      <c r="I824" s="326">
        <v>84000</v>
      </c>
      <c r="J824" s="326">
        <v>84000</v>
      </c>
      <c r="K824" s="326">
        <v>84000</v>
      </c>
      <c r="L824" s="326">
        <v>85000</v>
      </c>
      <c r="M824" s="326">
        <v>85000</v>
      </c>
      <c r="N824" s="326">
        <v>85000</v>
      </c>
      <c r="O824" s="326">
        <v>85000</v>
      </c>
      <c r="P824" s="326">
        <v>83835</v>
      </c>
      <c r="Q824" s="206" t="s">
        <v>163</v>
      </c>
      <c r="R824" s="244">
        <f t="shared" si="12"/>
        <v>0</v>
      </c>
    </row>
    <row r="825" spans="1:18" ht="15">
      <c r="A825" s="327" t="s">
        <v>1032</v>
      </c>
      <c r="B825" s="327" t="s">
        <v>734</v>
      </c>
      <c r="C825" s="326">
        <v>0</v>
      </c>
      <c r="D825" s="326">
        <v>0</v>
      </c>
      <c r="E825" s="326">
        <v>0</v>
      </c>
      <c r="F825" s="326">
        <v>0</v>
      </c>
      <c r="G825" s="326">
        <v>0</v>
      </c>
      <c r="H825" s="326">
        <v>0</v>
      </c>
      <c r="I825" s="326">
        <v>0</v>
      </c>
      <c r="J825" s="326">
        <v>0</v>
      </c>
      <c r="K825" s="326">
        <v>0</v>
      </c>
      <c r="L825" s="326">
        <v>0</v>
      </c>
      <c r="M825" s="326">
        <v>0</v>
      </c>
      <c r="N825" s="326">
        <v>0</v>
      </c>
      <c r="O825" s="326">
        <v>0</v>
      </c>
      <c r="P825" s="326">
        <v>0</v>
      </c>
      <c r="Q825" s="206" t="s">
        <v>163</v>
      </c>
      <c r="R825" s="244">
        <f t="shared" si="12"/>
        <v>0</v>
      </c>
    </row>
    <row r="826" spans="1:18" ht="15">
      <c r="A826" s="327" t="s">
        <v>1033</v>
      </c>
      <c r="B826" s="327" t="s">
        <v>734</v>
      </c>
      <c r="C826" s="326">
        <v>204000</v>
      </c>
      <c r="D826" s="326">
        <v>205000</v>
      </c>
      <c r="E826" s="326">
        <v>206000</v>
      </c>
      <c r="F826" s="326">
        <v>207000</v>
      </c>
      <c r="G826" s="326">
        <v>207000</v>
      </c>
      <c r="H826" s="326">
        <v>208000</v>
      </c>
      <c r="I826" s="326">
        <v>209000</v>
      </c>
      <c r="J826" s="326">
        <v>210000</v>
      </c>
      <c r="K826" s="326">
        <v>211000</v>
      </c>
      <c r="L826" s="326">
        <v>211000</v>
      </c>
      <c r="M826" s="326">
        <v>212000</v>
      </c>
      <c r="N826" s="326">
        <v>213000</v>
      </c>
      <c r="O826" s="326">
        <v>214000</v>
      </c>
      <c r="P826" s="326">
        <v>209007</v>
      </c>
      <c r="Q826" s="206" t="s">
        <v>163</v>
      </c>
      <c r="R826" s="244">
        <f t="shared" si="12"/>
        <v>0</v>
      </c>
    </row>
    <row r="827" spans="1:18" ht="15">
      <c r="A827" s="327" t="s">
        <v>1034</v>
      </c>
      <c r="B827" s="327" t="s">
        <v>734</v>
      </c>
      <c r="C827" s="326">
        <v>0</v>
      </c>
      <c r="D827" s="326">
        <v>0</v>
      </c>
      <c r="E827" s="326">
        <v>0</v>
      </c>
      <c r="F827" s="326">
        <v>0</v>
      </c>
      <c r="G827" s="326">
        <v>0</v>
      </c>
      <c r="H827" s="326">
        <v>0</v>
      </c>
      <c r="I827" s="326">
        <v>0</v>
      </c>
      <c r="J827" s="326">
        <v>0</v>
      </c>
      <c r="K827" s="326">
        <v>0</v>
      </c>
      <c r="L827" s="326">
        <v>0</v>
      </c>
      <c r="M827" s="326">
        <v>0</v>
      </c>
      <c r="N827" s="326">
        <v>0</v>
      </c>
      <c r="O827" s="326">
        <v>0</v>
      </c>
      <c r="P827" s="326">
        <v>0</v>
      </c>
      <c r="Q827" s="206" t="s">
        <v>163</v>
      </c>
      <c r="R827" s="244">
        <f t="shared" si="12"/>
        <v>0</v>
      </c>
    </row>
    <row r="828" spans="1:18" ht="15">
      <c r="A828" s="327" t="s">
        <v>1035</v>
      </c>
      <c r="B828" s="327" t="s">
        <v>734</v>
      </c>
      <c r="C828" s="326">
        <v>65945000</v>
      </c>
      <c r="D828" s="326">
        <v>66340000</v>
      </c>
      <c r="E828" s="326">
        <v>66721000</v>
      </c>
      <c r="F828" s="326">
        <v>67041000</v>
      </c>
      <c r="G828" s="326">
        <v>65262000</v>
      </c>
      <c r="H828" s="326">
        <v>65642000</v>
      </c>
      <c r="I828" s="326">
        <v>65968000</v>
      </c>
      <c r="J828" s="326">
        <v>65771000</v>
      </c>
      <c r="K828" s="326">
        <v>66072000</v>
      </c>
      <c r="L828" s="326">
        <v>66213000</v>
      </c>
      <c r="M828" s="326">
        <v>66549000</v>
      </c>
      <c r="N828" s="326">
        <v>66938000</v>
      </c>
      <c r="O828" s="326">
        <v>67327000</v>
      </c>
      <c r="P828" s="326">
        <v>66262829</v>
      </c>
      <c r="Q828" s="206" t="s">
        <v>163</v>
      </c>
      <c r="R828" s="244">
        <f t="shared" si="12"/>
        <v>0</v>
      </c>
    </row>
    <row r="829" spans="1:18" ht="15">
      <c r="A829" s="327" t="s">
        <v>1036</v>
      </c>
      <c r="B829" s="327" t="s">
        <v>734</v>
      </c>
      <c r="C829" s="326">
        <v>0</v>
      </c>
      <c r="D829" s="326">
        <v>0</v>
      </c>
      <c r="E829" s="326">
        <v>0</v>
      </c>
      <c r="F829" s="326">
        <v>0</v>
      </c>
      <c r="G829" s="326">
        <v>0</v>
      </c>
      <c r="H829" s="326">
        <v>0</v>
      </c>
      <c r="I829" s="326">
        <v>0</v>
      </c>
      <c r="J829" s="326">
        <v>0</v>
      </c>
      <c r="K829" s="326">
        <v>0</v>
      </c>
      <c r="L829" s="326">
        <v>0</v>
      </c>
      <c r="M829" s="326">
        <v>0</v>
      </c>
      <c r="N829" s="326">
        <v>0</v>
      </c>
      <c r="O829" s="326">
        <v>0</v>
      </c>
      <c r="P829" s="326">
        <v>0</v>
      </c>
      <c r="Q829" s="206" t="s">
        <v>163</v>
      </c>
      <c r="R829" s="244">
        <f t="shared" si="12"/>
        <v>0</v>
      </c>
    </row>
    <row r="830" spans="1:18" ht="15">
      <c r="A830" s="327" t="s">
        <v>1037</v>
      </c>
      <c r="B830" s="327" t="s">
        <v>734</v>
      </c>
      <c r="C830" s="326">
        <v>0</v>
      </c>
      <c r="D830" s="326">
        <v>0</v>
      </c>
      <c r="E830" s="326">
        <v>0</v>
      </c>
      <c r="F830" s="326">
        <v>0</v>
      </c>
      <c r="G830" s="326">
        <v>0</v>
      </c>
      <c r="H830" s="326">
        <v>0</v>
      </c>
      <c r="I830" s="326">
        <v>0</v>
      </c>
      <c r="J830" s="326">
        <v>0</v>
      </c>
      <c r="K830" s="326">
        <v>0</v>
      </c>
      <c r="L830" s="326">
        <v>0</v>
      </c>
      <c r="M830" s="326">
        <v>0</v>
      </c>
      <c r="N830" s="326">
        <v>0</v>
      </c>
      <c r="O830" s="326">
        <v>0</v>
      </c>
      <c r="P830" s="326">
        <v>141</v>
      </c>
      <c r="Q830" s="206" t="s">
        <v>163</v>
      </c>
      <c r="R830" s="244">
        <f t="shared" si="12"/>
        <v>0</v>
      </c>
    </row>
    <row r="831" spans="1:18" ht="15">
      <c r="A831" s="327" t="s">
        <v>1038</v>
      </c>
      <c r="B831" s="327" t="s">
        <v>734</v>
      </c>
      <c r="C831" s="326">
        <v>0</v>
      </c>
      <c r="D831" s="326">
        <v>0</v>
      </c>
      <c r="E831" s="326">
        <v>0</v>
      </c>
      <c r="F831" s="326">
        <v>0</v>
      </c>
      <c r="G831" s="326">
        <v>0</v>
      </c>
      <c r="H831" s="326">
        <v>0</v>
      </c>
      <c r="I831" s="326">
        <v>0</v>
      </c>
      <c r="J831" s="326">
        <v>0</v>
      </c>
      <c r="K831" s="326">
        <v>0</v>
      </c>
      <c r="L831" s="326">
        <v>0</v>
      </c>
      <c r="M831" s="326">
        <v>0</v>
      </c>
      <c r="N831" s="326">
        <v>0</v>
      </c>
      <c r="O831" s="326">
        <v>0</v>
      </c>
      <c r="P831" s="326">
        <v>0</v>
      </c>
      <c r="Q831" s="206" t="s">
        <v>163</v>
      </c>
      <c r="R831" s="244">
        <f t="shared" si="12"/>
        <v>0</v>
      </c>
    </row>
    <row r="832" spans="1:18" ht="15">
      <c r="A832" s="327" t="s">
        <v>1039</v>
      </c>
      <c r="B832" s="327" t="s">
        <v>734</v>
      </c>
      <c r="C832" s="326">
        <v>0</v>
      </c>
      <c r="D832" s="326">
        <v>0</v>
      </c>
      <c r="E832" s="326">
        <v>0</v>
      </c>
      <c r="F832" s="326">
        <v>0</v>
      </c>
      <c r="G832" s="326">
        <v>0</v>
      </c>
      <c r="H832" s="326">
        <v>0</v>
      </c>
      <c r="I832" s="326">
        <v>0</v>
      </c>
      <c r="J832" s="326">
        <v>0</v>
      </c>
      <c r="K832" s="326">
        <v>0</v>
      </c>
      <c r="L832" s="326">
        <v>0</v>
      </c>
      <c r="M832" s="326">
        <v>0</v>
      </c>
      <c r="N832" s="326">
        <v>0</v>
      </c>
      <c r="O832" s="326">
        <v>0</v>
      </c>
      <c r="P832" s="326">
        <v>0</v>
      </c>
      <c r="Q832" s="206" t="s">
        <v>163</v>
      </c>
      <c r="R832" s="244">
        <f t="shared" si="12"/>
        <v>0</v>
      </c>
    </row>
    <row r="833" spans="1:18" ht="15">
      <c r="A833" s="327" t="s">
        <v>1040</v>
      </c>
      <c r="B833" s="327" t="s">
        <v>734</v>
      </c>
      <c r="C833" s="326">
        <v>0</v>
      </c>
      <c r="D833" s="326">
        <v>0</v>
      </c>
      <c r="E833" s="326">
        <v>0</v>
      </c>
      <c r="F833" s="326">
        <v>0</v>
      </c>
      <c r="G833" s="326">
        <v>0</v>
      </c>
      <c r="H833" s="326">
        <v>0</v>
      </c>
      <c r="I833" s="326">
        <v>0</v>
      </c>
      <c r="J833" s="326">
        <v>0</v>
      </c>
      <c r="K833" s="326">
        <v>0</v>
      </c>
      <c r="L833" s="326">
        <v>0</v>
      </c>
      <c r="M833" s="326">
        <v>0</v>
      </c>
      <c r="N833" s="326">
        <v>0</v>
      </c>
      <c r="O833" s="326">
        <v>0</v>
      </c>
      <c r="P833" s="326">
        <v>0</v>
      </c>
      <c r="Q833" s="206" t="s">
        <v>163</v>
      </c>
      <c r="R833" s="244">
        <f t="shared" si="12"/>
        <v>0</v>
      </c>
    </row>
    <row r="834" spans="1:18" ht="15">
      <c r="A834" s="327" t="s">
        <v>1041</v>
      </c>
      <c r="B834" s="327" t="s">
        <v>734</v>
      </c>
      <c r="C834" s="326">
        <v>0</v>
      </c>
      <c r="D834" s="326">
        <v>0</v>
      </c>
      <c r="E834" s="326">
        <v>0</v>
      </c>
      <c r="F834" s="326">
        <v>0</v>
      </c>
      <c r="G834" s="326">
        <v>0</v>
      </c>
      <c r="H834" s="326">
        <v>0</v>
      </c>
      <c r="I834" s="326">
        <v>0</v>
      </c>
      <c r="J834" s="326">
        <v>0</v>
      </c>
      <c r="K834" s="326">
        <v>0</v>
      </c>
      <c r="L834" s="326">
        <v>0</v>
      </c>
      <c r="M834" s="326">
        <v>0</v>
      </c>
      <c r="N834" s="326">
        <v>0</v>
      </c>
      <c r="O834" s="326">
        <v>0</v>
      </c>
      <c r="P834" s="326">
        <v>0</v>
      </c>
      <c r="Q834" s="206" t="s">
        <v>163</v>
      </c>
      <c r="R834" s="244">
        <f t="shared" si="12"/>
        <v>0</v>
      </c>
    </row>
    <row r="835" spans="1:18" ht="15">
      <c r="A835" s="327" t="s">
        <v>1042</v>
      </c>
      <c r="B835" s="327" t="s">
        <v>734</v>
      </c>
      <c r="C835" s="326">
        <v>0</v>
      </c>
      <c r="D835" s="326">
        <v>0</v>
      </c>
      <c r="E835" s="326">
        <v>0</v>
      </c>
      <c r="F835" s="326">
        <v>0</v>
      </c>
      <c r="G835" s="326">
        <v>0</v>
      </c>
      <c r="H835" s="326">
        <v>0</v>
      </c>
      <c r="I835" s="326">
        <v>0</v>
      </c>
      <c r="J835" s="326">
        <v>0</v>
      </c>
      <c r="K835" s="326">
        <v>0</v>
      </c>
      <c r="L835" s="326">
        <v>0</v>
      </c>
      <c r="M835" s="326">
        <v>0</v>
      </c>
      <c r="N835" s="326">
        <v>0</v>
      </c>
      <c r="O835" s="326">
        <v>0</v>
      </c>
      <c r="P835" s="326">
        <v>0</v>
      </c>
      <c r="Q835" s="206" t="s">
        <v>163</v>
      </c>
      <c r="R835" s="244">
        <f t="shared" si="12"/>
        <v>0</v>
      </c>
    </row>
    <row r="836" spans="1:18" ht="15">
      <c r="A836" s="327" t="s">
        <v>1043</v>
      </c>
      <c r="B836" s="327" t="s">
        <v>734</v>
      </c>
      <c r="C836" s="326">
        <v>0</v>
      </c>
      <c r="D836" s="326">
        <v>0</v>
      </c>
      <c r="E836" s="326">
        <v>0</v>
      </c>
      <c r="F836" s="326">
        <v>0</v>
      </c>
      <c r="G836" s="326">
        <v>0</v>
      </c>
      <c r="H836" s="326">
        <v>0</v>
      </c>
      <c r="I836" s="326">
        <v>0</v>
      </c>
      <c r="J836" s="326">
        <v>0</v>
      </c>
      <c r="K836" s="326">
        <v>0</v>
      </c>
      <c r="L836" s="326">
        <v>0</v>
      </c>
      <c r="M836" s="326">
        <v>0</v>
      </c>
      <c r="N836" s="326">
        <v>0</v>
      </c>
      <c r="O836" s="326">
        <v>0</v>
      </c>
      <c r="P836" s="326">
        <v>0</v>
      </c>
      <c r="Q836" s="206" t="s">
        <v>163</v>
      </c>
      <c r="R836" s="244">
        <f t="shared" ref="R836:R899" si="13">(ROUND((C836+O836+SUM(D836:N836)*2)/24,-3)-(ROUND(P836,-3)))</f>
        <v>0</v>
      </c>
    </row>
    <row r="837" spans="1:18" ht="15">
      <c r="A837" s="327" t="s">
        <v>1044</v>
      </c>
      <c r="B837" s="327" t="s">
        <v>734</v>
      </c>
      <c r="C837" s="326">
        <v>0</v>
      </c>
      <c r="D837" s="326">
        <v>0</v>
      </c>
      <c r="E837" s="326">
        <v>0</v>
      </c>
      <c r="F837" s="326">
        <v>0</v>
      </c>
      <c r="G837" s="326">
        <v>0</v>
      </c>
      <c r="H837" s="326">
        <v>0</v>
      </c>
      <c r="I837" s="326">
        <v>0</v>
      </c>
      <c r="J837" s="326">
        <v>0</v>
      </c>
      <c r="K837" s="326">
        <v>0</v>
      </c>
      <c r="L837" s="326">
        <v>0</v>
      </c>
      <c r="M837" s="326">
        <v>0</v>
      </c>
      <c r="N837" s="326">
        <v>0</v>
      </c>
      <c r="O837" s="326">
        <v>0</v>
      </c>
      <c r="P837" s="326">
        <v>0</v>
      </c>
      <c r="Q837" s="206" t="s">
        <v>163</v>
      </c>
      <c r="R837" s="244">
        <f t="shared" si="13"/>
        <v>0</v>
      </c>
    </row>
    <row r="838" spans="1:18" ht="15">
      <c r="A838" s="327" t="s">
        <v>1045</v>
      </c>
      <c r="B838" s="327" t="s">
        <v>734</v>
      </c>
      <c r="C838" s="326">
        <v>0</v>
      </c>
      <c r="D838" s="326">
        <v>0</v>
      </c>
      <c r="E838" s="326">
        <v>0</v>
      </c>
      <c r="F838" s="326">
        <v>0</v>
      </c>
      <c r="G838" s="326">
        <v>0</v>
      </c>
      <c r="H838" s="326">
        <v>0</v>
      </c>
      <c r="I838" s="326">
        <v>0</v>
      </c>
      <c r="J838" s="326">
        <v>0</v>
      </c>
      <c r="K838" s="326">
        <v>0</v>
      </c>
      <c r="L838" s="326">
        <v>0</v>
      </c>
      <c r="M838" s="326">
        <v>0</v>
      </c>
      <c r="N838" s="326">
        <v>0</v>
      </c>
      <c r="O838" s="326">
        <v>0</v>
      </c>
      <c r="P838" s="326">
        <v>0</v>
      </c>
      <c r="Q838" s="206" t="s">
        <v>163</v>
      </c>
      <c r="R838" s="244">
        <f t="shared" si="13"/>
        <v>0</v>
      </c>
    </row>
    <row r="839" spans="1:18" ht="15">
      <c r="A839" s="327" t="s">
        <v>1046</v>
      </c>
      <c r="B839" s="327" t="s">
        <v>734</v>
      </c>
      <c r="C839" s="326">
        <v>0</v>
      </c>
      <c r="D839" s="326">
        <v>0</v>
      </c>
      <c r="E839" s="326">
        <v>0</v>
      </c>
      <c r="F839" s="326">
        <v>0</v>
      </c>
      <c r="G839" s="326">
        <v>0</v>
      </c>
      <c r="H839" s="326">
        <v>0</v>
      </c>
      <c r="I839" s="326">
        <v>0</v>
      </c>
      <c r="J839" s="326">
        <v>0</v>
      </c>
      <c r="K839" s="326">
        <v>0</v>
      </c>
      <c r="L839" s="326">
        <v>0</v>
      </c>
      <c r="M839" s="326">
        <v>0</v>
      </c>
      <c r="N839" s="326">
        <v>0</v>
      </c>
      <c r="O839" s="326">
        <v>0</v>
      </c>
      <c r="P839" s="326">
        <v>0</v>
      </c>
      <c r="Q839" s="206" t="s">
        <v>163</v>
      </c>
      <c r="R839" s="244">
        <f t="shared" si="13"/>
        <v>0</v>
      </c>
    </row>
    <row r="840" spans="1:18" ht="15">
      <c r="A840" s="327" t="s">
        <v>1047</v>
      </c>
      <c r="B840" s="327" t="s">
        <v>734</v>
      </c>
      <c r="C840" s="326">
        <v>0</v>
      </c>
      <c r="D840" s="326">
        <v>0</v>
      </c>
      <c r="E840" s="326">
        <v>0</v>
      </c>
      <c r="F840" s="326">
        <v>0</v>
      </c>
      <c r="G840" s="326">
        <v>0</v>
      </c>
      <c r="H840" s="326">
        <v>0</v>
      </c>
      <c r="I840" s="326">
        <v>0</v>
      </c>
      <c r="J840" s="326">
        <v>0</v>
      </c>
      <c r="K840" s="326">
        <v>0</v>
      </c>
      <c r="L840" s="326">
        <v>0</v>
      </c>
      <c r="M840" s="326">
        <v>0</v>
      </c>
      <c r="N840" s="326">
        <v>0</v>
      </c>
      <c r="O840" s="326">
        <v>0</v>
      </c>
      <c r="P840" s="326">
        <v>0</v>
      </c>
      <c r="Q840" s="206" t="s">
        <v>163</v>
      </c>
      <c r="R840" s="244">
        <f t="shared" si="13"/>
        <v>0</v>
      </c>
    </row>
    <row r="841" spans="1:18" ht="15">
      <c r="A841" s="327" t="s">
        <v>1048</v>
      </c>
      <c r="B841" s="327" t="s">
        <v>734</v>
      </c>
      <c r="C841" s="326">
        <v>0</v>
      </c>
      <c r="D841" s="326">
        <v>0</v>
      </c>
      <c r="E841" s="326">
        <v>0</v>
      </c>
      <c r="F841" s="326">
        <v>0</v>
      </c>
      <c r="G841" s="326">
        <v>0</v>
      </c>
      <c r="H841" s="326">
        <v>0</v>
      </c>
      <c r="I841" s="326">
        <v>0</v>
      </c>
      <c r="J841" s="326">
        <v>0</v>
      </c>
      <c r="K841" s="326">
        <v>0</v>
      </c>
      <c r="L841" s="326">
        <v>0</v>
      </c>
      <c r="M841" s="326">
        <v>0</v>
      </c>
      <c r="N841" s="326">
        <v>0</v>
      </c>
      <c r="O841" s="326">
        <v>0</v>
      </c>
      <c r="P841" s="326">
        <v>0</v>
      </c>
      <c r="Q841" s="206" t="s">
        <v>163</v>
      </c>
      <c r="R841" s="244">
        <f t="shared" si="13"/>
        <v>0</v>
      </c>
    </row>
    <row r="842" spans="1:18" ht="15">
      <c r="A842" s="327" t="s">
        <v>1049</v>
      </c>
      <c r="B842" s="327" t="s">
        <v>734</v>
      </c>
      <c r="C842" s="326">
        <v>0</v>
      </c>
      <c r="D842" s="326">
        <v>0</v>
      </c>
      <c r="E842" s="326">
        <v>0</v>
      </c>
      <c r="F842" s="326">
        <v>0</v>
      </c>
      <c r="G842" s="326">
        <v>0</v>
      </c>
      <c r="H842" s="326">
        <v>0</v>
      </c>
      <c r="I842" s="326">
        <v>0</v>
      </c>
      <c r="J842" s="326">
        <v>0</v>
      </c>
      <c r="K842" s="326">
        <v>0</v>
      </c>
      <c r="L842" s="326">
        <v>0</v>
      </c>
      <c r="M842" s="326">
        <v>0</v>
      </c>
      <c r="N842" s="326">
        <v>0</v>
      </c>
      <c r="O842" s="326">
        <v>0</v>
      </c>
      <c r="P842" s="326">
        <v>0</v>
      </c>
      <c r="Q842" s="206" t="s">
        <v>163</v>
      </c>
      <c r="R842" s="244">
        <f t="shared" si="13"/>
        <v>0</v>
      </c>
    </row>
    <row r="843" spans="1:18" ht="15">
      <c r="A843" s="327" t="s">
        <v>1050</v>
      </c>
      <c r="B843" s="327" t="s">
        <v>734</v>
      </c>
      <c r="C843" s="326">
        <v>0</v>
      </c>
      <c r="D843" s="326">
        <v>0</v>
      </c>
      <c r="E843" s="326">
        <v>0</v>
      </c>
      <c r="F843" s="326">
        <v>0</v>
      </c>
      <c r="G843" s="326">
        <v>0</v>
      </c>
      <c r="H843" s="326">
        <v>0</v>
      </c>
      <c r="I843" s="326">
        <v>0</v>
      </c>
      <c r="J843" s="326">
        <v>0</v>
      </c>
      <c r="K843" s="326">
        <v>0</v>
      </c>
      <c r="L843" s="326">
        <v>0</v>
      </c>
      <c r="M843" s="326">
        <v>0</v>
      </c>
      <c r="N843" s="326">
        <v>0</v>
      </c>
      <c r="O843" s="326">
        <v>0</v>
      </c>
      <c r="P843" s="326">
        <v>0</v>
      </c>
      <c r="Q843" s="206" t="s">
        <v>163</v>
      </c>
      <c r="R843" s="244">
        <f t="shared" si="13"/>
        <v>0</v>
      </c>
    </row>
    <row r="844" spans="1:18" ht="15">
      <c r="A844" s="327" t="s">
        <v>1051</v>
      </c>
      <c r="B844" s="327" t="s">
        <v>734</v>
      </c>
      <c r="C844" s="326">
        <v>0</v>
      </c>
      <c r="D844" s="326">
        <v>0</v>
      </c>
      <c r="E844" s="326">
        <v>0</v>
      </c>
      <c r="F844" s="326">
        <v>0</v>
      </c>
      <c r="G844" s="326">
        <v>0</v>
      </c>
      <c r="H844" s="326">
        <v>0</v>
      </c>
      <c r="I844" s="326">
        <v>0</v>
      </c>
      <c r="J844" s="326">
        <v>0</v>
      </c>
      <c r="K844" s="326">
        <v>0</v>
      </c>
      <c r="L844" s="326">
        <v>0</v>
      </c>
      <c r="M844" s="326">
        <v>0</v>
      </c>
      <c r="N844" s="326">
        <v>0</v>
      </c>
      <c r="O844" s="326">
        <v>0</v>
      </c>
      <c r="P844" s="326">
        <v>0</v>
      </c>
      <c r="Q844" s="206" t="s">
        <v>163</v>
      </c>
      <c r="R844" s="244">
        <f t="shared" si="13"/>
        <v>0</v>
      </c>
    </row>
    <row r="845" spans="1:18" ht="15">
      <c r="A845" s="327" t="s">
        <v>1052</v>
      </c>
      <c r="B845" s="327" t="s">
        <v>734</v>
      </c>
      <c r="C845" s="326">
        <v>0</v>
      </c>
      <c r="D845" s="326">
        <v>0</v>
      </c>
      <c r="E845" s="326">
        <v>0</v>
      </c>
      <c r="F845" s="326">
        <v>0</v>
      </c>
      <c r="G845" s="326">
        <v>0</v>
      </c>
      <c r="H845" s="326">
        <v>0</v>
      </c>
      <c r="I845" s="326">
        <v>0</v>
      </c>
      <c r="J845" s="326">
        <v>0</v>
      </c>
      <c r="K845" s="326">
        <v>0</v>
      </c>
      <c r="L845" s="326">
        <v>0</v>
      </c>
      <c r="M845" s="326">
        <v>0</v>
      </c>
      <c r="N845" s="326">
        <v>0</v>
      </c>
      <c r="O845" s="326">
        <v>0</v>
      </c>
      <c r="P845" s="326">
        <v>0</v>
      </c>
      <c r="Q845" s="206" t="s">
        <v>163</v>
      </c>
      <c r="R845" s="244">
        <f t="shared" si="13"/>
        <v>0</v>
      </c>
    </row>
    <row r="846" spans="1:18" ht="15">
      <c r="A846" s="327" t="s">
        <v>1053</v>
      </c>
      <c r="B846" s="327" t="s">
        <v>734</v>
      </c>
      <c r="C846" s="326">
        <v>0</v>
      </c>
      <c r="D846" s="326">
        <v>0</v>
      </c>
      <c r="E846" s="326">
        <v>0</v>
      </c>
      <c r="F846" s="326">
        <v>0</v>
      </c>
      <c r="G846" s="326">
        <v>0</v>
      </c>
      <c r="H846" s="326">
        <v>0</v>
      </c>
      <c r="I846" s="326">
        <v>0</v>
      </c>
      <c r="J846" s="326">
        <v>0</v>
      </c>
      <c r="K846" s="326">
        <v>0</v>
      </c>
      <c r="L846" s="326">
        <v>0</v>
      </c>
      <c r="M846" s="326">
        <v>0</v>
      </c>
      <c r="N846" s="326">
        <v>0</v>
      </c>
      <c r="O846" s="326">
        <v>0</v>
      </c>
      <c r="P846" s="326">
        <v>0</v>
      </c>
      <c r="Q846" s="206" t="s">
        <v>163</v>
      </c>
      <c r="R846" s="244">
        <f t="shared" si="13"/>
        <v>0</v>
      </c>
    </row>
    <row r="847" spans="1:18" ht="15">
      <c r="A847" s="327" t="s">
        <v>1054</v>
      </c>
      <c r="B847" s="327" t="s">
        <v>734</v>
      </c>
      <c r="C847" s="326">
        <v>0</v>
      </c>
      <c r="D847" s="326">
        <v>0</v>
      </c>
      <c r="E847" s="326">
        <v>0</v>
      </c>
      <c r="F847" s="326">
        <v>0</v>
      </c>
      <c r="G847" s="326">
        <v>0</v>
      </c>
      <c r="H847" s="326">
        <v>0</v>
      </c>
      <c r="I847" s="326">
        <v>0</v>
      </c>
      <c r="J847" s="326">
        <v>0</v>
      </c>
      <c r="K847" s="326">
        <v>0</v>
      </c>
      <c r="L847" s="326">
        <v>0</v>
      </c>
      <c r="M847" s="326">
        <v>0</v>
      </c>
      <c r="N847" s="326">
        <v>0</v>
      </c>
      <c r="O847" s="326">
        <v>0</v>
      </c>
      <c r="P847" s="326">
        <v>0</v>
      </c>
      <c r="Q847" s="206" t="s">
        <v>163</v>
      </c>
      <c r="R847" s="244">
        <f t="shared" si="13"/>
        <v>0</v>
      </c>
    </row>
    <row r="848" spans="1:18" ht="15">
      <c r="A848" s="327" t="s">
        <v>1055</v>
      </c>
      <c r="B848" s="327" t="s">
        <v>734</v>
      </c>
      <c r="C848" s="326">
        <v>0</v>
      </c>
      <c r="D848" s="326">
        <v>0</v>
      </c>
      <c r="E848" s="326">
        <v>0</v>
      </c>
      <c r="F848" s="326">
        <v>0</v>
      </c>
      <c r="G848" s="326">
        <v>0</v>
      </c>
      <c r="H848" s="326">
        <v>0</v>
      </c>
      <c r="I848" s="326">
        <v>0</v>
      </c>
      <c r="J848" s="326">
        <v>0</v>
      </c>
      <c r="K848" s="326">
        <v>0</v>
      </c>
      <c r="L848" s="326">
        <v>0</v>
      </c>
      <c r="M848" s="326">
        <v>0</v>
      </c>
      <c r="N848" s="326">
        <v>0</v>
      </c>
      <c r="O848" s="326">
        <v>0</v>
      </c>
      <c r="P848" s="326">
        <v>0</v>
      </c>
      <c r="Q848" s="206" t="s">
        <v>163</v>
      </c>
      <c r="R848" s="244">
        <f t="shared" si="13"/>
        <v>0</v>
      </c>
    </row>
    <row r="849" spans="1:18" ht="15">
      <c r="A849" s="327" t="s">
        <v>1056</v>
      </c>
      <c r="B849" s="327" t="s">
        <v>734</v>
      </c>
      <c r="C849" s="326">
        <v>0</v>
      </c>
      <c r="D849" s="326">
        <v>0</v>
      </c>
      <c r="E849" s="326">
        <v>0</v>
      </c>
      <c r="F849" s="326">
        <v>0</v>
      </c>
      <c r="G849" s="326">
        <v>0</v>
      </c>
      <c r="H849" s="326">
        <v>0</v>
      </c>
      <c r="I849" s="326">
        <v>0</v>
      </c>
      <c r="J849" s="326">
        <v>0</v>
      </c>
      <c r="K849" s="326">
        <v>0</v>
      </c>
      <c r="L849" s="326">
        <v>0</v>
      </c>
      <c r="M849" s="326">
        <v>0</v>
      </c>
      <c r="N849" s="326">
        <v>0</v>
      </c>
      <c r="O849" s="326">
        <v>0</v>
      </c>
      <c r="P849" s="326">
        <v>0</v>
      </c>
      <c r="Q849" s="206" t="s">
        <v>163</v>
      </c>
      <c r="R849" s="244">
        <f t="shared" si="13"/>
        <v>0</v>
      </c>
    </row>
    <row r="850" spans="1:18" ht="15">
      <c r="A850" s="327" t="s">
        <v>1057</v>
      </c>
      <c r="B850" s="327" t="s">
        <v>734</v>
      </c>
      <c r="C850" s="326">
        <v>154000</v>
      </c>
      <c r="D850" s="326">
        <v>155000</v>
      </c>
      <c r="E850" s="326">
        <v>157000</v>
      </c>
      <c r="F850" s="326">
        <v>159000</v>
      </c>
      <c r="G850" s="326">
        <v>160000</v>
      </c>
      <c r="H850" s="326">
        <v>162000</v>
      </c>
      <c r="I850" s="326">
        <v>164000</v>
      </c>
      <c r="J850" s="326">
        <v>165000</v>
      </c>
      <c r="K850" s="326">
        <v>167000</v>
      </c>
      <c r="L850" s="326">
        <v>169000</v>
      </c>
      <c r="M850" s="326">
        <v>170000</v>
      </c>
      <c r="N850" s="326">
        <v>172000</v>
      </c>
      <c r="O850" s="326">
        <v>174000</v>
      </c>
      <c r="P850" s="326">
        <v>163652</v>
      </c>
      <c r="Q850" s="206" t="s">
        <v>163</v>
      </c>
      <c r="R850" s="244">
        <f t="shared" si="13"/>
        <v>0</v>
      </c>
    </row>
    <row r="851" spans="1:18" ht="15">
      <c r="A851" s="327" t="s">
        <v>1058</v>
      </c>
      <c r="B851" s="327" t="s">
        <v>734</v>
      </c>
      <c r="C851" s="326">
        <v>0</v>
      </c>
      <c r="D851" s="326">
        <v>0</v>
      </c>
      <c r="E851" s="326">
        <v>0</v>
      </c>
      <c r="F851" s="326">
        <v>0</v>
      </c>
      <c r="G851" s="326">
        <v>0</v>
      </c>
      <c r="H851" s="326">
        <v>0</v>
      </c>
      <c r="I851" s="326">
        <v>0</v>
      </c>
      <c r="J851" s="326">
        <v>0</v>
      </c>
      <c r="K851" s="326">
        <v>0</v>
      </c>
      <c r="L851" s="326">
        <v>0</v>
      </c>
      <c r="M851" s="326">
        <v>0</v>
      </c>
      <c r="N851" s="326">
        <v>0</v>
      </c>
      <c r="O851" s="326">
        <v>0</v>
      </c>
      <c r="P851" s="326">
        <v>0</v>
      </c>
      <c r="Q851" s="206" t="s">
        <v>163</v>
      </c>
      <c r="R851" s="244">
        <f t="shared" si="13"/>
        <v>0</v>
      </c>
    </row>
    <row r="852" spans="1:18" ht="15">
      <c r="A852" s="327" t="s">
        <v>1059</v>
      </c>
      <c r="B852" s="327" t="s">
        <v>734</v>
      </c>
      <c r="C852" s="326">
        <v>0</v>
      </c>
      <c r="D852" s="326">
        <v>0</v>
      </c>
      <c r="E852" s="326">
        <v>0</v>
      </c>
      <c r="F852" s="326">
        <v>0</v>
      </c>
      <c r="G852" s="326">
        <v>0</v>
      </c>
      <c r="H852" s="326">
        <v>0</v>
      </c>
      <c r="I852" s="326">
        <v>0</v>
      </c>
      <c r="J852" s="326">
        <v>0</v>
      </c>
      <c r="K852" s="326">
        <v>0</v>
      </c>
      <c r="L852" s="326">
        <v>0</v>
      </c>
      <c r="M852" s="326">
        <v>0</v>
      </c>
      <c r="N852" s="326">
        <v>0</v>
      </c>
      <c r="O852" s="326">
        <v>0</v>
      </c>
      <c r="P852" s="326">
        <v>0</v>
      </c>
      <c r="Q852" s="206" t="s">
        <v>163</v>
      </c>
      <c r="R852" s="244">
        <f t="shared" si="13"/>
        <v>0</v>
      </c>
    </row>
    <row r="853" spans="1:18" ht="15">
      <c r="A853" s="327" t="s">
        <v>1060</v>
      </c>
      <c r="B853" s="327" t="s">
        <v>734</v>
      </c>
      <c r="C853" s="326">
        <v>0</v>
      </c>
      <c r="D853" s="326">
        <v>0</v>
      </c>
      <c r="E853" s="326">
        <v>0</v>
      </c>
      <c r="F853" s="326">
        <v>0</v>
      </c>
      <c r="G853" s="326">
        <v>0</v>
      </c>
      <c r="H853" s="326">
        <v>0</v>
      </c>
      <c r="I853" s="326">
        <v>0</v>
      </c>
      <c r="J853" s="326">
        <v>0</v>
      </c>
      <c r="K853" s="326">
        <v>0</v>
      </c>
      <c r="L853" s="326">
        <v>0</v>
      </c>
      <c r="M853" s="326">
        <v>0</v>
      </c>
      <c r="N853" s="326">
        <v>0</v>
      </c>
      <c r="O853" s="326">
        <v>0</v>
      </c>
      <c r="P853" s="326">
        <v>0</v>
      </c>
      <c r="Q853" s="206" t="s">
        <v>163</v>
      </c>
      <c r="R853" s="244">
        <f t="shared" si="13"/>
        <v>0</v>
      </c>
    </row>
    <row r="854" spans="1:18" ht="15">
      <c r="A854" s="327" t="s">
        <v>1061</v>
      </c>
      <c r="B854" s="327" t="s">
        <v>734</v>
      </c>
      <c r="C854" s="326">
        <v>0</v>
      </c>
      <c r="D854" s="326">
        <v>0</v>
      </c>
      <c r="E854" s="326">
        <v>0</v>
      </c>
      <c r="F854" s="326">
        <v>0</v>
      </c>
      <c r="G854" s="326">
        <v>0</v>
      </c>
      <c r="H854" s="326">
        <v>0</v>
      </c>
      <c r="I854" s="326">
        <v>0</v>
      </c>
      <c r="J854" s="326">
        <v>0</v>
      </c>
      <c r="K854" s="326">
        <v>0</v>
      </c>
      <c r="L854" s="326">
        <v>0</v>
      </c>
      <c r="M854" s="326">
        <v>0</v>
      </c>
      <c r="N854" s="326">
        <v>0</v>
      </c>
      <c r="O854" s="326">
        <v>0</v>
      </c>
      <c r="P854" s="326">
        <v>0</v>
      </c>
      <c r="Q854" s="206" t="s">
        <v>163</v>
      </c>
      <c r="R854" s="244">
        <f t="shared" si="13"/>
        <v>0</v>
      </c>
    </row>
    <row r="855" spans="1:18" ht="15">
      <c r="A855" s="327" t="s">
        <v>1062</v>
      </c>
      <c r="B855" s="327" t="s">
        <v>734</v>
      </c>
      <c r="C855" s="326">
        <v>0</v>
      </c>
      <c r="D855" s="326">
        <v>0</v>
      </c>
      <c r="E855" s="326">
        <v>0</v>
      </c>
      <c r="F855" s="326">
        <v>0</v>
      </c>
      <c r="G855" s="326">
        <v>0</v>
      </c>
      <c r="H855" s="326">
        <v>0</v>
      </c>
      <c r="I855" s="326">
        <v>0</v>
      </c>
      <c r="J855" s="326">
        <v>0</v>
      </c>
      <c r="K855" s="326">
        <v>0</v>
      </c>
      <c r="L855" s="326">
        <v>0</v>
      </c>
      <c r="M855" s="326">
        <v>0</v>
      </c>
      <c r="N855" s="326">
        <v>0</v>
      </c>
      <c r="O855" s="326">
        <v>0</v>
      </c>
      <c r="P855" s="326">
        <v>0</v>
      </c>
      <c r="Q855" s="206" t="s">
        <v>163</v>
      </c>
      <c r="R855" s="244">
        <f t="shared" si="13"/>
        <v>0</v>
      </c>
    </row>
    <row r="856" spans="1:18" ht="15">
      <c r="A856" s="327" t="s">
        <v>1063</v>
      </c>
      <c r="B856" s="327" t="s">
        <v>734</v>
      </c>
      <c r="C856" s="326">
        <v>2101000</v>
      </c>
      <c r="D856" s="326">
        <v>2110000</v>
      </c>
      <c r="E856" s="326">
        <v>2119000</v>
      </c>
      <c r="F856" s="326">
        <v>2128000</v>
      </c>
      <c r="G856" s="326">
        <v>2137000</v>
      </c>
      <c r="H856" s="326">
        <v>2145000</v>
      </c>
      <c r="I856" s="326">
        <v>2154000</v>
      </c>
      <c r="J856" s="326">
        <v>2163000</v>
      </c>
      <c r="K856" s="326">
        <v>2172000</v>
      </c>
      <c r="L856" s="326">
        <v>2181000</v>
      </c>
      <c r="M856" s="326">
        <v>2190000</v>
      </c>
      <c r="N856" s="326">
        <v>2199000</v>
      </c>
      <c r="O856" s="326">
        <v>2208000</v>
      </c>
      <c r="P856" s="326">
        <v>2154353</v>
      </c>
      <c r="Q856" s="206" t="s">
        <v>163</v>
      </c>
      <c r="R856" s="244">
        <f t="shared" si="13"/>
        <v>0</v>
      </c>
    </row>
    <row r="857" spans="1:18" ht="15">
      <c r="A857" s="327" t="s">
        <v>1064</v>
      </c>
      <c r="B857" s="327" t="s">
        <v>734</v>
      </c>
      <c r="C857" s="326">
        <v>0</v>
      </c>
      <c r="D857" s="326">
        <v>0</v>
      </c>
      <c r="E857" s="326">
        <v>0</v>
      </c>
      <c r="F857" s="326">
        <v>0</v>
      </c>
      <c r="G857" s="326">
        <v>0</v>
      </c>
      <c r="H857" s="326">
        <v>0</v>
      </c>
      <c r="I857" s="326">
        <v>0</v>
      </c>
      <c r="J857" s="326">
        <v>0</v>
      </c>
      <c r="K857" s="326">
        <v>0</v>
      </c>
      <c r="L857" s="326">
        <v>0</v>
      </c>
      <c r="M857" s="326">
        <v>0</v>
      </c>
      <c r="N857" s="326">
        <v>0</v>
      </c>
      <c r="O857" s="326">
        <v>0</v>
      </c>
      <c r="P857" s="326">
        <v>0</v>
      </c>
      <c r="Q857" s="206" t="s">
        <v>163</v>
      </c>
      <c r="R857" s="244">
        <f t="shared" si="13"/>
        <v>0</v>
      </c>
    </row>
    <row r="858" spans="1:18" ht="15">
      <c r="A858" s="327" t="s">
        <v>1065</v>
      </c>
      <c r="B858" s="327" t="s">
        <v>734</v>
      </c>
      <c r="C858" s="326">
        <v>0</v>
      </c>
      <c r="D858" s="326">
        <v>0</v>
      </c>
      <c r="E858" s="326">
        <v>0</v>
      </c>
      <c r="F858" s="326">
        <v>0</v>
      </c>
      <c r="G858" s="326">
        <v>0</v>
      </c>
      <c r="H858" s="326">
        <v>0</v>
      </c>
      <c r="I858" s="326">
        <v>0</v>
      </c>
      <c r="J858" s="326">
        <v>0</v>
      </c>
      <c r="K858" s="326">
        <v>0</v>
      </c>
      <c r="L858" s="326">
        <v>0</v>
      </c>
      <c r="M858" s="326">
        <v>0</v>
      </c>
      <c r="N858" s="326">
        <v>0</v>
      </c>
      <c r="O858" s="326">
        <v>0</v>
      </c>
      <c r="P858" s="326">
        <v>0</v>
      </c>
      <c r="Q858" s="206" t="s">
        <v>163</v>
      </c>
      <c r="R858" s="244">
        <f t="shared" si="13"/>
        <v>0</v>
      </c>
    </row>
    <row r="859" spans="1:18" ht="15">
      <c r="A859" s="327" t="s">
        <v>1066</v>
      </c>
      <c r="B859" s="327" t="s">
        <v>734</v>
      </c>
      <c r="C859" s="326">
        <v>0</v>
      </c>
      <c r="D859" s="326">
        <v>0</v>
      </c>
      <c r="E859" s="326">
        <v>0</v>
      </c>
      <c r="F859" s="326">
        <v>0</v>
      </c>
      <c r="G859" s="326">
        <v>0</v>
      </c>
      <c r="H859" s="326">
        <v>0</v>
      </c>
      <c r="I859" s="326">
        <v>0</v>
      </c>
      <c r="J859" s="326">
        <v>0</v>
      </c>
      <c r="K859" s="326">
        <v>0</v>
      </c>
      <c r="L859" s="326">
        <v>0</v>
      </c>
      <c r="M859" s="326">
        <v>0</v>
      </c>
      <c r="N859" s="326">
        <v>0</v>
      </c>
      <c r="O859" s="326">
        <v>0</v>
      </c>
      <c r="P859" s="326">
        <v>0</v>
      </c>
      <c r="Q859" s="206" t="s">
        <v>163</v>
      </c>
      <c r="R859" s="244">
        <f t="shared" si="13"/>
        <v>0</v>
      </c>
    </row>
    <row r="860" spans="1:18" ht="15">
      <c r="A860" s="327" t="s">
        <v>1067</v>
      </c>
      <c r="B860" s="327" t="s">
        <v>734</v>
      </c>
      <c r="C860" s="326">
        <v>0</v>
      </c>
      <c r="D860" s="326">
        <v>0</v>
      </c>
      <c r="E860" s="326">
        <v>0</v>
      </c>
      <c r="F860" s="326">
        <v>0</v>
      </c>
      <c r="G860" s="326">
        <v>0</v>
      </c>
      <c r="H860" s="326">
        <v>0</v>
      </c>
      <c r="I860" s="326">
        <v>0</v>
      </c>
      <c r="J860" s="326">
        <v>0</v>
      </c>
      <c r="K860" s="326">
        <v>0</v>
      </c>
      <c r="L860" s="326">
        <v>0</v>
      </c>
      <c r="M860" s="326">
        <v>0</v>
      </c>
      <c r="N860" s="326">
        <v>0</v>
      </c>
      <c r="O860" s="326">
        <v>0</v>
      </c>
      <c r="P860" s="326">
        <v>0</v>
      </c>
      <c r="Q860" s="206" t="s">
        <v>163</v>
      </c>
      <c r="R860" s="244">
        <f t="shared" si="13"/>
        <v>0</v>
      </c>
    </row>
    <row r="861" spans="1:18" ht="15">
      <c r="A861" s="327" t="s">
        <v>1068</v>
      </c>
      <c r="B861" s="327" t="s">
        <v>734</v>
      </c>
      <c r="C861" s="326">
        <v>0</v>
      </c>
      <c r="D861" s="326">
        <v>0</v>
      </c>
      <c r="E861" s="326">
        <v>0</v>
      </c>
      <c r="F861" s="326">
        <v>0</v>
      </c>
      <c r="G861" s="326">
        <v>0</v>
      </c>
      <c r="H861" s="326">
        <v>0</v>
      </c>
      <c r="I861" s="326">
        <v>0</v>
      </c>
      <c r="J861" s="326">
        <v>0</v>
      </c>
      <c r="K861" s="326">
        <v>0</v>
      </c>
      <c r="L861" s="326">
        <v>0</v>
      </c>
      <c r="M861" s="326">
        <v>0</v>
      </c>
      <c r="N861" s="326">
        <v>0</v>
      </c>
      <c r="O861" s="326">
        <v>0</v>
      </c>
      <c r="P861" s="326">
        <v>0</v>
      </c>
      <c r="Q861" s="206" t="s">
        <v>163</v>
      </c>
      <c r="R861" s="244">
        <f t="shared" si="13"/>
        <v>0</v>
      </c>
    </row>
    <row r="862" spans="1:18" ht="15">
      <c r="A862" s="327" t="s">
        <v>1069</v>
      </c>
      <c r="B862" s="327" t="s">
        <v>734</v>
      </c>
      <c r="C862" s="326">
        <v>0</v>
      </c>
      <c r="D862" s="326">
        <v>0</v>
      </c>
      <c r="E862" s="326">
        <v>0</v>
      </c>
      <c r="F862" s="326">
        <v>0</v>
      </c>
      <c r="G862" s="326">
        <v>0</v>
      </c>
      <c r="H862" s="326">
        <v>0</v>
      </c>
      <c r="I862" s="326">
        <v>0</v>
      </c>
      <c r="J862" s="326">
        <v>0</v>
      </c>
      <c r="K862" s="326">
        <v>0</v>
      </c>
      <c r="L862" s="326">
        <v>0</v>
      </c>
      <c r="M862" s="326">
        <v>0</v>
      </c>
      <c r="N862" s="326">
        <v>0</v>
      </c>
      <c r="O862" s="326">
        <v>0</v>
      </c>
      <c r="P862" s="326">
        <v>0</v>
      </c>
      <c r="Q862" s="206" t="s">
        <v>163</v>
      </c>
      <c r="R862" s="244">
        <f t="shared" si="13"/>
        <v>0</v>
      </c>
    </row>
    <row r="863" spans="1:18" ht="15">
      <c r="A863" s="327" t="s">
        <v>1070</v>
      </c>
      <c r="B863" s="327" t="s">
        <v>734</v>
      </c>
      <c r="C863" s="326">
        <v>0</v>
      </c>
      <c r="D863" s="326">
        <v>0</v>
      </c>
      <c r="E863" s="326">
        <v>0</v>
      </c>
      <c r="F863" s="326">
        <v>0</v>
      </c>
      <c r="G863" s="326">
        <v>0</v>
      </c>
      <c r="H863" s="326">
        <v>0</v>
      </c>
      <c r="I863" s="326">
        <v>0</v>
      </c>
      <c r="J863" s="326">
        <v>0</v>
      </c>
      <c r="K863" s="326">
        <v>0</v>
      </c>
      <c r="L863" s="326">
        <v>0</v>
      </c>
      <c r="M863" s="326">
        <v>0</v>
      </c>
      <c r="N863" s="326">
        <v>0</v>
      </c>
      <c r="O863" s="326">
        <v>0</v>
      </c>
      <c r="P863" s="326">
        <v>0</v>
      </c>
      <c r="Q863" s="206" t="s">
        <v>163</v>
      </c>
      <c r="R863" s="244">
        <f t="shared" si="13"/>
        <v>0</v>
      </c>
    </row>
    <row r="864" spans="1:18" ht="15">
      <c r="A864" s="327" t="s">
        <v>1071</v>
      </c>
      <c r="B864" s="327" t="s">
        <v>734</v>
      </c>
      <c r="C864" s="326">
        <v>0</v>
      </c>
      <c r="D864" s="326">
        <v>0</v>
      </c>
      <c r="E864" s="326">
        <v>0</v>
      </c>
      <c r="F864" s="326">
        <v>0</v>
      </c>
      <c r="G864" s="326">
        <v>0</v>
      </c>
      <c r="H864" s="326">
        <v>0</v>
      </c>
      <c r="I864" s="326">
        <v>0</v>
      </c>
      <c r="J864" s="326">
        <v>0</v>
      </c>
      <c r="K864" s="326">
        <v>0</v>
      </c>
      <c r="L864" s="326">
        <v>0</v>
      </c>
      <c r="M864" s="326">
        <v>0</v>
      </c>
      <c r="N864" s="326">
        <v>0</v>
      </c>
      <c r="O864" s="326">
        <v>0</v>
      </c>
      <c r="P864" s="326">
        <v>0</v>
      </c>
      <c r="Q864" s="206" t="s">
        <v>163</v>
      </c>
      <c r="R864" s="244">
        <f t="shared" si="13"/>
        <v>0</v>
      </c>
    </row>
    <row r="865" spans="1:18" ht="15">
      <c r="A865" s="327" t="s">
        <v>1072</v>
      </c>
      <c r="B865" s="327" t="s">
        <v>734</v>
      </c>
      <c r="C865" s="326">
        <v>0</v>
      </c>
      <c r="D865" s="326">
        <v>0</v>
      </c>
      <c r="E865" s="326">
        <v>0</v>
      </c>
      <c r="F865" s="326">
        <v>0</v>
      </c>
      <c r="G865" s="326">
        <v>0</v>
      </c>
      <c r="H865" s="326">
        <v>0</v>
      </c>
      <c r="I865" s="326">
        <v>0</v>
      </c>
      <c r="J865" s="326">
        <v>0</v>
      </c>
      <c r="K865" s="326">
        <v>0</v>
      </c>
      <c r="L865" s="326">
        <v>0</v>
      </c>
      <c r="M865" s="326">
        <v>0</v>
      </c>
      <c r="N865" s="326">
        <v>0</v>
      </c>
      <c r="O865" s="326">
        <v>0</v>
      </c>
      <c r="P865" s="326">
        <v>0</v>
      </c>
      <c r="Q865" s="206" t="s">
        <v>163</v>
      </c>
      <c r="R865" s="244">
        <f t="shared" si="13"/>
        <v>0</v>
      </c>
    </row>
    <row r="866" spans="1:18" ht="15">
      <c r="A866" s="327" t="s">
        <v>1073</v>
      </c>
      <c r="B866" s="327" t="s">
        <v>734</v>
      </c>
      <c r="C866" s="326">
        <v>0</v>
      </c>
      <c r="D866" s="326">
        <v>0</v>
      </c>
      <c r="E866" s="326">
        <v>0</v>
      </c>
      <c r="F866" s="326">
        <v>0</v>
      </c>
      <c r="G866" s="326">
        <v>0</v>
      </c>
      <c r="H866" s="326">
        <v>0</v>
      </c>
      <c r="I866" s="326">
        <v>0</v>
      </c>
      <c r="J866" s="326">
        <v>0</v>
      </c>
      <c r="K866" s="326">
        <v>0</v>
      </c>
      <c r="L866" s="326">
        <v>0</v>
      </c>
      <c r="M866" s="326">
        <v>0</v>
      </c>
      <c r="N866" s="326">
        <v>0</v>
      </c>
      <c r="O866" s="326">
        <v>0</v>
      </c>
      <c r="P866" s="326">
        <v>0</v>
      </c>
      <c r="Q866" s="206" t="s">
        <v>163</v>
      </c>
      <c r="R866" s="244">
        <f t="shared" si="13"/>
        <v>0</v>
      </c>
    </row>
    <row r="867" spans="1:18" ht="15">
      <c r="A867" s="327" t="s">
        <v>1074</v>
      </c>
      <c r="B867" s="327" t="s">
        <v>734</v>
      </c>
      <c r="C867" s="326">
        <v>0</v>
      </c>
      <c r="D867" s="326">
        <v>0</v>
      </c>
      <c r="E867" s="326">
        <v>0</v>
      </c>
      <c r="F867" s="326">
        <v>0</v>
      </c>
      <c r="G867" s="326">
        <v>0</v>
      </c>
      <c r="H867" s="326">
        <v>0</v>
      </c>
      <c r="I867" s="326">
        <v>0</v>
      </c>
      <c r="J867" s="326">
        <v>0</v>
      </c>
      <c r="K867" s="326">
        <v>0</v>
      </c>
      <c r="L867" s="326">
        <v>0</v>
      </c>
      <c r="M867" s="326">
        <v>0</v>
      </c>
      <c r="N867" s="326">
        <v>0</v>
      </c>
      <c r="O867" s="326">
        <v>0</v>
      </c>
      <c r="P867" s="326">
        <v>0</v>
      </c>
      <c r="Q867" s="206" t="s">
        <v>163</v>
      </c>
      <c r="R867" s="244">
        <f t="shared" si="13"/>
        <v>0</v>
      </c>
    </row>
    <row r="868" spans="1:18" ht="15">
      <c r="A868" s="327" t="s">
        <v>1075</v>
      </c>
      <c r="B868" s="327" t="s">
        <v>734</v>
      </c>
      <c r="C868" s="326">
        <v>0</v>
      </c>
      <c r="D868" s="326">
        <v>0</v>
      </c>
      <c r="E868" s="326">
        <v>0</v>
      </c>
      <c r="F868" s="326">
        <v>0</v>
      </c>
      <c r="G868" s="326">
        <v>0</v>
      </c>
      <c r="H868" s="326">
        <v>0</v>
      </c>
      <c r="I868" s="326">
        <v>0</v>
      </c>
      <c r="J868" s="326">
        <v>0</v>
      </c>
      <c r="K868" s="326">
        <v>0</v>
      </c>
      <c r="L868" s="326">
        <v>0</v>
      </c>
      <c r="M868" s="326">
        <v>0</v>
      </c>
      <c r="N868" s="326">
        <v>0</v>
      </c>
      <c r="O868" s="326">
        <v>0</v>
      </c>
      <c r="P868" s="326">
        <v>0</v>
      </c>
      <c r="Q868" s="206" t="s">
        <v>163</v>
      </c>
      <c r="R868" s="244">
        <f t="shared" si="13"/>
        <v>0</v>
      </c>
    </row>
    <row r="869" spans="1:18" ht="15">
      <c r="A869" s="327" t="s">
        <v>1076</v>
      </c>
      <c r="B869" s="327" t="s">
        <v>734</v>
      </c>
      <c r="C869" s="326">
        <v>0</v>
      </c>
      <c r="D869" s="326">
        <v>0</v>
      </c>
      <c r="E869" s="326">
        <v>0</v>
      </c>
      <c r="F869" s="326">
        <v>0</v>
      </c>
      <c r="G869" s="326">
        <v>0</v>
      </c>
      <c r="H869" s="326">
        <v>0</v>
      </c>
      <c r="I869" s="326">
        <v>0</v>
      </c>
      <c r="J869" s="326">
        <v>0</v>
      </c>
      <c r="K869" s="326">
        <v>0</v>
      </c>
      <c r="L869" s="326">
        <v>0</v>
      </c>
      <c r="M869" s="326">
        <v>0</v>
      </c>
      <c r="N869" s="326">
        <v>0</v>
      </c>
      <c r="O869" s="326">
        <v>0</v>
      </c>
      <c r="P869" s="326">
        <v>0</v>
      </c>
      <c r="Q869" s="206" t="s">
        <v>163</v>
      </c>
      <c r="R869" s="244">
        <f t="shared" si="13"/>
        <v>0</v>
      </c>
    </row>
    <row r="870" spans="1:18" ht="15">
      <c r="A870" s="327" t="s">
        <v>1077</v>
      </c>
      <c r="B870" s="327" t="s">
        <v>734</v>
      </c>
      <c r="C870" s="326">
        <v>0</v>
      </c>
      <c r="D870" s="326">
        <v>0</v>
      </c>
      <c r="E870" s="326">
        <v>0</v>
      </c>
      <c r="F870" s="326">
        <v>0</v>
      </c>
      <c r="G870" s="326">
        <v>0</v>
      </c>
      <c r="H870" s="326">
        <v>0</v>
      </c>
      <c r="I870" s="326">
        <v>0</v>
      </c>
      <c r="J870" s="326">
        <v>0</v>
      </c>
      <c r="K870" s="326">
        <v>0</v>
      </c>
      <c r="L870" s="326">
        <v>0</v>
      </c>
      <c r="M870" s="326">
        <v>0</v>
      </c>
      <c r="N870" s="326">
        <v>0</v>
      </c>
      <c r="O870" s="326">
        <v>0</v>
      </c>
      <c r="P870" s="326">
        <v>0</v>
      </c>
      <c r="Q870" s="206" t="s">
        <v>163</v>
      </c>
      <c r="R870" s="244">
        <f t="shared" si="13"/>
        <v>0</v>
      </c>
    </row>
    <row r="871" spans="1:18" ht="15">
      <c r="A871" s="327" t="s">
        <v>1078</v>
      </c>
      <c r="B871" s="327" t="s">
        <v>734</v>
      </c>
      <c r="C871" s="326">
        <v>0</v>
      </c>
      <c r="D871" s="326">
        <v>0</v>
      </c>
      <c r="E871" s="326">
        <v>0</v>
      </c>
      <c r="F871" s="326">
        <v>0</v>
      </c>
      <c r="G871" s="326">
        <v>0</v>
      </c>
      <c r="H871" s="326">
        <v>0</v>
      </c>
      <c r="I871" s="326">
        <v>0</v>
      </c>
      <c r="J871" s="326">
        <v>0</v>
      </c>
      <c r="K871" s="326">
        <v>0</v>
      </c>
      <c r="L871" s="326">
        <v>0</v>
      </c>
      <c r="M871" s="326">
        <v>0</v>
      </c>
      <c r="N871" s="326">
        <v>0</v>
      </c>
      <c r="O871" s="326">
        <v>0</v>
      </c>
      <c r="P871" s="326">
        <v>0</v>
      </c>
      <c r="Q871" s="206" t="s">
        <v>163</v>
      </c>
      <c r="R871" s="244">
        <f t="shared" si="13"/>
        <v>0</v>
      </c>
    </row>
    <row r="872" spans="1:18" ht="15">
      <c r="A872" s="327" t="s">
        <v>1079</v>
      </c>
      <c r="B872" s="327" t="s">
        <v>734</v>
      </c>
      <c r="C872" s="326">
        <v>0</v>
      </c>
      <c r="D872" s="326">
        <v>0</v>
      </c>
      <c r="E872" s="326">
        <v>0</v>
      </c>
      <c r="F872" s="326">
        <v>0</v>
      </c>
      <c r="G872" s="326">
        <v>0</v>
      </c>
      <c r="H872" s="326">
        <v>0</v>
      </c>
      <c r="I872" s="326">
        <v>0</v>
      </c>
      <c r="J872" s="326">
        <v>0</v>
      </c>
      <c r="K872" s="326">
        <v>0</v>
      </c>
      <c r="L872" s="326">
        <v>0</v>
      </c>
      <c r="M872" s="326">
        <v>0</v>
      </c>
      <c r="N872" s="326">
        <v>0</v>
      </c>
      <c r="O872" s="326">
        <v>0</v>
      </c>
      <c r="P872" s="326">
        <v>0</v>
      </c>
      <c r="Q872" s="206" t="s">
        <v>163</v>
      </c>
      <c r="R872" s="244">
        <f t="shared" si="13"/>
        <v>0</v>
      </c>
    </row>
    <row r="873" spans="1:18" ht="15">
      <c r="A873" s="327" t="s">
        <v>1080</v>
      </c>
      <c r="B873" s="327" t="s">
        <v>734</v>
      </c>
      <c r="C873" s="326">
        <v>0</v>
      </c>
      <c r="D873" s="326">
        <v>0</v>
      </c>
      <c r="E873" s="326">
        <v>0</v>
      </c>
      <c r="F873" s="326">
        <v>0</v>
      </c>
      <c r="G873" s="326">
        <v>0</v>
      </c>
      <c r="H873" s="326">
        <v>0</v>
      </c>
      <c r="I873" s="326">
        <v>0</v>
      </c>
      <c r="J873" s="326">
        <v>0</v>
      </c>
      <c r="K873" s="326">
        <v>0</v>
      </c>
      <c r="L873" s="326">
        <v>0</v>
      </c>
      <c r="M873" s="326">
        <v>0</v>
      </c>
      <c r="N873" s="326">
        <v>0</v>
      </c>
      <c r="O873" s="326">
        <v>0</v>
      </c>
      <c r="P873" s="326">
        <v>0</v>
      </c>
      <c r="Q873" s="206" t="s">
        <v>163</v>
      </c>
      <c r="R873" s="244">
        <f t="shared" si="13"/>
        <v>0</v>
      </c>
    </row>
    <row r="874" spans="1:18" ht="15">
      <c r="A874" s="327" t="s">
        <v>1081</v>
      </c>
      <c r="B874" s="327" t="s">
        <v>734</v>
      </c>
      <c r="C874" s="326">
        <v>0</v>
      </c>
      <c r="D874" s="326">
        <v>0</v>
      </c>
      <c r="E874" s="326">
        <v>0</v>
      </c>
      <c r="F874" s="326">
        <v>0</v>
      </c>
      <c r="G874" s="326">
        <v>0</v>
      </c>
      <c r="H874" s="326">
        <v>0</v>
      </c>
      <c r="I874" s="326">
        <v>0</v>
      </c>
      <c r="J874" s="326">
        <v>0</v>
      </c>
      <c r="K874" s="326">
        <v>0</v>
      </c>
      <c r="L874" s="326">
        <v>0</v>
      </c>
      <c r="M874" s="326">
        <v>0</v>
      </c>
      <c r="N874" s="326">
        <v>0</v>
      </c>
      <c r="O874" s="326">
        <v>0</v>
      </c>
      <c r="P874" s="326">
        <v>0</v>
      </c>
      <c r="Q874" s="206" t="s">
        <v>163</v>
      </c>
      <c r="R874" s="244">
        <f t="shared" si="13"/>
        <v>0</v>
      </c>
    </row>
    <row r="875" spans="1:18" ht="15">
      <c r="A875" s="327" t="s">
        <v>1082</v>
      </c>
      <c r="B875" s="327" t="s">
        <v>734</v>
      </c>
      <c r="C875" s="326">
        <v>0</v>
      </c>
      <c r="D875" s="326">
        <v>0</v>
      </c>
      <c r="E875" s="326">
        <v>0</v>
      </c>
      <c r="F875" s="326">
        <v>0</v>
      </c>
      <c r="G875" s="326">
        <v>0</v>
      </c>
      <c r="H875" s="326">
        <v>0</v>
      </c>
      <c r="I875" s="326">
        <v>0</v>
      </c>
      <c r="J875" s="326">
        <v>0</v>
      </c>
      <c r="K875" s="326">
        <v>0</v>
      </c>
      <c r="L875" s="326">
        <v>0</v>
      </c>
      <c r="M875" s="326">
        <v>0</v>
      </c>
      <c r="N875" s="326">
        <v>0</v>
      </c>
      <c r="O875" s="326">
        <v>0</v>
      </c>
      <c r="P875" s="326">
        <v>0</v>
      </c>
      <c r="Q875" s="206" t="s">
        <v>163</v>
      </c>
      <c r="R875" s="244">
        <f t="shared" si="13"/>
        <v>0</v>
      </c>
    </row>
    <row r="876" spans="1:18" ht="15">
      <c r="A876" s="327" t="s">
        <v>1083</v>
      </c>
      <c r="B876" s="327" t="s">
        <v>734</v>
      </c>
      <c r="C876" s="326">
        <v>0</v>
      </c>
      <c r="D876" s="326">
        <v>0</v>
      </c>
      <c r="E876" s="326">
        <v>0</v>
      </c>
      <c r="F876" s="326">
        <v>0</v>
      </c>
      <c r="G876" s="326">
        <v>0</v>
      </c>
      <c r="H876" s="326">
        <v>0</v>
      </c>
      <c r="I876" s="326">
        <v>0</v>
      </c>
      <c r="J876" s="326">
        <v>0</v>
      </c>
      <c r="K876" s="326">
        <v>0</v>
      </c>
      <c r="L876" s="326">
        <v>0</v>
      </c>
      <c r="M876" s="326">
        <v>0</v>
      </c>
      <c r="N876" s="326">
        <v>0</v>
      </c>
      <c r="O876" s="326">
        <v>0</v>
      </c>
      <c r="P876" s="326">
        <v>0</v>
      </c>
      <c r="Q876" s="206" t="s">
        <v>163</v>
      </c>
      <c r="R876" s="244">
        <f t="shared" si="13"/>
        <v>0</v>
      </c>
    </row>
    <row r="877" spans="1:18" ht="15">
      <c r="A877" s="327" t="s">
        <v>1084</v>
      </c>
      <c r="B877" s="327" t="s">
        <v>734</v>
      </c>
      <c r="C877" s="326">
        <v>0</v>
      </c>
      <c r="D877" s="326">
        <v>0</v>
      </c>
      <c r="E877" s="326">
        <v>0</v>
      </c>
      <c r="F877" s="326">
        <v>0</v>
      </c>
      <c r="G877" s="326">
        <v>0</v>
      </c>
      <c r="H877" s="326">
        <v>0</v>
      </c>
      <c r="I877" s="326">
        <v>0</v>
      </c>
      <c r="J877" s="326">
        <v>0</v>
      </c>
      <c r="K877" s="326">
        <v>0</v>
      </c>
      <c r="L877" s="326">
        <v>0</v>
      </c>
      <c r="M877" s="326">
        <v>0</v>
      </c>
      <c r="N877" s="326">
        <v>0</v>
      </c>
      <c r="O877" s="326">
        <v>0</v>
      </c>
      <c r="P877" s="326">
        <v>0</v>
      </c>
      <c r="Q877" s="206" t="s">
        <v>163</v>
      </c>
      <c r="R877" s="244">
        <f t="shared" si="13"/>
        <v>0</v>
      </c>
    </row>
    <row r="878" spans="1:18" ht="15">
      <c r="A878" s="327" t="s">
        <v>1085</v>
      </c>
      <c r="B878" s="327" t="s">
        <v>734</v>
      </c>
      <c r="C878" s="326">
        <v>0</v>
      </c>
      <c r="D878" s="326">
        <v>0</v>
      </c>
      <c r="E878" s="326">
        <v>0</v>
      </c>
      <c r="F878" s="326">
        <v>0</v>
      </c>
      <c r="G878" s="326">
        <v>0</v>
      </c>
      <c r="H878" s="326">
        <v>0</v>
      </c>
      <c r="I878" s="326">
        <v>0</v>
      </c>
      <c r="J878" s="326">
        <v>0</v>
      </c>
      <c r="K878" s="326">
        <v>0</v>
      </c>
      <c r="L878" s="326">
        <v>0</v>
      </c>
      <c r="M878" s="326">
        <v>0</v>
      </c>
      <c r="N878" s="326">
        <v>0</v>
      </c>
      <c r="O878" s="326">
        <v>0</v>
      </c>
      <c r="P878" s="326">
        <v>0</v>
      </c>
      <c r="Q878" s="206" t="s">
        <v>163</v>
      </c>
      <c r="R878" s="244">
        <f t="shared" si="13"/>
        <v>0</v>
      </c>
    </row>
    <row r="879" spans="1:18" ht="15">
      <c r="A879" s="327" t="s">
        <v>1086</v>
      </c>
      <c r="B879" s="327" t="s">
        <v>734</v>
      </c>
      <c r="C879" s="326">
        <v>0</v>
      </c>
      <c r="D879" s="326">
        <v>0</v>
      </c>
      <c r="E879" s="326">
        <v>0</v>
      </c>
      <c r="F879" s="326">
        <v>0</v>
      </c>
      <c r="G879" s="326">
        <v>0</v>
      </c>
      <c r="H879" s="326">
        <v>0</v>
      </c>
      <c r="I879" s="326">
        <v>0</v>
      </c>
      <c r="J879" s="326">
        <v>0</v>
      </c>
      <c r="K879" s="326">
        <v>0</v>
      </c>
      <c r="L879" s="326">
        <v>0</v>
      </c>
      <c r="M879" s="326">
        <v>0</v>
      </c>
      <c r="N879" s="326">
        <v>0</v>
      </c>
      <c r="O879" s="326">
        <v>0</v>
      </c>
      <c r="P879" s="326">
        <v>0</v>
      </c>
      <c r="Q879" s="206" t="s">
        <v>163</v>
      </c>
      <c r="R879" s="244">
        <f t="shared" si="13"/>
        <v>0</v>
      </c>
    </row>
    <row r="880" spans="1:18" ht="15">
      <c r="A880" s="327" t="s">
        <v>1087</v>
      </c>
      <c r="B880" s="327" t="s">
        <v>734</v>
      </c>
      <c r="C880" s="326">
        <v>0</v>
      </c>
      <c r="D880" s="326">
        <v>0</v>
      </c>
      <c r="E880" s="326">
        <v>0</v>
      </c>
      <c r="F880" s="326">
        <v>0</v>
      </c>
      <c r="G880" s="326">
        <v>0</v>
      </c>
      <c r="H880" s="326">
        <v>0</v>
      </c>
      <c r="I880" s="326">
        <v>0</v>
      </c>
      <c r="J880" s="326">
        <v>0</v>
      </c>
      <c r="K880" s="326">
        <v>0</v>
      </c>
      <c r="L880" s="326">
        <v>0</v>
      </c>
      <c r="M880" s="326">
        <v>0</v>
      </c>
      <c r="N880" s="326">
        <v>0</v>
      </c>
      <c r="O880" s="326">
        <v>0</v>
      </c>
      <c r="P880" s="326">
        <v>0</v>
      </c>
      <c r="Q880" s="206" t="s">
        <v>163</v>
      </c>
      <c r="R880" s="244">
        <f t="shared" si="13"/>
        <v>0</v>
      </c>
    </row>
    <row r="881" spans="1:18" ht="15">
      <c r="A881" s="327" t="s">
        <v>1088</v>
      </c>
      <c r="B881" s="327" t="s">
        <v>734</v>
      </c>
      <c r="C881" s="326">
        <v>0</v>
      </c>
      <c r="D881" s="326">
        <v>0</v>
      </c>
      <c r="E881" s="326">
        <v>0</v>
      </c>
      <c r="F881" s="326">
        <v>0</v>
      </c>
      <c r="G881" s="326">
        <v>0</v>
      </c>
      <c r="H881" s="326">
        <v>0</v>
      </c>
      <c r="I881" s="326">
        <v>0</v>
      </c>
      <c r="J881" s="326">
        <v>0</v>
      </c>
      <c r="K881" s="326">
        <v>0</v>
      </c>
      <c r="L881" s="326">
        <v>0</v>
      </c>
      <c r="M881" s="326">
        <v>0</v>
      </c>
      <c r="N881" s="326">
        <v>0</v>
      </c>
      <c r="O881" s="326">
        <v>0</v>
      </c>
      <c r="P881" s="326">
        <v>0</v>
      </c>
      <c r="Q881" s="206" t="s">
        <v>163</v>
      </c>
      <c r="R881" s="244">
        <f t="shared" si="13"/>
        <v>0</v>
      </c>
    </row>
    <row r="882" spans="1:18" ht="15">
      <c r="A882" s="327" t="s">
        <v>1089</v>
      </c>
      <c r="B882" s="327" t="s">
        <v>734</v>
      </c>
      <c r="C882" s="326">
        <v>0</v>
      </c>
      <c r="D882" s="326">
        <v>0</v>
      </c>
      <c r="E882" s="326">
        <v>0</v>
      </c>
      <c r="F882" s="326">
        <v>0</v>
      </c>
      <c r="G882" s="326">
        <v>11423000</v>
      </c>
      <c r="H882" s="326">
        <v>11742000</v>
      </c>
      <c r="I882" s="326">
        <v>12041000</v>
      </c>
      <c r="J882" s="326">
        <v>12344000</v>
      </c>
      <c r="K882" s="326">
        <v>12652000</v>
      </c>
      <c r="L882" s="326">
        <v>12959000</v>
      </c>
      <c r="M882" s="326">
        <v>13277000</v>
      </c>
      <c r="N882" s="326">
        <v>13604000</v>
      </c>
      <c r="O882" s="326">
        <v>13935000</v>
      </c>
      <c r="P882" s="326">
        <v>8917552</v>
      </c>
      <c r="Q882" s="206" t="s">
        <v>163</v>
      </c>
      <c r="R882" s="244">
        <f t="shared" si="13"/>
        <v>-1000</v>
      </c>
    </row>
    <row r="883" spans="1:18" ht="15">
      <c r="A883" s="327" t="s">
        <v>1090</v>
      </c>
      <c r="B883" s="327" t="s">
        <v>734</v>
      </c>
      <c r="C883" s="326">
        <v>0</v>
      </c>
      <c r="D883" s="326">
        <v>0</v>
      </c>
      <c r="E883" s="326">
        <v>0</v>
      </c>
      <c r="F883" s="326">
        <v>0</v>
      </c>
      <c r="G883" s="326">
        <v>0</v>
      </c>
      <c r="H883" s="326">
        <v>0</v>
      </c>
      <c r="I883" s="326">
        <v>0</v>
      </c>
      <c r="J883" s="326">
        <v>0</v>
      </c>
      <c r="K883" s="326">
        <v>0</v>
      </c>
      <c r="L883" s="326">
        <v>0</v>
      </c>
      <c r="M883" s="326">
        <v>0</v>
      </c>
      <c r="N883" s="326">
        <v>0</v>
      </c>
      <c r="O883" s="326">
        <v>0</v>
      </c>
      <c r="P883" s="326">
        <v>0</v>
      </c>
      <c r="Q883" s="206" t="s">
        <v>163</v>
      </c>
      <c r="R883" s="244">
        <f t="shared" si="13"/>
        <v>0</v>
      </c>
    </row>
    <row r="884" spans="1:18" ht="15">
      <c r="A884" s="327" t="s">
        <v>1091</v>
      </c>
      <c r="B884" s="327" t="s">
        <v>734</v>
      </c>
      <c r="C884" s="326">
        <v>0</v>
      </c>
      <c r="D884" s="326">
        <v>0</v>
      </c>
      <c r="E884" s="326">
        <v>0</v>
      </c>
      <c r="F884" s="326">
        <v>0</v>
      </c>
      <c r="G884" s="326">
        <v>0</v>
      </c>
      <c r="H884" s="326">
        <v>0</v>
      </c>
      <c r="I884" s="326">
        <v>0</v>
      </c>
      <c r="J884" s="326">
        <v>0</v>
      </c>
      <c r="K884" s="326">
        <v>0</v>
      </c>
      <c r="L884" s="326">
        <v>0</v>
      </c>
      <c r="M884" s="326">
        <v>0</v>
      </c>
      <c r="N884" s="326">
        <v>0</v>
      </c>
      <c r="O884" s="326">
        <v>0</v>
      </c>
      <c r="P884" s="326">
        <v>0</v>
      </c>
      <c r="Q884" s="206" t="s">
        <v>163</v>
      </c>
      <c r="R884" s="244">
        <f t="shared" si="13"/>
        <v>0</v>
      </c>
    </row>
    <row r="885" spans="1:18" ht="15">
      <c r="A885" s="327" t="s">
        <v>1092</v>
      </c>
      <c r="B885" s="327" t="s">
        <v>734</v>
      </c>
      <c r="C885" s="326">
        <v>0</v>
      </c>
      <c r="D885" s="326">
        <v>0</v>
      </c>
      <c r="E885" s="326">
        <v>0</v>
      </c>
      <c r="F885" s="326">
        <v>0</v>
      </c>
      <c r="G885" s="326">
        <v>0</v>
      </c>
      <c r="H885" s="326">
        <v>0</v>
      </c>
      <c r="I885" s="326">
        <v>0</v>
      </c>
      <c r="J885" s="326">
        <v>0</v>
      </c>
      <c r="K885" s="326">
        <v>0</v>
      </c>
      <c r="L885" s="326">
        <v>0</v>
      </c>
      <c r="M885" s="326">
        <v>0</v>
      </c>
      <c r="N885" s="326">
        <v>0</v>
      </c>
      <c r="O885" s="326">
        <v>0</v>
      </c>
      <c r="P885" s="326">
        <v>0</v>
      </c>
      <c r="Q885" s="206" t="s">
        <v>163</v>
      </c>
      <c r="R885" s="244">
        <f t="shared" si="13"/>
        <v>0</v>
      </c>
    </row>
    <row r="886" spans="1:18" ht="15">
      <c r="A886" s="327" t="s">
        <v>1093</v>
      </c>
      <c r="B886" s="327" t="s">
        <v>734</v>
      </c>
      <c r="C886" s="326">
        <v>0</v>
      </c>
      <c r="D886" s="326">
        <v>0</v>
      </c>
      <c r="E886" s="326">
        <v>0</v>
      </c>
      <c r="F886" s="326">
        <v>0</v>
      </c>
      <c r="G886" s="326">
        <v>0</v>
      </c>
      <c r="H886" s="326">
        <v>0</v>
      </c>
      <c r="I886" s="326">
        <v>0</v>
      </c>
      <c r="J886" s="326">
        <v>0</v>
      </c>
      <c r="K886" s="326">
        <v>0</v>
      </c>
      <c r="L886" s="326">
        <v>0</v>
      </c>
      <c r="M886" s="326">
        <v>0</v>
      </c>
      <c r="N886" s="326">
        <v>0</v>
      </c>
      <c r="O886" s="326">
        <v>0</v>
      </c>
      <c r="P886" s="326">
        <v>0</v>
      </c>
      <c r="Q886" s="206" t="s">
        <v>163</v>
      </c>
      <c r="R886" s="244">
        <f t="shared" si="13"/>
        <v>0</v>
      </c>
    </row>
    <row r="887" spans="1:18" ht="15">
      <c r="A887" s="327" t="s">
        <v>1094</v>
      </c>
      <c r="B887" s="327" t="s">
        <v>734</v>
      </c>
      <c r="C887" s="326">
        <v>0</v>
      </c>
      <c r="D887" s="326">
        <v>0</v>
      </c>
      <c r="E887" s="326">
        <v>0</v>
      </c>
      <c r="F887" s="326">
        <v>0</v>
      </c>
      <c r="G887" s="326">
        <v>0</v>
      </c>
      <c r="H887" s="326">
        <v>0</v>
      </c>
      <c r="I887" s="326">
        <v>0</v>
      </c>
      <c r="J887" s="326">
        <v>0</v>
      </c>
      <c r="K887" s="326">
        <v>0</v>
      </c>
      <c r="L887" s="326">
        <v>0</v>
      </c>
      <c r="M887" s="326">
        <v>0</v>
      </c>
      <c r="N887" s="326">
        <v>0</v>
      </c>
      <c r="O887" s="326">
        <v>0</v>
      </c>
      <c r="P887" s="326">
        <v>0</v>
      </c>
      <c r="Q887" s="206" t="s">
        <v>163</v>
      </c>
      <c r="R887" s="244">
        <f t="shared" si="13"/>
        <v>0</v>
      </c>
    </row>
    <row r="888" spans="1:18" ht="15">
      <c r="A888" s="327" t="s">
        <v>1095</v>
      </c>
      <c r="B888" s="327" t="s">
        <v>734</v>
      </c>
      <c r="C888" s="326">
        <v>32000</v>
      </c>
      <c r="D888" s="326">
        <v>33000</v>
      </c>
      <c r="E888" s="326">
        <v>34000</v>
      </c>
      <c r="F888" s="326">
        <v>35000</v>
      </c>
      <c r="G888" s="326">
        <v>37000</v>
      </c>
      <c r="H888" s="326">
        <v>38000</v>
      </c>
      <c r="I888" s="326">
        <v>39000</v>
      </c>
      <c r="J888" s="326">
        <v>40000</v>
      </c>
      <c r="K888" s="326">
        <v>41000</v>
      </c>
      <c r="L888" s="326">
        <v>42000</v>
      </c>
      <c r="M888" s="326">
        <v>44000</v>
      </c>
      <c r="N888" s="326">
        <v>45000</v>
      </c>
      <c r="O888" s="326">
        <v>46000</v>
      </c>
      <c r="P888" s="326">
        <v>38907</v>
      </c>
      <c r="Q888" s="206" t="s">
        <v>163</v>
      </c>
      <c r="R888" s="244">
        <f t="shared" si="13"/>
        <v>0</v>
      </c>
    </row>
    <row r="889" spans="1:18" ht="15">
      <c r="A889" s="327" t="s">
        <v>1096</v>
      </c>
      <c r="B889" s="327" t="s">
        <v>734</v>
      </c>
      <c r="C889" s="326">
        <v>0</v>
      </c>
      <c r="D889" s="326">
        <v>0</v>
      </c>
      <c r="E889" s="326">
        <v>0</v>
      </c>
      <c r="F889" s="326">
        <v>0</v>
      </c>
      <c r="G889" s="326">
        <v>0</v>
      </c>
      <c r="H889" s="326">
        <v>0</v>
      </c>
      <c r="I889" s="326">
        <v>0</v>
      </c>
      <c r="J889" s="326">
        <v>0</v>
      </c>
      <c r="K889" s="326">
        <v>0</v>
      </c>
      <c r="L889" s="326">
        <v>0</v>
      </c>
      <c r="M889" s="326">
        <v>0</v>
      </c>
      <c r="N889" s="326">
        <v>0</v>
      </c>
      <c r="O889" s="326">
        <v>0</v>
      </c>
      <c r="P889" s="326">
        <v>0</v>
      </c>
      <c r="Q889" s="206" t="s">
        <v>163</v>
      </c>
      <c r="R889" s="244">
        <f t="shared" si="13"/>
        <v>0</v>
      </c>
    </row>
    <row r="890" spans="1:18" ht="15">
      <c r="A890" s="327" t="s">
        <v>1097</v>
      </c>
      <c r="B890" s="327" t="s">
        <v>734</v>
      </c>
      <c r="C890" s="326">
        <v>0</v>
      </c>
      <c r="D890" s="326">
        <v>0</v>
      </c>
      <c r="E890" s="326">
        <v>0</v>
      </c>
      <c r="F890" s="326">
        <v>0</v>
      </c>
      <c r="G890" s="326">
        <v>0</v>
      </c>
      <c r="H890" s="326">
        <v>0</v>
      </c>
      <c r="I890" s="326">
        <v>0</v>
      </c>
      <c r="J890" s="326">
        <v>0</v>
      </c>
      <c r="K890" s="326">
        <v>0</v>
      </c>
      <c r="L890" s="326">
        <v>0</v>
      </c>
      <c r="M890" s="326">
        <v>0</v>
      </c>
      <c r="N890" s="326">
        <v>0</v>
      </c>
      <c r="O890" s="326">
        <v>0</v>
      </c>
      <c r="P890" s="326">
        <v>0</v>
      </c>
      <c r="Q890" s="206" t="s">
        <v>163</v>
      </c>
      <c r="R890" s="244">
        <f t="shared" si="13"/>
        <v>0</v>
      </c>
    </row>
    <row r="891" spans="1:18" ht="15">
      <c r="A891" s="327" t="s">
        <v>1098</v>
      </c>
      <c r="B891" s="327" t="s">
        <v>734</v>
      </c>
      <c r="C891" s="326">
        <v>0</v>
      </c>
      <c r="D891" s="326">
        <v>0</v>
      </c>
      <c r="E891" s="326">
        <v>0</v>
      </c>
      <c r="F891" s="326">
        <v>0</v>
      </c>
      <c r="G891" s="326">
        <v>0</v>
      </c>
      <c r="H891" s="326">
        <v>0</v>
      </c>
      <c r="I891" s="326">
        <v>0</v>
      </c>
      <c r="J891" s="326">
        <v>0</v>
      </c>
      <c r="K891" s="326">
        <v>0</v>
      </c>
      <c r="L891" s="326">
        <v>0</v>
      </c>
      <c r="M891" s="326">
        <v>0</v>
      </c>
      <c r="N891" s="326">
        <v>0</v>
      </c>
      <c r="O891" s="326">
        <v>0</v>
      </c>
      <c r="P891" s="326">
        <v>0</v>
      </c>
      <c r="Q891" s="206" t="s">
        <v>163</v>
      </c>
      <c r="R891" s="244">
        <f t="shared" si="13"/>
        <v>0</v>
      </c>
    </row>
    <row r="892" spans="1:18" ht="15">
      <c r="A892" s="327" t="s">
        <v>1099</v>
      </c>
      <c r="B892" s="327" t="s">
        <v>734</v>
      </c>
      <c r="C892" s="326">
        <v>0</v>
      </c>
      <c r="D892" s="326">
        <v>0</v>
      </c>
      <c r="E892" s="326">
        <v>0</v>
      </c>
      <c r="F892" s="326">
        <v>0</v>
      </c>
      <c r="G892" s="326">
        <v>0</v>
      </c>
      <c r="H892" s="326">
        <v>0</v>
      </c>
      <c r="I892" s="326">
        <v>0</v>
      </c>
      <c r="J892" s="326">
        <v>0</v>
      </c>
      <c r="K892" s="326">
        <v>0</v>
      </c>
      <c r="L892" s="326">
        <v>0</v>
      </c>
      <c r="M892" s="326">
        <v>0</v>
      </c>
      <c r="N892" s="326">
        <v>0</v>
      </c>
      <c r="O892" s="326">
        <v>0</v>
      </c>
      <c r="P892" s="326">
        <v>0</v>
      </c>
      <c r="Q892" s="206" t="s">
        <v>163</v>
      </c>
      <c r="R892" s="244">
        <f t="shared" si="13"/>
        <v>0</v>
      </c>
    </row>
    <row r="893" spans="1:18" ht="15">
      <c r="A893" s="327" t="s">
        <v>1100</v>
      </c>
      <c r="B893" s="327" t="s">
        <v>734</v>
      </c>
      <c r="C893" s="326">
        <v>0</v>
      </c>
      <c r="D893" s="326">
        <v>0</v>
      </c>
      <c r="E893" s="326">
        <v>0</v>
      </c>
      <c r="F893" s="326">
        <v>0</v>
      </c>
      <c r="G893" s="326">
        <v>0</v>
      </c>
      <c r="H893" s="326">
        <v>0</v>
      </c>
      <c r="I893" s="326">
        <v>0</v>
      </c>
      <c r="J893" s="326">
        <v>0</v>
      </c>
      <c r="K893" s="326">
        <v>0</v>
      </c>
      <c r="L893" s="326">
        <v>0</v>
      </c>
      <c r="M893" s="326">
        <v>0</v>
      </c>
      <c r="N893" s="326">
        <v>0</v>
      </c>
      <c r="O893" s="326">
        <v>0</v>
      </c>
      <c r="P893" s="326">
        <v>0</v>
      </c>
      <c r="Q893" s="206" t="s">
        <v>163</v>
      </c>
      <c r="R893" s="244">
        <f t="shared" si="13"/>
        <v>0</v>
      </c>
    </row>
    <row r="894" spans="1:18" ht="15">
      <c r="A894" s="327" t="s">
        <v>1101</v>
      </c>
      <c r="B894" s="327" t="s">
        <v>734</v>
      </c>
      <c r="C894" s="326">
        <v>0</v>
      </c>
      <c r="D894" s="326">
        <v>0</v>
      </c>
      <c r="E894" s="326">
        <v>0</v>
      </c>
      <c r="F894" s="326">
        <v>0</v>
      </c>
      <c r="G894" s="326">
        <v>0</v>
      </c>
      <c r="H894" s="326">
        <v>0</v>
      </c>
      <c r="I894" s="326">
        <v>0</v>
      </c>
      <c r="J894" s="326">
        <v>0</v>
      </c>
      <c r="K894" s="326">
        <v>0</v>
      </c>
      <c r="L894" s="326">
        <v>0</v>
      </c>
      <c r="M894" s="326">
        <v>0</v>
      </c>
      <c r="N894" s="326">
        <v>0</v>
      </c>
      <c r="O894" s="326">
        <v>0</v>
      </c>
      <c r="P894" s="326">
        <v>0</v>
      </c>
      <c r="Q894" s="206" t="s">
        <v>163</v>
      </c>
      <c r="R894" s="244">
        <f t="shared" si="13"/>
        <v>0</v>
      </c>
    </row>
    <row r="895" spans="1:18" ht="15">
      <c r="A895" s="327" t="s">
        <v>1102</v>
      </c>
      <c r="B895" s="327" t="s">
        <v>734</v>
      </c>
      <c r="C895" s="326">
        <v>0</v>
      </c>
      <c r="D895" s="326">
        <v>0</v>
      </c>
      <c r="E895" s="326">
        <v>0</v>
      </c>
      <c r="F895" s="326">
        <v>0</v>
      </c>
      <c r="G895" s="326">
        <v>0</v>
      </c>
      <c r="H895" s="326">
        <v>0</v>
      </c>
      <c r="I895" s="326">
        <v>0</v>
      </c>
      <c r="J895" s="326">
        <v>0</v>
      </c>
      <c r="K895" s="326">
        <v>0</v>
      </c>
      <c r="L895" s="326">
        <v>0</v>
      </c>
      <c r="M895" s="326">
        <v>0</v>
      </c>
      <c r="N895" s="326">
        <v>0</v>
      </c>
      <c r="O895" s="326">
        <v>0</v>
      </c>
      <c r="P895" s="326">
        <v>0</v>
      </c>
      <c r="Q895" s="206" t="s">
        <v>163</v>
      </c>
      <c r="R895" s="244">
        <f t="shared" si="13"/>
        <v>0</v>
      </c>
    </row>
    <row r="896" spans="1:18" ht="15">
      <c r="A896" s="327" t="s">
        <v>1103</v>
      </c>
      <c r="B896" s="327" t="s">
        <v>734</v>
      </c>
      <c r="C896" s="326">
        <v>0</v>
      </c>
      <c r="D896" s="326">
        <v>0</v>
      </c>
      <c r="E896" s="326">
        <v>0</v>
      </c>
      <c r="F896" s="326">
        <v>0</v>
      </c>
      <c r="G896" s="326">
        <v>0</v>
      </c>
      <c r="H896" s="326">
        <v>0</v>
      </c>
      <c r="I896" s="326">
        <v>0</v>
      </c>
      <c r="J896" s="326">
        <v>0</v>
      </c>
      <c r="K896" s="326">
        <v>0</v>
      </c>
      <c r="L896" s="326">
        <v>0</v>
      </c>
      <c r="M896" s="326">
        <v>0</v>
      </c>
      <c r="N896" s="326">
        <v>0</v>
      </c>
      <c r="O896" s="326">
        <v>0</v>
      </c>
      <c r="P896" s="326">
        <v>0</v>
      </c>
      <c r="Q896" s="206" t="s">
        <v>163</v>
      </c>
      <c r="R896" s="244">
        <f t="shared" si="13"/>
        <v>0</v>
      </c>
    </row>
    <row r="897" spans="1:18" ht="15">
      <c r="A897" s="327" t="s">
        <v>1104</v>
      </c>
      <c r="B897" s="327" t="s">
        <v>734</v>
      </c>
      <c r="C897" s="326">
        <v>0</v>
      </c>
      <c r="D897" s="326">
        <v>0</v>
      </c>
      <c r="E897" s="326">
        <v>0</v>
      </c>
      <c r="F897" s="326">
        <v>0</v>
      </c>
      <c r="G897" s="326">
        <v>0</v>
      </c>
      <c r="H897" s="326">
        <v>0</v>
      </c>
      <c r="I897" s="326">
        <v>0</v>
      </c>
      <c r="J897" s="326">
        <v>0</v>
      </c>
      <c r="K897" s="326">
        <v>0</v>
      </c>
      <c r="L897" s="326">
        <v>0</v>
      </c>
      <c r="M897" s="326">
        <v>0</v>
      </c>
      <c r="N897" s="326">
        <v>0</v>
      </c>
      <c r="O897" s="326">
        <v>0</v>
      </c>
      <c r="P897" s="326">
        <v>0</v>
      </c>
      <c r="Q897" s="206" t="s">
        <v>163</v>
      </c>
      <c r="R897" s="244">
        <f t="shared" si="13"/>
        <v>0</v>
      </c>
    </row>
    <row r="898" spans="1:18" ht="15">
      <c r="A898" s="327" t="s">
        <v>1105</v>
      </c>
      <c r="B898" s="327" t="s">
        <v>734</v>
      </c>
      <c r="C898" s="326">
        <v>0</v>
      </c>
      <c r="D898" s="326">
        <v>0</v>
      </c>
      <c r="E898" s="326">
        <v>0</v>
      </c>
      <c r="F898" s="326">
        <v>0</v>
      </c>
      <c r="G898" s="326">
        <v>0</v>
      </c>
      <c r="H898" s="326">
        <v>0</v>
      </c>
      <c r="I898" s="326">
        <v>0</v>
      </c>
      <c r="J898" s="326">
        <v>0</v>
      </c>
      <c r="K898" s="326">
        <v>0</v>
      </c>
      <c r="L898" s="326">
        <v>0</v>
      </c>
      <c r="M898" s="326">
        <v>0</v>
      </c>
      <c r="N898" s="326">
        <v>0</v>
      </c>
      <c r="O898" s="326">
        <v>0</v>
      </c>
      <c r="P898" s="326">
        <v>0</v>
      </c>
      <c r="Q898" s="206" t="s">
        <v>163</v>
      </c>
      <c r="R898" s="244">
        <f t="shared" si="13"/>
        <v>0</v>
      </c>
    </row>
    <row r="899" spans="1:18" ht="15">
      <c r="A899" s="327" t="s">
        <v>1106</v>
      </c>
      <c r="B899" s="327" t="s">
        <v>734</v>
      </c>
      <c r="C899" s="326">
        <v>0</v>
      </c>
      <c r="D899" s="326">
        <v>0</v>
      </c>
      <c r="E899" s="326">
        <v>0</v>
      </c>
      <c r="F899" s="326">
        <v>0</v>
      </c>
      <c r="G899" s="326">
        <v>0</v>
      </c>
      <c r="H899" s="326">
        <v>0</v>
      </c>
      <c r="I899" s="326">
        <v>0</v>
      </c>
      <c r="J899" s="326">
        <v>0</v>
      </c>
      <c r="K899" s="326">
        <v>0</v>
      </c>
      <c r="L899" s="326">
        <v>0</v>
      </c>
      <c r="M899" s="326">
        <v>0</v>
      </c>
      <c r="N899" s="326">
        <v>0</v>
      </c>
      <c r="O899" s="326">
        <v>0</v>
      </c>
      <c r="P899" s="326">
        <v>0</v>
      </c>
      <c r="Q899" s="206" t="s">
        <v>163</v>
      </c>
      <c r="R899" s="244">
        <f t="shared" si="13"/>
        <v>0</v>
      </c>
    </row>
    <row r="900" spans="1:18" ht="15">
      <c r="A900" s="327" t="s">
        <v>1107</v>
      </c>
      <c r="B900" s="327" t="s">
        <v>734</v>
      </c>
      <c r="C900" s="326">
        <v>0</v>
      </c>
      <c r="D900" s="326">
        <v>0</v>
      </c>
      <c r="E900" s="326">
        <v>0</v>
      </c>
      <c r="F900" s="326">
        <v>0</v>
      </c>
      <c r="G900" s="326">
        <v>0</v>
      </c>
      <c r="H900" s="326">
        <v>0</v>
      </c>
      <c r="I900" s="326">
        <v>0</v>
      </c>
      <c r="J900" s="326">
        <v>0</v>
      </c>
      <c r="K900" s="326">
        <v>0</v>
      </c>
      <c r="L900" s="326">
        <v>0</v>
      </c>
      <c r="M900" s="326">
        <v>0</v>
      </c>
      <c r="N900" s="326">
        <v>0</v>
      </c>
      <c r="O900" s="326">
        <v>0</v>
      </c>
      <c r="P900" s="326">
        <v>0</v>
      </c>
      <c r="Q900" s="206" t="s">
        <v>163</v>
      </c>
      <c r="R900" s="244">
        <f t="shared" ref="R900:R963" si="14">(ROUND((C900+O900+SUM(D900:N900)*2)/24,-3)-(ROUND(P900,-3)))</f>
        <v>0</v>
      </c>
    </row>
    <row r="901" spans="1:18" ht="15">
      <c r="A901" s="327" t="s">
        <v>1108</v>
      </c>
      <c r="B901" s="327" t="s">
        <v>734</v>
      </c>
      <c r="C901" s="326">
        <v>0</v>
      </c>
      <c r="D901" s="326">
        <v>0</v>
      </c>
      <c r="E901" s="326">
        <v>0</v>
      </c>
      <c r="F901" s="326">
        <v>0</v>
      </c>
      <c r="G901" s="326">
        <v>0</v>
      </c>
      <c r="H901" s="326">
        <v>0</v>
      </c>
      <c r="I901" s="326">
        <v>0</v>
      </c>
      <c r="J901" s="326">
        <v>0</v>
      </c>
      <c r="K901" s="326">
        <v>0</v>
      </c>
      <c r="L901" s="326">
        <v>0</v>
      </c>
      <c r="M901" s="326">
        <v>0</v>
      </c>
      <c r="N901" s="326">
        <v>0</v>
      </c>
      <c r="O901" s="326">
        <v>0</v>
      </c>
      <c r="P901" s="326">
        <v>0</v>
      </c>
      <c r="Q901" s="206" t="s">
        <v>163</v>
      </c>
      <c r="R901" s="244">
        <f t="shared" si="14"/>
        <v>0</v>
      </c>
    </row>
    <row r="902" spans="1:18" ht="15">
      <c r="A902" s="327" t="s">
        <v>1109</v>
      </c>
      <c r="B902" s="327" t="s">
        <v>734</v>
      </c>
      <c r="C902" s="326">
        <v>0</v>
      </c>
      <c r="D902" s="326">
        <v>0</v>
      </c>
      <c r="E902" s="326">
        <v>0</v>
      </c>
      <c r="F902" s="326">
        <v>0</v>
      </c>
      <c r="G902" s="326">
        <v>0</v>
      </c>
      <c r="H902" s="326">
        <v>0</v>
      </c>
      <c r="I902" s="326">
        <v>0</v>
      </c>
      <c r="J902" s="326">
        <v>0</v>
      </c>
      <c r="K902" s="326">
        <v>0</v>
      </c>
      <c r="L902" s="326">
        <v>0</v>
      </c>
      <c r="M902" s="326">
        <v>0</v>
      </c>
      <c r="N902" s="326">
        <v>0</v>
      </c>
      <c r="O902" s="326">
        <v>0</v>
      </c>
      <c r="P902" s="326">
        <v>0</v>
      </c>
      <c r="Q902" s="206" t="s">
        <v>163</v>
      </c>
      <c r="R902" s="244">
        <f t="shared" si="14"/>
        <v>0</v>
      </c>
    </row>
    <row r="903" spans="1:18" ht="15">
      <c r="A903" s="327" t="s">
        <v>1110</v>
      </c>
      <c r="B903" s="327" t="s">
        <v>734</v>
      </c>
      <c r="C903" s="326">
        <v>0</v>
      </c>
      <c r="D903" s="326">
        <v>0</v>
      </c>
      <c r="E903" s="326">
        <v>0</v>
      </c>
      <c r="F903" s="326">
        <v>0</v>
      </c>
      <c r="G903" s="326">
        <v>0</v>
      </c>
      <c r="H903" s="326">
        <v>0</v>
      </c>
      <c r="I903" s="326">
        <v>0</v>
      </c>
      <c r="J903" s="326">
        <v>0</v>
      </c>
      <c r="K903" s="326">
        <v>0</v>
      </c>
      <c r="L903" s="326">
        <v>0</v>
      </c>
      <c r="M903" s="326">
        <v>0</v>
      </c>
      <c r="N903" s="326">
        <v>0</v>
      </c>
      <c r="O903" s="326">
        <v>0</v>
      </c>
      <c r="P903" s="326">
        <v>0</v>
      </c>
      <c r="Q903" s="206" t="s">
        <v>163</v>
      </c>
      <c r="R903" s="244">
        <f t="shared" si="14"/>
        <v>0</v>
      </c>
    </row>
    <row r="904" spans="1:18" ht="15">
      <c r="A904" s="327" t="s">
        <v>1111</v>
      </c>
      <c r="B904" s="327" t="s">
        <v>734</v>
      </c>
      <c r="C904" s="326">
        <v>0</v>
      </c>
      <c r="D904" s="326">
        <v>0</v>
      </c>
      <c r="E904" s="326">
        <v>0</v>
      </c>
      <c r="F904" s="326">
        <v>0</v>
      </c>
      <c r="G904" s="326">
        <v>0</v>
      </c>
      <c r="H904" s="326">
        <v>0</v>
      </c>
      <c r="I904" s="326">
        <v>0</v>
      </c>
      <c r="J904" s="326">
        <v>0</v>
      </c>
      <c r="K904" s="326">
        <v>0</v>
      </c>
      <c r="L904" s="326">
        <v>0</v>
      </c>
      <c r="M904" s="326">
        <v>0</v>
      </c>
      <c r="N904" s="326">
        <v>0</v>
      </c>
      <c r="O904" s="326">
        <v>0</v>
      </c>
      <c r="P904" s="326">
        <v>0</v>
      </c>
      <c r="Q904" s="206" t="s">
        <v>163</v>
      </c>
      <c r="R904" s="244">
        <f t="shared" si="14"/>
        <v>0</v>
      </c>
    </row>
    <row r="905" spans="1:18" ht="15">
      <c r="A905" s="327" t="s">
        <v>1112</v>
      </c>
      <c r="B905" s="327" t="s">
        <v>734</v>
      </c>
      <c r="C905" s="326">
        <v>0</v>
      </c>
      <c r="D905" s="326">
        <v>0</v>
      </c>
      <c r="E905" s="326">
        <v>0</v>
      </c>
      <c r="F905" s="326">
        <v>0</v>
      </c>
      <c r="G905" s="326">
        <v>0</v>
      </c>
      <c r="H905" s="326">
        <v>0</v>
      </c>
      <c r="I905" s="326">
        <v>0</v>
      </c>
      <c r="J905" s="326">
        <v>0</v>
      </c>
      <c r="K905" s="326">
        <v>0</v>
      </c>
      <c r="L905" s="326">
        <v>0</v>
      </c>
      <c r="M905" s="326">
        <v>0</v>
      </c>
      <c r="N905" s="326">
        <v>0</v>
      </c>
      <c r="O905" s="326">
        <v>0</v>
      </c>
      <c r="P905" s="326">
        <v>0</v>
      </c>
      <c r="Q905" s="206" t="s">
        <v>163</v>
      </c>
      <c r="R905" s="244">
        <f t="shared" si="14"/>
        <v>0</v>
      </c>
    </row>
    <row r="906" spans="1:18" ht="15">
      <c r="A906" s="327" t="s">
        <v>1113</v>
      </c>
      <c r="B906" s="327" t="s">
        <v>734</v>
      </c>
      <c r="C906" s="326">
        <v>0</v>
      </c>
      <c r="D906" s="326">
        <v>0</v>
      </c>
      <c r="E906" s="326">
        <v>0</v>
      </c>
      <c r="F906" s="326">
        <v>0</v>
      </c>
      <c r="G906" s="326">
        <v>0</v>
      </c>
      <c r="H906" s="326">
        <v>0</v>
      </c>
      <c r="I906" s="326">
        <v>0</v>
      </c>
      <c r="J906" s="326">
        <v>0</v>
      </c>
      <c r="K906" s="326">
        <v>0</v>
      </c>
      <c r="L906" s="326">
        <v>0</v>
      </c>
      <c r="M906" s="326">
        <v>0</v>
      </c>
      <c r="N906" s="326">
        <v>0</v>
      </c>
      <c r="O906" s="326">
        <v>0</v>
      </c>
      <c r="P906" s="326">
        <v>0</v>
      </c>
      <c r="Q906" s="206" t="s">
        <v>163</v>
      </c>
      <c r="R906" s="244">
        <f t="shared" si="14"/>
        <v>0</v>
      </c>
    </row>
    <row r="907" spans="1:18" ht="15">
      <c r="A907" s="327" t="s">
        <v>1114</v>
      </c>
      <c r="B907" s="327" t="s">
        <v>734</v>
      </c>
      <c r="C907" s="326">
        <v>0</v>
      </c>
      <c r="D907" s="326">
        <v>0</v>
      </c>
      <c r="E907" s="326">
        <v>0</v>
      </c>
      <c r="F907" s="326">
        <v>0</v>
      </c>
      <c r="G907" s="326">
        <v>0</v>
      </c>
      <c r="H907" s="326">
        <v>0</v>
      </c>
      <c r="I907" s="326">
        <v>0</v>
      </c>
      <c r="J907" s="326">
        <v>0</v>
      </c>
      <c r="K907" s="326">
        <v>0</v>
      </c>
      <c r="L907" s="326">
        <v>0</v>
      </c>
      <c r="M907" s="326">
        <v>0</v>
      </c>
      <c r="N907" s="326">
        <v>0</v>
      </c>
      <c r="O907" s="326">
        <v>0</v>
      </c>
      <c r="P907" s="326">
        <v>0</v>
      </c>
      <c r="Q907" s="206" t="s">
        <v>163</v>
      </c>
      <c r="R907" s="244">
        <f t="shared" si="14"/>
        <v>0</v>
      </c>
    </row>
    <row r="908" spans="1:18" ht="15">
      <c r="A908" s="327" t="s">
        <v>1115</v>
      </c>
      <c r="B908" s="327" t="s">
        <v>734</v>
      </c>
      <c r="C908" s="326">
        <v>0</v>
      </c>
      <c r="D908" s="326">
        <v>0</v>
      </c>
      <c r="E908" s="326">
        <v>0</v>
      </c>
      <c r="F908" s="326">
        <v>0</v>
      </c>
      <c r="G908" s="326">
        <v>0</v>
      </c>
      <c r="H908" s="326">
        <v>0</v>
      </c>
      <c r="I908" s="326">
        <v>0</v>
      </c>
      <c r="J908" s="326">
        <v>0</v>
      </c>
      <c r="K908" s="326">
        <v>0</v>
      </c>
      <c r="L908" s="326">
        <v>0</v>
      </c>
      <c r="M908" s="326">
        <v>0</v>
      </c>
      <c r="N908" s="326">
        <v>0</v>
      </c>
      <c r="O908" s="326">
        <v>0</v>
      </c>
      <c r="P908" s="326">
        <v>0</v>
      </c>
      <c r="Q908" s="206" t="s">
        <v>163</v>
      </c>
      <c r="R908" s="244">
        <f t="shared" si="14"/>
        <v>0</v>
      </c>
    </row>
    <row r="909" spans="1:18" ht="15">
      <c r="A909" s="327" t="s">
        <v>1116</v>
      </c>
      <c r="B909" s="327" t="s">
        <v>734</v>
      </c>
      <c r="C909" s="326">
        <v>0</v>
      </c>
      <c r="D909" s="326">
        <v>0</v>
      </c>
      <c r="E909" s="326">
        <v>0</v>
      </c>
      <c r="F909" s="326">
        <v>0</v>
      </c>
      <c r="G909" s="326">
        <v>0</v>
      </c>
      <c r="H909" s="326">
        <v>0</v>
      </c>
      <c r="I909" s="326">
        <v>0</v>
      </c>
      <c r="J909" s="326">
        <v>0</v>
      </c>
      <c r="K909" s="326">
        <v>0</v>
      </c>
      <c r="L909" s="326">
        <v>0</v>
      </c>
      <c r="M909" s="326">
        <v>0</v>
      </c>
      <c r="N909" s="326">
        <v>0</v>
      </c>
      <c r="O909" s="326">
        <v>0</v>
      </c>
      <c r="P909" s="326">
        <v>0</v>
      </c>
      <c r="Q909" s="206" t="s">
        <v>163</v>
      </c>
      <c r="R909" s="244">
        <f t="shared" si="14"/>
        <v>0</v>
      </c>
    </row>
    <row r="910" spans="1:18" ht="15">
      <c r="A910" s="327" t="s">
        <v>1117</v>
      </c>
      <c r="B910" s="327" t="s">
        <v>734</v>
      </c>
      <c r="C910" s="326">
        <v>0</v>
      </c>
      <c r="D910" s="326">
        <v>0</v>
      </c>
      <c r="E910" s="326">
        <v>0</v>
      </c>
      <c r="F910" s="326">
        <v>0</v>
      </c>
      <c r="G910" s="326">
        <v>0</v>
      </c>
      <c r="H910" s="326">
        <v>0</v>
      </c>
      <c r="I910" s="326">
        <v>0</v>
      </c>
      <c r="J910" s="326">
        <v>0</v>
      </c>
      <c r="K910" s="326">
        <v>0</v>
      </c>
      <c r="L910" s="326">
        <v>0</v>
      </c>
      <c r="M910" s="326">
        <v>0</v>
      </c>
      <c r="N910" s="326">
        <v>0</v>
      </c>
      <c r="O910" s="326">
        <v>0</v>
      </c>
      <c r="P910" s="326">
        <v>0</v>
      </c>
      <c r="Q910" s="206" t="s">
        <v>163</v>
      </c>
      <c r="R910" s="244">
        <f t="shared" si="14"/>
        <v>0</v>
      </c>
    </row>
    <row r="911" spans="1:18" ht="15">
      <c r="A911" s="327" t="s">
        <v>1118</v>
      </c>
      <c r="B911" s="327" t="s">
        <v>734</v>
      </c>
      <c r="C911" s="326">
        <v>0</v>
      </c>
      <c r="D911" s="326">
        <v>0</v>
      </c>
      <c r="E911" s="326">
        <v>0</v>
      </c>
      <c r="F911" s="326">
        <v>0</v>
      </c>
      <c r="G911" s="326">
        <v>0</v>
      </c>
      <c r="H911" s="326">
        <v>0</v>
      </c>
      <c r="I911" s="326">
        <v>0</v>
      </c>
      <c r="J911" s="326">
        <v>0</v>
      </c>
      <c r="K911" s="326">
        <v>0</v>
      </c>
      <c r="L911" s="326">
        <v>0</v>
      </c>
      <c r="M911" s="326">
        <v>0</v>
      </c>
      <c r="N911" s="326">
        <v>0</v>
      </c>
      <c r="O911" s="326">
        <v>0</v>
      </c>
      <c r="P911" s="326">
        <v>0</v>
      </c>
      <c r="Q911" s="206" t="s">
        <v>163</v>
      </c>
      <c r="R911" s="244">
        <f t="shared" si="14"/>
        <v>0</v>
      </c>
    </row>
    <row r="912" spans="1:18" ht="15">
      <c r="A912" s="327" t="s">
        <v>1119</v>
      </c>
      <c r="B912" s="327" t="s">
        <v>734</v>
      </c>
      <c r="C912" s="326">
        <v>0</v>
      </c>
      <c r="D912" s="326">
        <v>0</v>
      </c>
      <c r="E912" s="326">
        <v>0</v>
      </c>
      <c r="F912" s="326">
        <v>0</v>
      </c>
      <c r="G912" s="326">
        <v>0</v>
      </c>
      <c r="H912" s="326">
        <v>0</v>
      </c>
      <c r="I912" s="326">
        <v>0</v>
      </c>
      <c r="J912" s="326">
        <v>0</v>
      </c>
      <c r="K912" s="326">
        <v>0</v>
      </c>
      <c r="L912" s="326">
        <v>0</v>
      </c>
      <c r="M912" s="326">
        <v>0</v>
      </c>
      <c r="N912" s="326">
        <v>0</v>
      </c>
      <c r="O912" s="326">
        <v>0</v>
      </c>
      <c r="P912" s="326">
        <v>0</v>
      </c>
      <c r="Q912" s="206" t="s">
        <v>163</v>
      </c>
      <c r="R912" s="244">
        <f t="shared" si="14"/>
        <v>0</v>
      </c>
    </row>
    <row r="913" spans="1:18" ht="15">
      <c r="A913" s="327" t="s">
        <v>1120</v>
      </c>
      <c r="B913" s="327" t="s">
        <v>734</v>
      </c>
      <c r="C913" s="326">
        <v>0</v>
      </c>
      <c r="D913" s="326">
        <v>0</v>
      </c>
      <c r="E913" s="326">
        <v>0</v>
      </c>
      <c r="F913" s="326">
        <v>0</v>
      </c>
      <c r="G913" s="326">
        <v>0</v>
      </c>
      <c r="H913" s="326">
        <v>0</v>
      </c>
      <c r="I913" s="326">
        <v>0</v>
      </c>
      <c r="J913" s="326">
        <v>0</v>
      </c>
      <c r="K913" s="326">
        <v>0</v>
      </c>
      <c r="L913" s="326">
        <v>0</v>
      </c>
      <c r="M913" s="326">
        <v>0</v>
      </c>
      <c r="N913" s="326">
        <v>0</v>
      </c>
      <c r="O913" s="326">
        <v>0</v>
      </c>
      <c r="P913" s="326">
        <v>0</v>
      </c>
      <c r="Q913" s="206" t="s">
        <v>163</v>
      </c>
      <c r="R913" s="244">
        <f t="shared" si="14"/>
        <v>0</v>
      </c>
    </row>
    <row r="914" spans="1:18" ht="15">
      <c r="A914" s="327" t="s">
        <v>1121</v>
      </c>
      <c r="B914" s="327" t="s">
        <v>734</v>
      </c>
      <c r="C914" s="326">
        <v>28390000</v>
      </c>
      <c r="D914" s="326">
        <v>28879000</v>
      </c>
      <c r="E914" s="326">
        <v>29369000</v>
      </c>
      <c r="F914" s="326">
        <v>29858000</v>
      </c>
      <c r="G914" s="326">
        <v>18707000</v>
      </c>
      <c r="H914" s="326">
        <v>16644000</v>
      </c>
      <c r="I914" s="326">
        <v>16839000</v>
      </c>
      <c r="J914" s="326">
        <v>17034000</v>
      </c>
      <c r="K914" s="326">
        <v>17227000</v>
      </c>
      <c r="L914" s="326">
        <v>17429000</v>
      </c>
      <c r="M914" s="326">
        <v>17630000</v>
      </c>
      <c r="N914" s="326">
        <v>17832000</v>
      </c>
      <c r="O914" s="326">
        <v>18034000</v>
      </c>
      <c r="P914" s="326">
        <v>20888425</v>
      </c>
      <c r="Q914" s="206" t="s">
        <v>163</v>
      </c>
      <c r="R914" s="244">
        <f t="shared" si="14"/>
        <v>0</v>
      </c>
    </row>
    <row r="915" spans="1:18" ht="15">
      <c r="A915" s="327" t="s">
        <v>1122</v>
      </c>
      <c r="B915" s="327" t="s">
        <v>734</v>
      </c>
      <c r="C915" s="326">
        <v>973000</v>
      </c>
      <c r="D915" s="326">
        <v>981000</v>
      </c>
      <c r="E915" s="326">
        <v>989000</v>
      </c>
      <c r="F915" s="326">
        <v>998000</v>
      </c>
      <c r="G915" s="326">
        <v>1006000</v>
      </c>
      <c r="H915" s="326">
        <v>1014000</v>
      </c>
      <c r="I915" s="326">
        <v>1022000</v>
      </c>
      <c r="J915" s="326">
        <v>1031000</v>
      </c>
      <c r="K915" s="326">
        <v>1039000</v>
      </c>
      <c r="L915" s="326">
        <v>1047000</v>
      </c>
      <c r="M915" s="326">
        <v>1055000</v>
      </c>
      <c r="N915" s="326">
        <v>1064000</v>
      </c>
      <c r="O915" s="326">
        <v>1072000</v>
      </c>
      <c r="P915" s="326">
        <v>1022305</v>
      </c>
      <c r="Q915" s="206" t="s">
        <v>163</v>
      </c>
      <c r="R915" s="244">
        <f t="shared" si="14"/>
        <v>0</v>
      </c>
    </row>
    <row r="916" spans="1:18" ht="15">
      <c r="A916" s="327" t="s">
        <v>1123</v>
      </c>
      <c r="B916" s="327" t="s">
        <v>734</v>
      </c>
      <c r="C916" s="326">
        <v>796000</v>
      </c>
      <c r="D916" s="326">
        <v>802000</v>
      </c>
      <c r="E916" s="326">
        <v>809000</v>
      </c>
      <c r="F916" s="326">
        <v>816000</v>
      </c>
      <c r="G916" s="326">
        <v>822000</v>
      </c>
      <c r="H916" s="326">
        <v>829000</v>
      </c>
      <c r="I916" s="326">
        <v>835000</v>
      </c>
      <c r="J916" s="326">
        <v>842000</v>
      </c>
      <c r="K916" s="326">
        <v>849000</v>
      </c>
      <c r="L916" s="326">
        <v>855000</v>
      </c>
      <c r="M916" s="326">
        <v>862000</v>
      </c>
      <c r="N916" s="326">
        <v>868000</v>
      </c>
      <c r="O916" s="326">
        <v>875000</v>
      </c>
      <c r="P916" s="326">
        <v>835319</v>
      </c>
      <c r="Q916" s="206" t="s">
        <v>163</v>
      </c>
      <c r="R916" s="244">
        <f t="shared" si="14"/>
        <v>0</v>
      </c>
    </row>
    <row r="917" spans="1:18" ht="15">
      <c r="A917" s="327" t="s">
        <v>1124</v>
      </c>
      <c r="B917" s="327" t="s">
        <v>734</v>
      </c>
      <c r="C917" s="326">
        <v>0</v>
      </c>
      <c r="D917" s="326">
        <v>0</v>
      </c>
      <c r="E917" s="326">
        <v>0</v>
      </c>
      <c r="F917" s="326">
        <v>0</v>
      </c>
      <c r="G917" s="326">
        <v>0</v>
      </c>
      <c r="H917" s="326">
        <v>0</v>
      </c>
      <c r="I917" s="326">
        <v>0</v>
      </c>
      <c r="J917" s="326">
        <v>0</v>
      </c>
      <c r="K917" s="326">
        <v>0</v>
      </c>
      <c r="L917" s="326">
        <v>0</v>
      </c>
      <c r="M917" s="326">
        <v>0</v>
      </c>
      <c r="N917" s="326">
        <v>0</v>
      </c>
      <c r="O917" s="326">
        <v>0</v>
      </c>
      <c r="P917" s="326">
        <v>0</v>
      </c>
      <c r="Q917" s="206" t="s">
        <v>163</v>
      </c>
      <c r="R917" s="244">
        <f t="shared" si="14"/>
        <v>0</v>
      </c>
    </row>
    <row r="918" spans="1:18" ht="15">
      <c r="A918" s="327" t="s">
        <v>1125</v>
      </c>
      <c r="B918" s="327" t="s">
        <v>734</v>
      </c>
      <c r="C918" s="326">
        <v>0</v>
      </c>
      <c r="D918" s="326">
        <v>0</v>
      </c>
      <c r="E918" s="326">
        <v>0</v>
      </c>
      <c r="F918" s="326">
        <v>0</v>
      </c>
      <c r="G918" s="326">
        <v>0</v>
      </c>
      <c r="H918" s="326">
        <v>0</v>
      </c>
      <c r="I918" s="326">
        <v>0</v>
      </c>
      <c r="J918" s="326">
        <v>0</v>
      </c>
      <c r="K918" s="326">
        <v>0</v>
      </c>
      <c r="L918" s="326">
        <v>0</v>
      </c>
      <c r="M918" s="326">
        <v>0</v>
      </c>
      <c r="N918" s="326">
        <v>0</v>
      </c>
      <c r="O918" s="326">
        <v>0</v>
      </c>
      <c r="P918" s="326">
        <v>0</v>
      </c>
      <c r="Q918" s="206" t="s">
        <v>163</v>
      </c>
      <c r="R918" s="244">
        <f t="shared" si="14"/>
        <v>0</v>
      </c>
    </row>
    <row r="919" spans="1:18" ht="15">
      <c r="A919" s="327" t="s">
        <v>1126</v>
      </c>
      <c r="B919" s="327" t="s">
        <v>734</v>
      </c>
      <c r="C919" s="326">
        <v>0</v>
      </c>
      <c r="D919" s="326">
        <v>0</v>
      </c>
      <c r="E919" s="326">
        <v>0</v>
      </c>
      <c r="F919" s="326">
        <v>0</v>
      </c>
      <c r="G919" s="326">
        <v>0</v>
      </c>
      <c r="H919" s="326">
        <v>0</v>
      </c>
      <c r="I919" s="326">
        <v>0</v>
      </c>
      <c r="J919" s="326">
        <v>0</v>
      </c>
      <c r="K919" s="326">
        <v>0</v>
      </c>
      <c r="L919" s="326">
        <v>0</v>
      </c>
      <c r="M919" s="326">
        <v>0</v>
      </c>
      <c r="N919" s="326">
        <v>0</v>
      </c>
      <c r="O919" s="326">
        <v>0</v>
      </c>
      <c r="P919" s="326">
        <v>0</v>
      </c>
      <c r="Q919" s="206" t="s">
        <v>163</v>
      </c>
      <c r="R919" s="244">
        <f t="shared" si="14"/>
        <v>0</v>
      </c>
    </row>
    <row r="920" spans="1:18" ht="15">
      <c r="A920" s="327" t="s">
        <v>1127</v>
      </c>
      <c r="B920" s="327" t="s">
        <v>734</v>
      </c>
      <c r="C920" s="326">
        <v>0</v>
      </c>
      <c r="D920" s="326">
        <v>0</v>
      </c>
      <c r="E920" s="326">
        <v>0</v>
      </c>
      <c r="F920" s="326">
        <v>0</v>
      </c>
      <c r="G920" s="326">
        <v>0</v>
      </c>
      <c r="H920" s="326">
        <v>0</v>
      </c>
      <c r="I920" s="326">
        <v>0</v>
      </c>
      <c r="J920" s="326">
        <v>0</v>
      </c>
      <c r="K920" s="326">
        <v>0</v>
      </c>
      <c r="L920" s="326">
        <v>0</v>
      </c>
      <c r="M920" s="326">
        <v>0</v>
      </c>
      <c r="N920" s="326">
        <v>0</v>
      </c>
      <c r="O920" s="326">
        <v>0</v>
      </c>
      <c r="P920" s="326">
        <v>0</v>
      </c>
      <c r="Q920" s="206" t="s">
        <v>163</v>
      </c>
      <c r="R920" s="244">
        <f t="shared" si="14"/>
        <v>0</v>
      </c>
    </row>
    <row r="921" spans="1:18" ht="15">
      <c r="A921" s="327" t="s">
        <v>1128</v>
      </c>
      <c r="B921" s="327" t="s">
        <v>734</v>
      </c>
      <c r="C921" s="326">
        <v>0</v>
      </c>
      <c r="D921" s="326">
        <v>0</v>
      </c>
      <c r="E921" s="326">
        <v>0</v>
      </c>
      <c r="F921" s="326">
        <v>0</v>
      </c>
      <c r="G921" s="326">
        <v>0</v>
      </c>
      <c r="H921" s="326">
        <v>0</v>
      </c>
      <c r="I921" s="326">
        <v>0</v>
      </c>
      <c r="J921" s="326">
        <v>0</v>
      </c>
      <c r="K921" s="326">
        <v>0</v>
      </c>
      <c r="L921" s="326">
        <v>0</v>
      </c>
      <c r="M921" s="326">
        <v>0</v>
      </c>
      <c r="N921" s="326">
        <v>0</v>
      </c>
      <c r="O921" s="326">
        <v>0</v>
      </c>
      <c r="P921" s="326">
        <v>0</v>
      </c>
      <c r="Q921" s="206" t="s">
        <v>163</v>
      </c>
      <c r="R921" s="244">
        <f t="shared" si="14"/>
        <v>0</v>
      </c>
    </row>
    <row r="922" spans="1:18" ht="15">
      <c r="A922" s="327" t="s">
        <v>1129</v>
      </c>
      <c r="B922" s="327" t="s">
        <v>734</v>
      </c>
      <c r="C922" s="326">
        <v>0</v>
      </c>
      <c r="D922" s="326">
        <v>0</v>
      </c>
      <c r="E922" s="326">
        <v>0</v>
      </c>
      <c r="F922" s="326">
        <v>0</v>
      </c>
      <c r="G922" s="326">
        <v>0</v>
      </c>
      <c r="H922" s="326">
        <v>0</v>
      </c>
      <c r="I922" s="326">
        <v>0</v>
      </c>
      <c r="J922" s="326">
        <v>0</v>
      </c>
      <c r="K922" s="326">
        <v>0</v>
      </c>
      <c r="L922" s="326">
        <v>0</v>
      </c>
      <c r="M922" s="326">
        <v>0</v>
      </c>
      <c r="N922" s="326">
        <v>0</v>
      </c>
      <c r="O922" s="326">
        <v>0</v>
      </c>
      <c r="P922" s="326">
        <v>0</v>
      </c>
      <c r="Q922" s="206" t="s">
        <v>163</v>
      </c>
      <c r="R922" s="244">
        <f t="shared" si="14"/>
        <v>0</v>
      </c>
    </row>
    <row r="923" spans="1:18" ht="15">
      <c r="A923" s="327" t="s">
        <v>1130</v>
      </c>
      <c r="B923" s="327" t="s">
        <v>734</v>
      </c>
      <c r="C923" s="326">
        <v>0</v>
      </c>
      <c r="D923" s="326">
        <v>0</v>
      </c>
      <c r="E923" s="326">
        <v>0</v>
      </c>
      <c r="F923" s="326">
        <v>0</v>
      </c>
      <c r="G923" s="326">
        <v>0</v>
      </c>
      <c r="H923" s="326">
        <v>0</v>
      </c>
      <c r="I923" s="326">
        <v>0</v>
      </c>
      <c r="J923" s="326">
        <v>0</v>
      </c>
      <c r="K923" s="326">
        <v>0</v>
      </c>
      <c r="L923" s="326">
        <v>0</v>
      </c>
      <c r="M923" s="326">
        <v>0</v>
      </c>
      <c r="N923" s="326">
        <v>0</v>
      </c>
      <c r="O923" s="326">
        <v>0</v>
      </c>
      <c r="P923" s="326">
        <v>0</v>
      </c>
      <c r="Q923" s="206" t="s">
        <v>163</v>
      </c>
      <c r="R923" s="244">
        <f t="shared" si="14"/>
        <v>0</v>
      </c>
    </row>
    <row r="924" spans="1:18" ht="15">
      <c r="A924" s="327" t="s">
        <v>1131</v>
      </c>
      <c r="B924" s="327" t="s">
        <v>734</v>
      </c>
      <c r="C924" s="326">
        <v>0</v>
      </c>
      <c r="D924" s="326">
        <v>0</v>
      </c>
      <c r="E924" s="326">
        <v>0</v>
      </c>
      <c r="F924" s="326">
        <v>0</v>
      </c>
      <c r="G924" s="326">
        <v>0</v>
      </c>
      <c r="H924" s="326">
        <v>0</v>
      </c>
      <c r="I924" s="326">
        <v>0</v>
      </c>
      <c r="J924" s="326">
        <v>0</v>
      </c>
      <c r="K924" s="326">
        <v>0</v>
      </c>
      <c r="L924" s="326">
        <v>0</v>
      </c>
      <c r="M924" s="326">
        <v>0</v>
      </c>
      <c r="N924" s="326">
        <v>0</v>
      </c>
      <c r="O924" s="326">
        <v>0</v>
      </c>
      <c r="P924" s="326">
        <v>0</v>
      </c>
      <c r="Q924" s="206" t="s">
        <v>163</v>
      </c>
      <c r="R924" s="244">
        <f t="shared" si="14"/>
        <v>0</v>
      </c>
    </row>
    <row r="925" spans="1:18" ht="15">
      <c r="A925" s="327" t="s">
        <v>1132</v>
      </c>
      <c r="B925" s="327" t="s">
        <v>734</v>
      </c>
      <c r="C925" s="326">
        <v>0</v>
      </c>
      <c r="D925" s="326">
        <v>0</v>
      </c>
      <c r="E925" s="326">
        <v>0</v>
      </c>
      <c r="F925" s="326">
        <v>0</v>
      </c>
      <c r="G925" s="326">
        <v>0</v>
      </c>
      <c r="H925" s="326">
        <v>0</v>
      </c>
      <c r="I925" s="326">
        <v>0</v>
      </c>
      <c r="J925" s="326">
        <v>0</v>
      </c>
      <c r="K925" s="326">
        <v>0</v>
      </c>
      <c r="L925" s="326">
        <v>0</v>
      </c>
      <c r="M925" s="326">
        <v>0</v>
      </c>
      <c r="N925" s="326">
        <v>0</v>
      </c>
      <c r="O925" s="326">
        <v>0</v>
      </c>
      <c r="P925" s="326">
        <v>0</v>
      </c>
      <c r="Q925" s="206" t="s">
        <v>163</v>
      </c>
      <c r="R925" s="244">
        <f t="shared" si="14"/>
        <v>0</v>
      </c>
    </row>
    <row r="926" spans="1:18" ht="15">
      <c r="A926" s="327" t="s">
        <v>1133</v>
      </c>
      <c r="B926" s="327" t="s">
        <v>734</v>
      </c>
      <c r="C926" s="326">
        <v>0</v>
      </c>
      <c r="D926" s="326">
        <v>0</v>
      </c>
      <c r="E926" s="326">
        <v>0</v>
      </c>
      <c r="F926" s="326">
        <v>0</v>
      </c>
      <c r="G926" s="326">
        <v>0</v>
      </c>
      <c r="H926" s="326">
        <v>0</v>
      </c>
      <c r="I926" s="326">
        <v>0</v>
      </c>
      <c r="J926" s="326">
        <v>0</v>
      </c>
      <c r="K926" s="326">
        <v>0</v>
      </c>
      <c r="L926" s="326">
        <v>0</v>
      </c>
      <c r="M926" s="326">
        <v>0</v>
      </c>
      <c r="N926" s="326">
        <v>0</v>
      </c>
      <c r="O926" s="326">
        <v>0</v>
      </c>
      <c r="P926" s="326">
        <v>0</v>
      </c>
      <c r="Q926" s="206" t="s">
        <v>163</v>
      </c>
      <c r="R926" s="244">
        <f t="shared" si="14"/>
        <v>0</v>
      </c>
    </row>
    <row r="927" spans="1:18" ht="15">
      <c r="A927" s="327" t="s">
        <v>1134</v>
      </c>
      <c r="B927" s="327" t="s">
        <v>734</v>
      </c>
      <c r="C927" s="326">
        <v>11122000</v>
      </c>
      <c r="D927" s="326">
        <v>11162000</v>
      </c>
      <c r="E927" s="326">
        <v>11203000</v>
      </c>
      <c r="F927" s="326">
        <v>11244000</v>
      </c>
      <c r="G927" s="326">
        <v>11285000</v>
      </c>
      <c r="H927" s="326">
        <v>11326000</v>
      </c>
      <c r="I927" s="326">
        <v>11366000</v>
      </c>
      <c r="J927" s="326">
        <v>11407000</v>
      </c>
      <c r="K927" s="326">
        <v>11448000</v>
      </c>
      <c r="L927" s="326">
        <v>11485000</v>
      </c>
      <c r="M927" s="326">
        <v>11520000</v>
      </c>
      <c r="N927" s="326">
        <v>11561000</v>
      </c>
      <c r="O927" s="326">
        <v>11597000</v>
      </c>
      <c r="P927" s="326">
        <v>11363976</v>
      </c>
      <c r="Q927" s="206" t="s">
        <v>163</v>
      </c>
      <c r="R927" s="244">
        <f t="shared" si="14"/>
        <v>0</v>
      </c>
    </row>
    <row r="928" spans="1:18" ht="15">
      <c r="A928" s="327" t="s">
        <v>1135</v>
      </c>
      <c r="B928" s="327" t="s">
        <v>734</v>
      </c>
      <c r="C928" s="326">
        <v>0</v>
      </c>
      <c r="D928" s="326">
        <v>0</v>
      </c>
      <c r="E928" s="326">
        <v>0</v>
      </c>
      <c r="F928" s="326">
        <v>0</v>
      </c>
      <c r="G928" s="326">
        <v>0</v>
      </c>
      <c r="H928" s="326">
        <v>0</v>
      </c>
      <c r="I928" s="326">
        <v>0</v>
      </c>
      <c r="J928" s="326">
        <v>0</v>
      </c>
      <c r="K928" s="326">
        <v>0</v>
      </c>
      <c r="L928" s="326">
        <v>0</v>
      </c>
      <c r="M928" s="326">
        <v>0</v>
      </c>
      <c r="N928" s="326">
        <v>0</v>
      </c>
      <c r="O928" s="326">
        <v>0</v>
      </c>
      <c r="P928" s="326">
        <v>0</v>
      </c>
      <c r="Q928" s="206" t="s">
        <v>163</v>
      </c>
      <c r="R928" s="244">
        <f t="shared" si="14"/>
        <v>0</v>
      </c>
    </row>
    <row r="929" spans="1:18" ht="15">
      <c r="A929" s="327" t="s">
        <v>1136</v>
      </c>
      <c r="B929" s="327" t="s">
        <v>734</v>
      </c>
      <c r="C929" s="326">
        <v>0</v>
      </c>
      <c r="D929" s="326">
        <v>0</v>
      </c>
      <c r="E929" s="326">
        <v>0</v>
      </c>
      <c r="F929" s="326">
        <v>0</v>
      </c>
      <c r="G929" s="326">
        <v>0</v>
      </c>
      <c r="H929" s="326">
        <v>0</v>
      </c>
      <c r="I929" s="326">
        <v>0</v>
      </c>
      <c r="J929" s="326">
        <v>0</v>
      </c>
      <c r="K929" s="326">
        <v>0</v>
      </c>
      <c r="L929" s="326">
        <v>0</v>
      </c>
      <c r="M929" s="326">
        <v>0</v>
      </c>
      <c r="N929" s="326">
        <v>0</v>
      </c>
      <c r="O929" s="326">
        <v>0</v>
      </c>
      <c r="P929" s="326">
        <v>0</v>
      </c>
      <c r="Q929" s="206" t="s">
        <v>163</v>
      </c>
      <c r="R929" s="244">
        <f t="shared" si="14"/>
        <v>0</v>
      </c>
    </row>
    <row r="930" spans="1:18" ht="15">
      <c r="A930" s="327" t="s">
        <v>1137</v>
      </c>
      <c r="B930" s="327" t="s">
        <v>734</v>
      </c>
      <c r="C930" s="326">
        <v>17903000</v>
      </c>
      <c r="D930" s="326">
        <v>17977000</v>
      </c>
      <c r="E930" s="326">
        <v>18052000</v>
      </c>
      <c r="F930" s="326">
        <v>18126000</v>
      </c>
      <c r="G930" s="326">
        <v>18201000</v>
      </c>
      <c r="H930" s="326">
        <v>18276000</v>
      </c>
      <c r="I930" s="326">
        <v>18350000</v>
      </c>
      <c r="J930" s="326">
        <v>18425000</v>
      </c>
      <c r="K930" s="326">
        <v>18499000</v>
      </c>
      <c r="L930" s="326">
        <v>18574000</v>
      </c>
      <c r="M930" s="326">
        <v>18649000</v>
      </c>
      <c r="N930" s="326">
        <v>18723000</v>
      </c>
      <c r="O930" s="326">
        <v>18798000</v>
      </c>
      <c r="P930" s="326">
        <v>18350179</v>
      </c>
      <c r="Q930" s="206" t="s">
        <v>163</v>
      </c>
      <c r="R930" s="244">
        <f t="shared" si="14"/>
        <v>0</v>
      </c>
    </row>
    <row r="931" spans="1:18" ht="15">
      <c r="A931" s="327" t="s">
        <v>1138</v>
      </c>
      <c r="B931" s="327" t="s">
        <v>734</v>
      </c>
      <c r="C931" s="326">
        <v>220000</v>
      </c>
      <c r="D931" s="326">
        <v>220000</v>
      </c>
      <c r="E931" s="326">
        <v>220000</v>
      </c>
      <c r="F931" s="326">
        <v>220000</v>
      </c>
      <c r="G931" s="326">
        <v>220000</v>
      </c>
      <c r="H931" s="326">
        <v>220000</v>
      </c>
      <c r="I931" s="326">
        <v>220000</v>
      </c>
      <c r="J931" s="326">
        <v>220000</v>
      </c>
      <c r="K931" s="326">
        <v>220000</v>
      </c>
      <c r="L931" s="326">
        <v>220000</v>
      </c>
      <c r="M931" s="326">
        <v>220000</v>
      </c>
      <c r="N931" s="326">
        <v>220000</v>
      </c>
      <c r="O931" s="326">
        <v>220000</v>
      </c>
      <c r="P931" s="326">
        <v>219572</v>
      </c>
      <c r="Q931" s="206" t="s">
        <v>163</v>
      </c>
      <c r="R931" s="244">
        <f t="shared" si="14"/>
        <v>0</v>
      </c>
    </row>
    <row r="932" spans="1:18" ht="15">
      <c r="A932" s="327" t="s">
        <v>1139</v>
      </c>
      <c r="B932" s="327" t="s">
        <v>734</v>
      </c>
      <c r="C932" s="326">
        <v>0</v>
      </c>
      <c r="D932" s="326">
        <v>0</v>
      </c>
      <c r="E932" s="326">
        <v>0</v>
      </c>
      <c r="F932" s="326">
        <v>0</v>
      </c>
      <c r="G932" s="326">
        <v>0</v>
      </c>
      <c r="H932" s="326">
        <v>0</v>
      </c>
      <c r="I932" s="326">
        <v>0</v>
      </c>
      <c r="J932" s="326">
        <v>0</v>
      </c>
      <c r="K932" s="326">
        <v>0</v>
      </c>
      <c r="L932" s="326">
        <v>0</v>
      </c>
      <c r="M932" s="326">
        <v>0</v>
      </c>
      <c r="N932" s="326">
        <v>0</v>
      </c>
      <c r="O932" s="326">
        <v>0</v>
      </c>
      <c r="P932" s="326">
        <v>0</v>
      </c>
      <c r="Q932" s="206" t="s">
        <v>163</v>
      </c>
      <c r="R932" s="244">
        <f t="shared" si="14"/>
        <v>0</v>
      </c>
    </row>
    <row r="933" spans="1:18" ht="15">
      <c r="A933" s="327" t="s">
        <v>1140</v>
      </c>
      <c r="B933" s="327" t="s">
        <v>734</v>
      </c>
      <c r="C933" s="326">
        <v>0</v>
      </c>
      <c r="D933" s="326">
        <v>0</v>
      </c>
      <c r="E933" s="326">
        <v>0</v>
      </c>
      <c r="F933" s="326">
        <v>0</v>
      </c>
      <c r="G933" s="326">
        <v>0</v>
      </c>
      <c r="H933" s="326">
        <v>0</v>
      </c>
      <c r="I933" s="326">
        <v>0</v>
      </c>
      <c r="J933" s="326">
        <v>0</v>
      </c>
      <c r="K933" s="326">
        <v>0</v>
      </c>
      <c r="L933" s="326">
        <v>0</v>
      </c>
      <c r="M933" s="326">
        <v>0</v>
      </c>
      <c r="N933" s="326">
        <v>0</v>
      </c>
      <c r="O933" s="326">
        <v>0</v>
      </c>
      <c r="P933" s="326">
        <v>0</v>
      </c>
      <c r="Q933" s="206" t="s">
        <v>163</v>
      </c>
      <c r="R933" s="244">
        <f t="shared" si="14"/>
        <v>0</v>
      </c>
    </row>
    <row r="934" spans="1:18" ht="15">
      <c r="A934" s="327" t="s">
        <v>1141</v>
      </c>
      <c r="B934" s="327" t="s">
        <v>734</v>
      </c>
      <c r="C934" s="326">
        <v>0</v>
      </c>
      <c r="D934" s="326">
        <v>0</v>
      </c>
      <c r="E934" s="326">
        <v>0</v>
      </c>
      <c r="F934" s="326">
        <v>0</v>
      </c>
      <c r="G934" s="326">
        <v>0</v>
      </c>
      <c r="H934" s="326">
        <v>0</v>
      </c>
      <c r="I934" s="326">
        <v>0</v>
      </c>
      <c r="J934" s="326">
        <v>0</v>
      </c>
      <c r="K934" s="326">
        <v>0</v>
      </c>
      <c r="L934" s="326">
        <v>0</v>
      </c>
      <c r="M934" s="326">
        <v>0</v>
      </c>
      <c r="N934" s="326">
        <v>0</v>
      </c>
      <c r="O934" s="326">
        <v>0</v>
      </c>
      <c r="P934" s="326">
        <v>0</v>
      </c>
      <c r="Q934" s="206" t="s">
        <v>163</v>
      </c>
      <c r="R934" s="244">
        <f t="shared" si="14"/>
        <v>0</v>
      </c>
    </row>
    <row r="935" spans="1:18" ht="15">
      <c r="A935" s="327" t="s">
        <v>1142</v>
      </c>
      <c r="B935" s="327" t="s">
        <v>734</v>
      </c>
      <c r="C935" s="326">
        <v>0</v>
      </c>
      <c r="D935" s="326">
        <v>0</v>
      </c>
      <c r="E935" s="326">
        <v>0</v>
      </c>
      <c r="F935" s="326">
        <v>0</v>
      </c>
      <c r="G935" s="326">
        <v>0</v>
      </c>
      <c r="H935" s="326">
        <v>0</v>
      </c>
      <c r="I935" s="326">
        <v>0</v>
      </c>
      <c r="J935" s="326">
        <v>0</v>
      </c>
      <c r="K935" s="326">
        <v>0</v>
      </c>
      <c r="L935" s="326">
        <v>0</v>
      </c>
      <c r="M935" s="326">
        <v>0</v>
      </c>
      <c r="N935" s="326">
        <v>0</v>
      </c>
      <c r="O935" s="326">
        <v>0</v>
      </c>
      <c r="P935" s="326">
        <v>0</v>
      </c>
      <c r="Q935" s="206" t="s">
        <v>163</v>
      </c>
      <c r="R935" s="244">
        <f t="shared" si="14"/>
        <v>0</v>
      </c>
    </row>
    <row r="936" spans="1:18" ht="15">
      <c r="A936" s="327" t="s">
        <v>1143</v>
      </c>
      <c r="B936" s="327" t="s">
        <v>734</v>
      </c>
      <c r="C936" s="326">
        <v>63000</v>
      </c>
      <c r="D936" s="326">
        <v>63000</v>
      </c>
      <c r="E936" s="326">
        <v>63000</v>
      </c>
      <c r="F936" s="326">
        <v>63000</v>
      </c>
      <c r="G936" s="326">
        <v>63000</v>
      </c>
      <c r="H936" s="326">
        <v>64000</v>
      </c>
      <c r="I936" s="326">
        <v>64000</v>
      </c>
      <c r="J936" s="326">
        <v>64000</v>
      </c>
      <c r="K936" s="326">
        <v>64000</v>
      </c>
      <c r="L936" s="326">
        <v>64000</v>
      </c>
      <c r="M936" s="326">
        <v>64000</v>
      </c>
      <c r="N936" s="326">
        <v>64000</v>
      </c>
      <c r="O936" s="326">
        <v>64000</v>
      </c>
      <c r="P936" s="326">
        <v>63651</v>
      </c>
      <c r="Q936" s="206" t="s">
        <v>163</v>
      </c>
      <c r="R936" s="244">
        <f t="shared" si="14"/>
        <v>0</v>
      </c>
    </row>
    <row r="937" spans="1:18" ht="15">
      <c r="A937" s="327" t="s">
        <v>1144</v>
      </c>
      <c r="B937" s="327" t="s">
        <v>734</v>
      </c>
      <c r="C937" s="326">
        <v>0</v>
      </c>
      <c r="D937" s="326">
        <v>0</v>
      </c>
      <c r="E937" s="326">
        <v>0</v>
      </c>
      <c r="F937" s="326">
        <v>0</v>
      </c>
      <c r="G937" s="326">
        <v>0</v>
      </c>
      <c r="H937" s="326">
        <v>0</v>
      </c>
      <c r="I937" s="326">
        <v>0</v>
      </c>
      <c r="J937" s="326">
        <v>0</v>
      </c>
      <c r="K937" s="326">
        <v>0</v>
      </c>
      <c r="L937" s="326">
        <v>0</v>
      </c>
      <c r="M937" s="326">
        <v>0</v>
      </c>
      <c r="N937" s="326">
        <v>0</v>
      </c>
      <c r="O937" s="326">
        <v>0</v>
      </c>
      <c r="P937" s="326">
        <v>0</v>
      </c>
      <c r="Q937" s="206" t="s">
        <v>163</v>
      </c>
      <c r="R937" s="244">
        <f t="shared" si="14"/>
        <v>0</v>
      </c>
    </row>
    <row r="938" spans="1:18" ht="15">
      <c r="A938" s="327" t="s">
        <v>1145</v>
      </c>
      <c r="B938" s="327" t="s">
        <v>734</v>
      </c>
      <c r="C938" s="326">
        <v>0</v>
      </c>
      <c r="D938" s="326">
        <v>0</v>
      </c>
      <c r="E938" s="326">
        <v>0</v>
      </c>
      <c r="F938" s="326">
        <v>0</v>
      </c>
      <c r="G938" s="326">
        <v>0</v>
      </c>
      <c r="H938" s="326">
        <v>0</v>
      </c>
      <c r="I938" s="326">
        <v>0</v>
      </c>
      <c r="J938" s="326">
        <v>0</v>
      </c>
      <c r="K938" s="326">
        <v>0</v>
      </c>
      <c r="L938" s="326">
        <v>0</v>
      </c>
      <c r="M938" s="326">
        <v>0</v>
      </c>
      <c r="N938" s="326">
        <v>0</v>
      </c>
      <c r="O938" s="326">
        <v>0</v>
      </c>
      <c r="P938" s="326">
        <v>0</v>
      </c>
      <c r="Q938" s="206" t="s">
        <v>163</v>
      </c>
      <c r="R938" s="244">
        <f t="shared" si="14"/>
        <v>0</v>
      </c>
    </row>
    <row r="939" spans="1:18" ht="15">
      <c r="A939" s="327" t="s">
        <v>1146</v>
      </c>
      <c r="B939" s="327" t="s">
        <v>734</v>
      </c>
      <c r="C939" s="326">
        <v>0</v>
      </c>
      <c r="D939" s="326">
        <v>0</v>
      </c>
      <c r="E939" s="326">
        <v>0</v>
      </c>
      <c r="F939" s="326">
        <v>0</v>
      </c>
      <c r="G939" s="326">
        <v>0</v>
      </c>
      <c r="H939" s="326">
        <v>0</v>
      </c>
      <c r="I939" s="326">
        <v>0</v>
      </c>
      <c r="J939" s="326">
        <v>0</v>
      </c>
      <c r="K939" s="326">
        <v>0</v>
      </c>
      <c r="L939" s="326">
        <v>0</v>
      </c>
      <c r="M939" s="326">
        <v>0</v>
      </c>
      <c r="N939" s="326">
        <v>0</v>
      </c>
      <c r="O939" s="326">
        <v>0</v>
      </c>
      <c r="P939" s="326">
        <v>0</v>
      </c>
      <c r="Q939" s="206" t="s">
        <v>163</v>
      </c>
      <c r="R939" s="244">
        <f t="shared" si="14"/>
        <v>0</v>
      </c>
    </row>
    <row r="940" spans="1:18" ht="15">
      <c r="A940" s="327" t="s">
        <v>1147</v>
      </c>
      <c r="B940" s="327" t="s">
        <v>734</v>
      </c>
      <c r="C940" s="326">
        <v>34000</v>
      </c>
      <c r="D940" s="326">
        <v>35000</v>
      </c>
      <c r="E940" s="326">
        <v>35000</v>
      </c>
      <c r="F940" s="326">
        <v>35000</v>
      </c>
      <c r="G940" s="326">
        <v>35000</v>
      </c>
      <c r="H940" s="326">
        <v>35000</v>
      </c>
      <c r="I940" s="326">
        <v>35000</v>
      </c>
      <c r="J940" s="326">
        <v>36000</v>
      </c>
      <c r="K940" s="326">
        <v>36000</v>
      </c>
      <c r="L940" s="326">
        <v>36000</v>
      </c>
      <c r="M940" s="326">
        <v>36000</v>
      </c>
      <c r="N940" s="326">
        <v>36000</v>
      </c>
      <c r="O940" s="326">
        <v>37000</v>
      </c>
      <c r="P940" s="326">
        <v>35464</v>
      </c>
      <c r="Q940" s="206" t="s">
        <v>163</v>
      </c>
      <c r="R940" s="244">
        <f t="shared" si="14"/>
        <v>0</v>
      </c>
    </row>
    <row r="941" spans="1:18" ht="15">
      <c r="A941" s="327" t="s">
        <v>1148</v>
      </c>
      <c r="B941" s="327" t="s">
        <v>734</v>
      </c>
      <c r="C941" s="326">
        <v>0</v>
      </c>
      <c r="D941" s="326">
        <v>0</v>
      </c>
      <c r="E941" s="326">
        <v>0</v>
      </c>
      <c r="F941" s="326">
        <v>0</v>
      </c>
      <c r="G941" s="326">
        <v>0</v>
      </c>
      <c r="H941" s="326">
        <v>0</v>
      </c>
      <c r="I941" s="326">
        <v>0</v>
      </c>
      <c r="J941" s="326">
        <v>0</v>
      </c>
      <c r="K941" s="326">
        <v>0</v>
      </c>
      <c r="L941" s="326">
        <v>0</v>
      </c>
      <c r="M941" s="326">
        <v>0</v>
      </c>
      <c r="N941" s="326">
        <v>0</v>
      </c>
      <c r="O941" s="326">
        <v>0</v>
      </c>
      <c r="P941" s="326">
        <v>0</v>
      </c>
      <c r="Q941" s="206" t="s">
        <v>163</v>
      </c>
      <c r="R941" s="244">
        <f t="shared" si="14"/>
        <v>0</v>
      </c>
    </row>
    <row r="942" spans="1:18" ht="15">
      <c r="A942" s="327" t="s">
        <v>1149</v>
      </c>
      <c r="B942" s="327" t="s">
        <v>734</v>
      </c>
      <c r="C942" s="326">
        <v>269000</v>
      </c>
      <c r="D942" s="326">
        <v>271000</v>
      </c>
      <c r="E942" s="326">
        <v>273000</v>
      </c>
      <c r="F942" s="326">
        <v>276000</v>
      </c>
      <c r="G942" s="326">
        <v>278000</v>
      </c>
      <c r="H942" s="326">
        <v>280000</v>
      </c>
      <c r="I942" s="326">
        <v>282000</v>
      </c>
      <c r="J942" s="326">
        <v>284000</v>
      </c>
      <c r="K942" s="326">
        <v>286000</v>
      </c>
      <c r="L942" s="326">
        <v>288000</v>
      </c>
      <c r="M942" s="326">
        <v>290000</v>
      </c>
      <c r="N942" s="326">
        <v>293000</v>
      </c>
      <c r="O942" s="326">
        <v>295000</v>
      </c>
      <c r="P942" s="326">
        <v>281967</v>
      </c>
      <c r="Q942" s="206" t="s">
        <v>163</v>
      </c>
      <c r="R942" s="244">
        <f t="shared" si="14"/>
        <v>0</v>
      </c>
    </row>
    <row r="943" spans="1:18" ht="15">
      <c r="A943" s="327" t="s">
        <v>1150</v>
      </c>
      <c r="B943" s="327" t="s">
        <v>734</v>
      </c>
      <c r="C943" s="326">
        <v>0</v>
      </c>
      <c r="D943" s="326">
        <v>0</v>
      </c>
      <c r="E943" s="326">
        <v>0</v>
      </c>
      <c r="F943" s="326">
        <v>0</v>
      </c>
      <c r="G943" s="326">
        <v>0</v>
      </c>
      <c r="H943" s="326">
        <v>0</v>
      </c>
      <c r="I943" s="326">
        <v>0</v>
      </c>
      <c r="J943" s="326">
        <v>0</v>
      </c>
      <c r="K943" s="326">
        <v>0</v>
      </c>
      <c r="L943" s="326">
        <v>0</v>
      </c>
      <c r="M943" s="326">
        <v>0</v>
      </c>
      <c r="N943" s="326">
        <v>0</v>
      </c>
      <c r="O943" s="326">
        <v>0</v>
      </c>
      <c r="P943" s="326">
        <v>0</v>
      </c>
      <c r="Q943" s="206" t="s">
        <v>163</v>
      </c>
      <c r="R943" s="244">
        <f t="shared" si="14"/>
        <v>0</v>
      </c>
    </row>
    <row r="944" spans="1:18" ht="15">
      <c r="A944" s="327" t="s">
        <v>1151</v>
      </c>
      <c r="B944" s="327" t="s">
        <v>734</v>
      </c>
      <c r="C944" s="326">
        <v>0</v>
      </c>
      <c r="D944" s="326">
        <v>0</v>
      </c>
      <c r="E944" s="326">
        <v>0</v>
      </c>
      <c r="F944" s="326">
        <v>0</v>
      </c>
      <c r="G944" s="326">
        <v>0</v>
      </c>
      <c r="H944" s="326">
        <v>0</v>
      </c>
      <c r="I944" s="326">
        <v>0</v>
      </c>
      <c r="J944" s="326">
        <v>0</v>
      </c>
      <c r="K944" s="326">
        <v>0</v>
      </c>
      <c r="L944" s="326">
        <v>0</v>
      </c>
      <c r="M944" s="326">
        <v>0</v>
      </c>
      <c r="N944" s="326">
        <v>0</v>
      </c>
      <c r="O944" s="326">
        <v>0</v>
      </c>
      <c r="P944" s="326">
        <v>0</v>
      </c>
      <c r="Q944" s="206" t="s">
        <v>163</v>
      </c>
      <c r="R944" s="244">
        <f t="shared" si="14"/>
        <v>0</v>
      </c>
    </row>
    <row r="945" spans="1:18" ht="15">
      <c r="A945" s="327" t="s">
        <v>1152</v>
      </c>
      <c r="B945" s="327" t="s">
        <v>734</v>
      </c>
      <c r="C945" s="326">
        <v>0</v>
      </c>
      <c r="D945" s="326">
        <v>0</v>
      </c>
      <c r="E945" s="326">
        <v>0</v>
      </c>
      <c r="F945" s="326">
        <v>0</v>
      </c>
      <c r="G945" s="326">
        <v>0</v>
      </c>
      <c r="H945" s="326">
        <v>0</v>
      </c>
      <c r="I945" s="326">
        <v>0</v>
      </c>
      <c r="J945" s="326">
        <v>0</v>
      </c>
      <c r="K945" s="326">
        <v>0</v>
      </c>
      <c r="L945" s="326">
        <v>0</v>
      </c>
      <c r="M945" s="326">
        <v>0</v>
      </c>
      <c r="N945" s="326">
        <v>0</v>
      </c>
      <c r="O945" s="326">
        <v>0</v>
      </c>
      <c r="P945" s="326">
        <v>0</v>
      </c>
      <c r="Q945" s="206" t="s">
        <v>163</v>
      </c>
      <c r="R945" s="244">
        <f t="shared" si="14"/>
        <v>0</v>
      </c>
    </row>
    <row r="946" spans="1:18" ht="15">
      <c r="A946" s="327" t="s">
        <v>1153</v>
      </c>
      <c r="B946" s="327" t="s">
        <v>734</v>
      </c>
      <c r="C946" s="326">
        <v>27000</v>
      </c>
      <c r="D946" s="326">
        <v>27000</v>
      </c>
      <c r="E946" s="326">
        <v>27000</v>
      </c>
      <c r="F946" s="326">
        <v>27000</v>
      </c>
      <c r="G946" s="326">
        <v>27000</v>
      </c>
      <c r="H946" s="326">
        <v>27000</v>
      </c>
      <c r="I946" s="326">
        <v>27000</v>
      </c>
      <c r="J946" s="326">
        <v>28000</v>
      </c>
      <c r="K946" s="326">
        <v>28000</v>
      </c>
      <c r="L946" s="326">
        <v>28000</v>
      </c>
      <c r="M946" s="326">
        <v>28000</v>
      </c>
      <c r="N946" s="326">
        <v>28000</v>
      </c>
      <c r="O946" s="326">
        <v>28000</v>
      </c>
      <c r="P946" s="326">
        <v>27450</v>
      </c>
      <c r="Q946" s="206" t="s">
        <v>163</v>
      </c>
      <c r="R946" s="244">
        <f t="shared" si="14"/>
        <v>0</v>
      </c>
    </row>
    <row r="947" spans="1:18" ht="15">
      <c r="A947" s="327" t="s">
        <v>1154</v>
      </c>
      <c r="B947" s="327" t="s">
        <v>734</v>
      </c>
      <c r="C947" s="326">
        <v>0</v>
      </c>
      <c r="D947" s="326">
        <v>0</v>
      </c>
      <c r="E947" s="326">
        <v>0</v>
      </c>
      <c r="F947" s="326">
        <v>0</v>
      </c>
      <c r="G947" s="326">
        <v>0</v>
      </c>
      <c r="H947" s="326">
        <v>0</v>
      </c>
      <c r="I947" s="326">
        <v>0</v>
      </c>
      <c r="J947" s="326">
        <v>0</v>
      </c>
      <c r="K947" s="326">
        <v>0</v>
      </c>
      <c r="L947" s="326">
        <v>0</v>
      </c>
      <c r="M947" s="326">
        <v>0</v>
      </c>
      <c r="N947" s="326">
        <v>0</v>
      </c>
      <c r="O947" s="326">
        <v>0</v>
      </c>
      <c r="P947" s="326">
        <v>0</v>
      </c>
      <c r="Q947" s="206" t="s">
        <v>163</v>
      </c>
      <c r="R947" s="244">
        <f t="shared" si="14"/>
        <v>0</v>
      </c>
    </row>
    <row r="948" spans="1:18" ht="15">
      <c r="A948" s="327" t="s">
        <v>1155</v>
      </c>
      <c r="B948" s="327" t="s">
        <v>734</v>
      </c>
      <c r="C948" s="326">
        <v>1217000</v>
      </c>
      <c r="D948" s="326">
        <v>1220000</v>
      </c>
      <c r="E948" s="326">
        <v>1222000</v>
      </c>
      <c r="F948" s="326">
        <v>1225000</v>
      </c>
      <c r="G948" s="326">
        <v>1227000</v>
      </c>
      <c r="H948" s="326">
        <v>1230000</v>
      </c>
      <c r="I948" s="326">
        <v>1232000</v>
      </c>
      <c r="J948" s="326">
        <v>1235000</v>
      </c>
      <c r="K948" s="326">
        <v>1237000</v>
      </c>
      <c r="L948" s="326">
        <v>1240000</v>
      </c>
      <c r="M948" s="326">
        <v>1242000</v>
      </c>
      <c r="N948" s="326">
        <v>1245000</v>
      </c>
      <c r="O948" s="326">
        <v>1247000</v>
      </c>
      <c r="P948" s="326">
        <v>1232167</v>
      </c>
      <c r="Q948" s="206" t="s">
        <v>163</v>
      </c>
      <c r="R948" s="244">
        <f t="shared" si="14"/>
        <v>0</v>
      </c>
    </row>
    <row r="949" spans="1:18" ht="15">
      <c r="A949" s="327" t="s">
        <v>1156</v>
      </c>
      <c r="B949" s="327" t="s">
        <v>734</v>
      </c>
      <c r="C949" s="326">
        <v>0</v>
      </c>
      <c r="D949" s="326">
        <v>0</v>
      </c>
      <c r="E949" s="326">
        <v>0</v>
      </c>
      <c r="F949" s="326">
        <v>0</v>
      </c>
      <c r="G949" s="326">
        <v>0</v>
      </c>
      <c r="H949" s="326">
        <v>0</v>
      </c>
      <c r="I949" s="326">
        <v>0</v>
      </c>
      <c r="J949" s="326">
        <v>0</v>
      </c>
      <c r="K949" s="326">
        <v>0</v>
      </c>
      <c r="L949" s="326">
        <v>0</v>
      </c>
      <c r="M949" s="326">
        <v>0</v>
      </c>
      <c r="N949" s="326">
        <v>0</v>
      </c>
      <c r="O949" s="326">
        <v>0</v>
      </c>
      <c r="P949" s="326">
        <v>0</v>
      </c>
      <c r="Q949" s="206" t="s">
        <v>163</v>
      </c>
      <c r="R949" s="244">
        <f t="shared" si="14"/>
        <v>0</v>
      </c>
    </row>
    <row r="950" spans="1:18" ht="15">
      <c r="A950" s="327" t="s">
        <v>1157</v>
      </c>
      <c r="B950" s="327" t="s">
        <v>734</v>
      </c>
      <c r="C950" s="326">
        <v>0</v>
      </c>
      <c r="D950" s="326">
        <v>0</v>
      </c>
      <c r="E950" s="326">
        <v>0</v>
      </c>
      <c r="F950" s="326">
        <v>0</v>
      </c>
      <c r="G950" s="326">
        <v>0</v>
      </c>
      <c r="H950" s="326">
        <v>0</v>
      </c>
      <c r="I950" s="326">
        <v>0</v>
      </c>
      <c r="J950" s="326">
        <v>0</v>
      </c>
      <c r="K950" s="326">
        <v>0</v>
      </c>
      <c r="L950" s="326">
        <v>0</v>
      </c>
      <c r="M950" s="326">
        <v>0</v>
      </c>
      <c r="N950" s="326">
        <v>0</v>
      </c>
      <c r="O950" s="326">
        <v>0</v>
      </c>
      <c r="P950" s="326">
        <v>0</v>
      </c>
      <c r="Q950" s="206" t="s">
        <v>163</v>
      </c>
      <c r="R950" s="244">
        <f t="shared" si="14"/>
        <v>0</v>
      </c>
    </row>
    <row r="951" spans="1:18" ht="15">
      <c r="A951" s="327" t="s">
        <v>1158</v>
      </c>
      <c r="B951" s="327" t="s">
        <v>734</v>
      </c>
      <c r="C951" s="326">
        <v>0</v>
      </c>
      <c r="D951" s="326">
        <v>0</v>
      </c>
      <c r="E951" s="326">
        <v>0</v>
      </c>
      <c r="F951" s="326">
        <v>0</v>
      </c>
      <c r="G951" s="326">
        <v>0</v>
      </c>
      <c r="H951" s="326">
        <v>0</v>
      </c>
      <c r="I951" s="326">
        <v>0</v>
      </c>
      <c r="J951" s="326">
        <v>0</v>
      </c>
      <c r="K951" s="326">
        <v>0</v>
      </c>
      <c r="L951" s="326">
        <v>0</v>
      </c>
      <c r="M951" s="326">
        <v>0</v>
      </c>
      <c r="N951" s="326">
        <v>0</v>
      </c>
      <c r="O951" s="326">
        <v>0</v>
      </c>
      <c r="P951" s="326">
        <v>0</v>
      </c>
      <c r="Q951" s="206" t="s">
        <v>163</v>
      </c>
      <c r="R951" s="244">
        <f t="shared" si="14"/>
        <v>0</v>
      </c>
    </row>
    <row r="952" spans="1:18" ht="15">
      <c r="A952" s="327" t="s">
        <v>1159</v>
      </c>
      <c r="B952" s="327" t="s">
        <v>734</v>
      </c>
      <c r="C952" s="326">
        <v>0</v>
      </c>
      <c r="D952" s="326">
        <v>0</v>
      </c>
      <c r="E952" s="326">
        <v>0</v>
      </c>
      <c r="F952" s="326">
        <v>0</v>
      </c>
      <c r="G952" s="326">
        <v>0</v>
      </c>
      <c r="H952" s="326">
        <v>0</v>
      </c>
      <c r="I952" s="326">
        <v>0</v>
      </c>
      <c r="J952" s="326">
        <v>0</v>
      </c>
      <c r="K952" s="326">
        <v>0</v>
      </c>
      <c r="L952" s="326">
        <v>0</v>
      </c>
      <c r="M952" s="326">
        <v>0</v>
      </c>
      <c r="N952" s="326">
        <v>0</v>
      </c>
      <c r="O952" s="326">
        <v>0</v>
      </c>
      <c r="P952" s="326">
        <v>0</v>
      </c>
      <c r="Q952" s="206" t="s">
        <v>163</v>
      </c>
      <c r="R952" s="244">
        <f t="shared" si="14"/>
        <v>0</v>
      </c>
    </row>
    <row r="953" spans="1:18" ht="15">
      <c r="A953" s="327" t="s">
        <v>1160</v>
      </c>
      <c r="B953" s="327" t="s">
        <v>734</v>
      </c>
      <c r="C953" s="326">
        <v>0</v>
      </c>
      <c r="D953" s="326">
        <v>0</v>
      </c>
      <c r="E953" s="326">
        <v>0</v>
      </c>
      <c r="F953" s="326">
        <v>0</v>
      </c>
      <c r="G953" s="326">
        <v>0</v>
      </c>
      <c r="H953" s="326">
        <v>0</v>
      </c>
      <c r="I953" s="326">
        <v>0</v>
      </c>
      <c r="J953" s="326">
        <v>0</v>
      </c>
      <c r="K953" s="326">
        <v>0</v>
      </c>
      <c r="L953" s="326">
        <v>0</v>
      </c>
      <c r="M953" s="326">
        <v>0</v>
      </c>
      <c r="N953" s="326">
        <v>0</v>
      </c>
      <c r="O953" s="326">
        <v>0</v>
      </c>
      <c r="P953" s="326">
        <v>0</v>
      </c>
      <c r="Q953" s="206" t="s">
        <v>163</v>
      </c>
      <c r="R953" s="244">
        <f t="shared" si="14"/>
        <v>0</v>
      </c>
    </row>
    <row r="954" spans="1:18" ht="15">
      <c r="A954" s="327" t="s">
        <v>1161</v>
      </c>
      <c r="B954" s="327" t="s">
        <v>734</v>
      </c>
      <c r="C954" s="326">
        <v>252000</v>
      </c>
      <c r="D954" s="326">
        <v>255000</v>
      </c>
      <c r="E954" s="326">
        <v>257000</v>
      </c>
      <c r="F954" s="326">
        <v>259000</v>
      </c>
      <c r="G954" s="326">
        <v>262000</v>
      </c>
      <c r="H954" s="326">
        <v>264000</v>
      </c>
      <c r="I954" s="326">
        <v>266000</v>
      </c>
      <c r="J954" s="326">
        <v>269000</v>
      </c>
      <c r="K954" s="326">
        <v>271000</v>
      </c>
      <c r="L954" s="326">
        <v>274000</v>
      </c>
      <c r="M954" s="326">
        <v>276000</v>
      </c>
      <c r="N954" s="326">
        <v>278000</v>
      </c>
      <c r="O954" s="326">
        <v>281000</v>
      </c>
      <c r="P954" s="326">
        <v>266478</v>
      </c>
      <c r="Q954" s="206" t="s">
        <v>163</v>
      </c>
      <c r="R954" s="244">
        <f t="shared" si="14"/>
        <v>0</v>
      </c>
    </row>
    <row r="955" spans="1:18" ht="15">
      <c r="A955" s="327" t="s">
        <v>1162</v>
      </c>
      <c r="B955" s="327" t="s">
        <v>734</v>
      </c>
      <c r="C955" s="326">
        <v>0</v>
      </c>
      <c r="D955" s="326">
        <v>0</v>
      </c>
      <c r="E955" s="326">
        <v>0</v>
      </c>
      <c r="F955" s="326">
        <v>0</v>
      </c>
      <c r="G955" s="326">
        <v>0</v>
      </c>
      <c r="H955" s="326">
        <v>0</v>
      </c>
      <c r="I955" s="326">
        <v>0</v>
      </c>
      <c r="J955" s="326">
        <v>0</v>
      </c>
      <c r="K955" s="326">
        <v>0</v>
      </c>
      <c r="L955" s="326">
        <v>0</v>
      </c>
      <c r="M955" s="326">
        <v>0</v>
      </c>
      <c r="N955" s="326">
        <v>0</v>
      </c>
      <c r="O955" s="326">
        <v>0</v>
      </c>
      <c r="P955" s="326">
        <v>0</v>
      </c>
      <c r="Q955" s="206" t="s">
        <v>163</v>
      </c>
      <c r="R955" s="244">
        <f t="shared" si="14"/>
        <v>0</v>
      </c>
    </row>
    <row r="956" spans="1:18" ht="15">
      <c r="A956" s="327" t="s">
        <v>1163</v>
      </c>
      <c r="B956" s="327" t="s">
        <v>734</v>
      </c>
      <c r="C956" s="326">
        <v>393000</v>
      </c>
      <c r="D956" s="326">
        <v>399000</v>
      </c>
      <c r="E956" s="326">
        <v>404000</v>
      </c>
      <c r="F956" s="326">
        <v>410000</v>
      </c>
      <c r="G956" s="326">
        <v>416000</v>
      </c>
      <c r="H956" s="326">
        <v>422000</v>
      </c>
      <c r="I956" s="326">
        <v>427000</v>
      </c>
      <c r="J956" s="326">
        <v>433000</v>
      </c>
      <c r="K956" s="326">
        <v>439000</v>
      </c>
      <c r="L956" s="326">
        <v>445000</v>
      </c>
      <c r="M956" s="326">
        <v>450000</v>
      </c>
      <c r="N956" s="326">
        <v>456000</v>
      </c>
      <c r="O956" s="326">
        <v>462000</v>
      </c>
      <c r="P956" s="326">
        <v>427392</v>
      </c>
      <c r="Q956" s="206" t="s">
        <v>163</v>
      </c>
      <c r="R956" s="244">
        <f t="shared" si="14"/>
        <v>0</v>
      </c>
    </row>
    <row r="957" spans="1:18" ht="15">
      <c r="A957" s="327" t="s">
        <v>1164</v>
      </c>
      <c r="B957" s="327" t="s">
        <v>734</v>
      </c>
      <c r="C957" s="326">
        <v>0</v>
      </c>
      <c r="D957" s="326">
        <v>0</v>
      </c>
      <c r="E957" s="326">
        <v>0</v>
      </c>
      <c r="F957" s="326">
        <v>0</v>
      </c>
      <c r="G957" s="326">
        <v>0</v>
      </c>
      <c r="H957" s="326">
        <v>0</v>
      </c>
      <c r="I957" s="326">
        <v>0</v>
      </c>
      <c r="J957" s="326">
        <v>0</v>
      </c>
      <c r="K957" s="326">
        <v>0</v>
      </c>
      <c r="L957" s="326">
        <v>0</v>
      </c>
      <c r="M957" s="326">
        <v>0</v>
      </c>
      <c r="N957" s="326">
        <v>0</v>
      </c>
      <c r="O957" s="326">
        <v>0</v>
      </c>
      <c r="P957" s="326">
        <v>0</v>
      </c>
      <c r="Q957" s="206" t="s">
        <v>163</v>
      </c>
      <c r="R957" s="244">
        <f t="shared" si="14"/>
        <v>0</v>
      </c>
    </row>
    <row r="958" spans="1:18" ht="15">
      <c r="A958" s="327" t="s">
        <v>1165</v>
      </c>
      <c r="B958" s="327" t="s">
        <v>734</v>
      </c>
      <c r="C958" s="326">
        <v>0</v>
      </c>
      <c r="D958" s="326">
        <v>0</v>
      </c>
      <c r="E958" s="326">
        <v>0</v>
      </c>
      <c r="F958" s="326">
        <v>0</v>
      </c>
      <c r="G958" s="326">
        <v>0</v>
      </c>
      <c r="H958" s="326">
        <v>0</v>
      </c>
      <c r="I958" s="326">
        <v>0</v>
      </c>
      <c r="J958" s="326">
        <v>0</v>
      </c>
      <c r="K958" s="326">
        <v>0</v>
      </c>
      <c r="L958" s="326">
        <v>0</v>
      </c>
      <c r="M958" s="326">
        <v>0</v>
      </c>
      <c r="N958" s="326">
        <v>0</v>
      </c>
      <c r="O958" s="326">
        <v>0</v>
      </c>
      <c r="P958" s="326">
        <v>0</v>
      </c>
      <c r="Q958" s="206" t="s">
        <v>163</v>
      </c>
      <c r="R958" s="244">
        <f t="shared" si="14"/>
        <v>0</v>
      </c>
    </row>
    <row r="959" spans="1:18" ht="15">
      <c r="A959" s="327" t="s">
        <v>1166</v>
      </c>
      <c r="B959" s="327" t="s">
        <v>734</v>
      </c>
      <c r="C959" s="326">
        <v>0</v>
      </c>
      <c r="D959" s="326">
        <v>0</v>
      </c>
      <c r="E959" s="326">
        <v>0</v>
      </c>
      <c r="F959" s="326">
        <v>0</v>
      </c>
      <c r="G959" s="326">
        <v>0</v>
      </c>
      <c r="H959" s="326">
        <v>0</v>
      </c>
      <c r="I959" s="326">
        <v>0</v>
      </c>
      <c r="J959" s="326">
        <v>0</v>
      </c>
      <c r="K959" s="326">
        <v>0</v>
      </c>
      <c r="L959" s="326">
        <v>0</v>
      </c>
      <c r="M959" s="326">
        <v>0</v>
      </c>
      <c r="N959" s="326">
        <v>0</v>
      </c>
      <c r="O959" s="326">
        <v>0</v>
      </c>
      <c r="P959" s="326">
        <v>0</v>
      </c>
      <c r="Q959" s="206" t="s">
        <v>163</v>
      </c>
      <c r="R959" s="244">
        <f t="shared" si="14"/>
        <v>0</v>
      </c>
    </row>
    <row r="960" spans="1:18" ht="15">
      <c r="A960" s="327" t="s">
        <v>1167</v>
      </c>
      <c r="B960" s="327" t="s">
        <v>734</v>
      </c>
      <c r="C960" s="326">
        <v>0</v>
      </c>
      <c r="D960" s="326">
        <v>0</v>
      </c>
      <c r="E960" s="326">
        <v>0</v>
      </c>
      <c r="F960" s="326">
        <v>0</v>
      </c>
      <c r="G960" s="326">
        <v>0</v>
      </c>
      <c r="H960" s="326">
        <v>0</v>
      </c>
      <c r="I960" s="326">
        <v>0</v>
      </c>
      <c r="J960" s="326">
        <v>0</v>
      </c>
      <c r="K960" s="326">
        <v>0</v>
      </c>
      <c r="L960" s="326">
        <v>0</v>
      </c>
      <c r="M960" s="326">
        <v>0</v>
      </c>
      <c r="N960" s="326">
        <v>0</v>
      </c>
      <c r="O960" s="326">
        <v>0</v>
      </c>
      <c r="P960" s="326">
        <v>0</v>
      </c>
      <c r="Q960" s="206" t="s">
        <v>163</v>
      </c>
      <c r="R960" s="244">
        <f t="shared" si="14"/>
        <v>0</v>
      </c>
    </row>
    <row r="961" spans="1:18" ht="15">
      <c r="A961" s="327" t="s">
        <v>1168</v>
      </c>
      <c r="B961" s="327" t="s">
        <v>734</v>
      </c>
      <c r="C961" s="326">
        <v>0</v>
      </c>
      <c r="D961" s="326">
        <v>0</v>
      </c>
      <c r="E961" s="326">
        <v>0</v>
      </c>
      <c r="F961" s="326">
        <v>0</v>
      </c>
      <c r="G961" s="326">
        <v>0</v>
      </c>
      <c r="H961" s="326">
        <v>0</v>
      </c>
      <c r="I961" s="326">
        <v>0</v>
      </c>
      <c r="J961" s="326">
        <v>0</v>
      </c>
      <c r="K961" s="326">
        <v>0</v>
      </c>
      <c r="L961" s="326">
        <v>0</v>
      </c>
      <c r="M961" s="326">
        <v>0</v>
      </c>
      <c r="N961" s="326">
        <v>0</v>
      </c>
      <c r="O961" s="326">
        <v>0</v>
      </c>
      <c r="P961" s="326">
        <v>0</v>
      </c>
      <c r="Q961" s="206" t="s">
        <v>163</v>
      </c>
      <c r="R961" s="244">
        <f t="shared" si="14"/>
        <v>0</v>
      </c>
    </row>
    <row r="962" spans="1:18" ht="15">
      <c r="A962" s="327" t="s">
        <v>1169</v>
      </c>
      <c r="B962" s="327" t="s">
        <v>734</v>
      </c>
      <c r="C962" s="326">
        <v>352000</v>
      </c>
      <c r="D962" s="326">
        <v>353000</v>
      </c>
      <c r="E962" s="326">
        <v>353000</v>
      </c>
      <c r="F962" s="326">
        <v>354000</v>
      </c>
      <c r="G962" s="326">
        <v>355000</v>
      </c>
      <c r="H962" s="326">
        <v>355000</v>
      </c>
      <c r="I962" s="326">
        <v>356000</v>
      </c>
      <c r="J962" s="326">
        <v>356000</v>
      </c>
      <c r="K962" s="326">
        <v>357000</v>
      </c>
      <c r="L962" s="326">
        <v>358000</v>
      </c>
      <c r="M962" s="326">
        <v>358000</v>
      </c>
      <c r="N962" s="326">
        <v>359000</v>
      </c>
      <c r="O962" s="326">
        <v>295000</v>
      </c>
      <c r="P962" s="326">
        <v>353120</v>
      </c>
      <c r="Q962" s="206" t="s">
        <v>163</v>
      </c>
      <c r="R962" s="244">
        <f t="shared" si="14"/>
        <v>0</v>
      </c>
    </row>
    <row r="963" spans="1:18" ht="15">
      <c r="A963" s="327" t="s">
        <v>1170</v>
      </c>
      <c r="B963" s="327" t="s">
        <v>734</v>
      </c>
      <c r="C963" s="326">
        <v>0</v>
      </c>
      <c r="D963" s="326">
        <v>0</v>
      </c>
      <c r="E963" s="326">
        <v>0</v>
      </c>
      <c r="F963" s="326">
        <v>0</v>
      </c>
      <c r="G963" s="326">
        <v>0</v>
      </c>
      <c r="H963" s="326">
        <v>0</v>
      </c>
      <c r="I963" s="326">
        <v>0</v>
      </c>
      <c r="J963" s="326">
        <v>0</v>
      </c>
      <c r="K963" s="326">
        <v>0</v>
      </c>
      <c r="L963" s="326">
        <v>0</v>
      </c>
      <c r="M963" s="326">
        <v>0</v>
      </c>
      <c r="N963" s="326">
        <v>0</v>
      </c>
      <c r="O963" s="326">
        <v>0</v>
      </c>
      <c r="P963" s="326">
        <v>0</v>
      </c>
      <c r="Q963" s="206" t="s">
        <v>163</v>
      </c>
      <c r="R963" s="244">
        <f t="shared" si="14"/>
        <v>0</v>
      </c>
    </row>
    <row r="964" spans="1:18" ht="15">
      <c r="A964" s="327" t="s">
        <v>1171</v>
      </c>
      <c r="B964" s="327" t="s">
        <v>734</v>
      </c>
      <c r="C964" s="326">
        <v>0</v>
      </c>
      <c r="D964" s="326">
        <v>0</v>
      </c>
      <c r="E964" s="326">
        <v>0</v>
      </c>
      <c r="F964" s="326">
        <v>0</v>
      </c>
      <c r="G964" s="326">
        <v>0</v>
      </c>
      <c r="H964" s="326">
        <v>0</v>
      </c>
      <c r="I964" s="326">
        <v>0</v>
      </c>
      <c r="J964" s="326">
        <v>0</v>
      </c>
      <c r="K964" s="326">
        <v>0</v>
      </c>
      <c r="L964" s="326">
        <v>0</v>
      </c>
      <c r="M964" s="326">
        <v>0</v>
      </c>
      <c r="N964" s="326">
        <v>0</v>
      </c>
      <c r="O964" s="326">
        <v>0</v>
      </c>
      <c r="P964" s="326">
        <v>0</v>
      </c>
      <c r="Q964" s="206" t="s">
        <v>163</v>
      </c>
      <c r="R964" s="244">
        <f t="shared" ref="R964:R1027" si="15">(ROUND((C964+O964+SUM(D964:N964)*2)/24,-3)-(ROUND(P964,-3)))</f>
        <v>0</v>
      </c>
    </row>
    <row r="965" spans="1:18" ht="15">
      <c r="A965" s="327" t="s">
        <v>1172</v>
      </c>
      <c r="B965" s="327" t="s">
        <v>734</v>
      </c>
      <c r="C965" s="326">
        <v>555000</v>
      </c>
      <c r="D965" s="326">
        <v>557000</v>
      </c>
      <c r="E965" s="326">
        <v>558000</v>
      </c>
      <c r="F965" s="326">
        <v>560000</v>
      </c>
      <c r="G965" s="326">
        <v>561000</v>
      </c>
      <c r="H965" s="326">
        <v>563000</v>
      </c>
      <c r="I965" s="326">
        <v>565000</v>
      </c>
      <c r="J965" s="326">
        <v>566000</v>
      </c>
      <c r="K965" s="326">
        <v>568000</v>
      </c>
      <c r="L965" s="326">
        <v>569000</v>
      </c>
      <c r="M965" s="326">
        <v>571000</v>
      </c>
      <c r="N965" s="326">
        <v>573000</v>
      </c>
      <c r="O965" s="326">
        <v>574000</v>
      </c>
      <c r="P965" s="326">
        <v>564628</v>
      </c>
      <c r="Q965" s="206" t="s">
        <v>163</v>
      </c>
      <c r="R965" s="244">
        <f t="shared" si="15"/>
        <v>0</v>
      </c>
    </row>
    <row r="966" spans="1:18" ht="15">
      <c r="A966" s="327" t="s">
        <v>1173</v>
      </c>
      <c r="B966" s="327" t="s">
        <v>734</v>
      </c>
      <c r="C966" s="326">
        <v>1000</v>
      </c>
      <c r="D966" s="326">
        <v>1000</v>
      </c>
      <c r="E966" s="326">
        <v>1000</v>
      </c>
      <c r="F966" s="326">
        <v>1000</v>
      </c>
      <c r="G966" s="326">
        <v>1000</v>
      </c>
      <c r="H966" s="326">
        <v>1000</v>
      </c>
      <c r="I966" s="326">
        <v>1000</v>
      </c>
      <c r="J966" s="326">
        <v>1000</v>
      </c>
      <c r="K966" s="326">
        <v>1000</v>
      </c>
      <c r="L966" s="326">
        <v>1000</v>
      </c>
      <c r="M966" s="326">
        <v>1000</v>
      </c>
      <c r="N966" s="326">
        <v>1000</v>
      </c>
      <c r="O966" s="326">
        <v>1000</v>
      </c>
      <c r="P966" s="326">
        <v>979</v>
      </c>
      <c r="Q966" s="206" t="s">
        <v>163</v>
      </c>
      <c r="R966" s="244">
        <f t="shared" si="15"/>
        <v>0</v>
      </c>
    </row>
    <row r="967" spans="1:18" ht="15">
      <c r="A967" s="327" t="s">
        <v>1174</v>
      </c>
      <c r="B967" s="327" t="s">
        <v>734</v>
      </c>
      <c r="C967" s="326">
        <v>1000</v>
      </c>
      <c r="D967" s="326">
        <v>1000</v>
      </c>
      <c r="E967" s="326">
        <v>1000</v>
      </c>
      <c r="F967" s="326">
        <v>1000</v>
      </c>
      <c r="G967" s="326">
        <v>1000</v>
      </c>
      <c r="H967" s="326">
        <v>1000</v>
      </c>
      <c r="I967" s="326">
        <v>1000</v>
      </c>
      <c r="J967" s="326">
        <v>1000</v>
      </c>
      <c r="K967" s="326">
        <v>1000</v>
      </c>
      <c r="L967" s="326">
        <v>1000</v>
      </c>
      <c r="M967" s="326">
        <v>1000</v>
      </c>
      <c r="N967" s="326">
        <v>1000</v>
      </c>
      <c r="O967" s="326">
        <v>1000</v>
      </c>
      <c r="P967" s="326">
        <v>837</v>
      </c>
      <c r="Q967" s="206" t="s">
        <v>163</v>
      </c>
      <c r="R967" s="244">
        <f t="shared" si="15"/>
        <v>0</v>
      </c>
    </row>
    <row r="968" spans="1:18" ht="15">
      <c r="A968" s="327" t="s">
        <v>1175</v>
      </c>
      <c r="B968" s="327" t="s">
        <v>734</v>
      </c>
      <c r="C968" s="326">
        <v>31000</v>
      </c>
      <c r="D968" s="326">
        <v>31000</v>
      </c>
      <c r="E968" s="326">
        <v>31000</v>
      </c>
      <c r="F968" s="326">
        <v>31000</v>
      </c>
      <c r="G968" s="326">
        <v>31000</v>
      </c>
      <c r="H968" s="326">
        <v>31000</v>
      </c>
      <c r="I968" s="326">
        <v>31000</v>
      </c>
      <c r="J968" s="326">
        <v>32000</v>
      </c>
      <c r="K968" s="326">
        <v>32000</v>
      </c>
      <c r="L968" s="326">
        <v>32000</v>
      </c>
      <c r="M968" s="326">
        <v>32000</v>
      </c>
      <c r="N968" s="326">
        <v>32000</v>
      </c>
      <c r="O968" s="326">
        <v>32000</v>
      </c>
      <c r="P968" s="326">
        <v>31413</v>
      </c>
      <c r="Q968" s="206" t="s">
        <v>163</v>
      </c>
      <c r="R968" s="244">
        <f t="shared" si="15"/>
        <v>0</v>
      </c>
    </row>
    <row r="969" spans="1:18" ht="15">
      <c r="A969" s="327" t="s">
        <v>1176</v>
      </c>
      <c r="B969" s="327" t="s">
        <v>734</v>
      </c>
      <c r="C969" s="326">
        <v>0</v>
      </c>
      <c r="D969" s="326">
        <v>0</v>
      </c>
      <c r="E969" s="326">
        <v>0</v>
      </c>
      <c r="F969" s="326">
        <v>0</v>
      </c>
      <c r="G969" s="326">
        <v>0</v>
      </c>
      <c r="H969" s="326">
        <v>0</v>
      </c>
      <c r="I969" s="326">
        <v>0</v>
      </c>
      <c r="J969" s="326">
        <v>0</v>
      </c>
      <c r="K969" s="326">
        <v>0</v>
      </c>
      <c r="L969" s="326">
        <v>0</v>
      </c>
      <c r="M969" s="326">
        <v>0</v>
      </c>
      <c r="N969" s="326">
        <v>0</v>
      </c>
      <c r="O969" s="326">
        <v>0</v>
      </c>
      <c r="P969" s="326">
        <v>0</v>
      </c>
      <c r="Q969" s="206" t="s">
        <v>163</v>
      </c>
      <c r="R969" s="244">
        <f t="shared" si="15"/>
        <v>0</v>
      </c>
    </row>
    <row r="970" spans="1:18" ht="15">
      <c r="A970" s="327" t="s">
        <v>1177</v>
      </c>
      <c r="B970" s="327" t="s">
        <v>734</v>
      </c>
      <c r="C970" s="326">
        <v>8000</v>
      </c>
      <c r="D970" s="326">
        <v>8000</v>
      </c>
      <c r="E970" s="326">
        <v>8000</v>
      </c>
      <c r="F970" s="326">
        <v>8000</v>
      </c>
      <c r="G970" s="326">
        <v>8000</v>
      </c>
      <c r="H970" s="326">
        <v>8000</v>
      </c>
      <c r="I970" s="326">
        <v>8000</v>
      </c>
      <c r="J970" s="326">
        <v>8000</v>
      </c>
      <c r="K970" s="326">
        <v>8000</v>
      </c>
      <c r="L970" s="326">
        <v>8000</v>
      </c>
      <c r="M970" s="326">
        <v>9000</v>
      </c>
      <c r="N970" s="326">
        <v>9000</v>
      </c>
      <c r="O970" s="326">
        <v>9000</v>
      </c>
      <c r="P970" s="326">
        <v>8398</v>
      </c>
      <c r="Q970" s="206" t="s">
        <v>163</v>
      </c>
      <c r="R970" s="244">
        <f t="shared" si="15"/>
        <v>0</v>
      </c>
    </row>
    <row r="971" spans="1:18" ht="15">
      <c r="A971" s="327" t="s">
        <v>1178</v>
      </c>
      <c r="B971" s="327" t="s">
        <v>734</v>
      </c>
      <c r="C971" s="326">
        <v>3000</v>
      </c>
      <c r="D971" s="326">
        <v>3000</v>
      </c>
      <c r="E971" s="326">
        <v>3000</v>
      </c>
      <c r="F971" s="326">
        <v>3000</v>
      </c>
      <c r="G971" s="326">
        <v>3000</v>
      </c>
      <c r="H971" s="326">
        <v>3000</v>
      </c>
      <c r="I971" s="326">
        <v>3000</v>
      </c>
      <c r="J971" s="326">
        <v>3000</v>
      </c>
      <c r="K971" s="326">
        <v>3000</v>
      </c>
      <c r="L971" s="326">
        <v>3000</v>
      </c>
      <c r="M971" s="326">
        <v>3000</v>
      </c>
      <c r="N971" s="326">
        <v>3000</v>
      </c>
      <c r="O971" s="326">
        <v>3000</v>
      </c>
      <c r="P971" s="326">
        <v>3140</v>
      </c>
      <c r="Q971" s="206" t="s">
        <v>163</v>
      </c>
      <c r="R971" s="244">
        <f t="shared" si="15"/>
        <v>0</v>
      </c>
    </row>
    <row r="972" spans="1:18" ht="15">
      <c r="A972" s="327" t="s">
        <v>1179</v>
      </c>
      <c r="B972" s="327" t="s">
        <v>734</v>
      </c>
      <c r="C972" s="326">
        <v>0</v>
      </c>
      <c r="D972" s="326">
        <v>0</v>
      </c>
      <c r="E972" s="326">
        <v>0</v>
      </c>
      <c r="F972" s="326">
        <v>0</v>
      </c>
      <c r="G972" s="326">
        <v>0</v>
      </c>
      <c r="H972" s="326">
        <v>0</v>
      </c>
      <c r="I972" s="326">
        <v>0</v>
      </c>
      <c r="J972" s="326">
        <v>0</v>
      </c>
      <c r="K972" s="326">
        <v>0</v>
      </c>
      <c r="L972" s="326">
        <v>0</v>
      </c>
      <c r="M972" s="326">
        <v>0</v>
      </c>
      <c r="N972" s="326">
        <v>0</v>
      </c>
      <c r="O972" s="326">
        <v>0</v>
      </c>
      <c r="P972" s="326">
        <v>0</v>
      </c>
      <c r="Q972" s="206" t="s">
        <v>163</v>
      </c>
      <c r="R972" s="244">
        <f t="shared" si="15"/>
        <v>0</v>
      </c>
    </row>
    <row r="973" spans="1:18" ht="15">
      <c r="A973" s="327" t="s">
        <v>1180</v>
      </c>
      <c r="B973" s="327" t="s">
        <v>734</v>
      </c>
      <c r="C973" s="326">
        <v>0</v>
      </c>
      <c r="D973" s="326">
        <v>0</v>
      </c>
      <c r="E973" s="326">
        <v>0</v>
      </c>
      <c r="F973" s="326">
        <v>0</v>
      </c>
      <c r="G973" s="326">
        <v>0</v>
      </c>
      <c r="H973" s="326">
        <v>0</v>
      </c>
      <c r="I973" s="326">
        <v>0</v>
      </c>
      <c r="J973" s="326">
        <v>0</v>
      </c>
      <c r="K973" s="326">
        <v>0</v>
      </c>
      <c r="L973" s="326">
        <v>0</v>
      </c>
      <c r="M973" s="326">
        <v>0</v>
      </c>
      <c r="N973" s="326">
        <v>0</v>
      </c>
      <c r="O973" s="326">
        <v>0</v>
      </c>
      <c r="P973" s="326">
        <v>0</v>
      </c>
      <c r="Q973" s="206" t="s">
        <v>163</v>
      </c>
      <c r="R973" s="244">
        <f t="shared" si="15"/>
        <v>0</v>
      </c>
    </row>
    <row r="974" spans="1:18" ht="15">
      <c r="A974" s="327" t="s">
        <v>1181</v>
      </c>
      <c r="B974" s="327" t="s">
        <v>734</v>
      </c>
      <c r="C974" s="326">
        <v>0</v>
      </c>
      <c r="D974" s="326">
        <v>0</v>
      </c>
      <c r="E974" s="326">
        <v>0</v>
      </c>
      <c r="F974" s="326">
        <v>0</v>
      </c>
      <c r="G974" s="326">
        <v>0</v>
      </c>
      <c r="H974" s="326">
        <v>0</v>
      </c>
      <c r="I974" s="326">
        <v>0</v>
      </c>
      <c r="J974" s="326">
        <v>0</v>
      </c>
      <c r="K974" s="326">
        <v>0</v>
      </c>
      <c r="L974" s="326">
        <v>0</v>
      </c>
      <c r="M974" s="326">
        <v>0</v>
      </c>
      <c r="N974" s="326">
        <v>0</v>
      </c>
      <c r="O974" s="326">
        <v>0</v>
      </c>
      <c r="P974" s="326">
        <v>0</v>
      </c>
      <c r="Q974" s="206" t="s">
        <v>163</v>
      </c>
      <c r="R974" s="244">
        <f t="shared" si="15"/>
        <v>0</v>
      </c>
    </row>
    <row r="975" spans="1:18" ht="15">
      <c r="A975" s="327" t="s">
        <v>1182</v>
      </c>
      <c r="B975" s="327" t="s">
        <v>734</v>
      </c>
      <c r="C975" s="326">
        <v>0</v>
      </c>
      <c r="D975" s="326">
        <v>0</v>
      </c>
      <c r="E975" s="326">
        <v>0</v>
      </c>
      <c r="F975" s="326">
        <v>0</v>
      </c>
      <c r="G975" s="326">
        <v>0</v>
      </c>
      <c r="H975" s="326">
        <v>0</v>
      </c>
      <c r="I975" s="326">
        <v>0</v>
      </c>
      <c r="J975" s="326">
        <v>0</v>
      </c>
      <c r="K975" s="326">
        <v>0</v>
      </c>
      <c r="L975" s="326">
        <v>0</v>
      </c>
      <c r="M975" s="326">
        <v>0</v>
      </c>
      <c r="N975" s="326">
        <v>0</v>
      </c>
      <c r="O975" s="326">
        <v>0</v>
      </c>
      <c r="P975" s="326">
        <v>0</v>
      </c>
      <c r="Q975" s="206" t="s">
        <v>163</v>
      </c>
      <c r="R975" s="244">
        <f t="shared" si="15"/>
        <v>0</v>
      </c>
    </row>
    <row r="976" spans="1:18" ht="15">
      <c r="A976" s="327" t="s">
        <v>1183</v>
      </c>
      <c r="B976" s="327" t="s">
        <v>734</v>
      </c>
      <c r="C976" s="326">
        <v>0</v>
      </c>
      <c r="D976" s="326">
        <v>0</v>
      </c>
      <c r="E976" s="326">
        <v>0</v>
      </c>
      <c r="F976" s="326">
        <v>0</v>
      </c>
      <c r="G976" s="326">
        <v>0</v>
      </c>
      <c r="H976" s="326">
        <v>0</v>
      </c>
      <c r="I976" s="326">
        <v>0</v>
      </c>
      <c r="J976" s="326">
        <v>0</v>
      </c>
      <c r="K976" s="326">
        <v>0</v>
      </c>
      <c r="L976" s="326">
        <v>0</v>
      </c>
      <c r="M976" s="326">
        <v>0</v>
      </c>
      <c r="N976" s="326">
        <v>0</v>
      </c>
      <c r="O976" s="326">
        <v>0</v>
      </c>
      <c r="P976" s="326">
        <v>0</v>
      </c>
      <c r="Q976" s="206" t="s">
        <v>163</v>
      </c>
      <c r="R976" s="244">
        <f t="shared" si="15"/>
        <v>0</v>
      </c>
    </row>
    <row r="977" spans="1:18" ht="15">
      <c r="A977" s="327" t="s">
        <v>1184</v>
      </c>
      <c r="B977" s="327" t="s">
        <v>734</v>
      </c>
      <c r="C977" s="326">
        <v>47000</v>
      </c>
      <c r="D977" s="326">
        <v>47000</v>
      </c>
      <c r="E977" s="326">
        <v>47000</v>
      </c>
      <c r="F977" s="326">
        <v>47000</v>
      </c>
      <c r="G977" s="326">
        <v>47000</v>
      </c>
      <c r="H977" s="326">
        <v>47000</v>
      </c>
      <c r="I977" s="326">
        <v>47000</v>
      </c>
      <c r="J977" s="326">
        <v>48000</v>
      </c>
      <c r="K977" s="326">
        <v>48000</v>
      </c>
      <c r="L977" s="326">
        <v>48000</v>
      </c>
      <c r="M977" s="326">
        <v>48000</v>
      </c>
      <c r="N977" s="326">
        <v>48000</v>
      </c>
      <c r="O977" s="326">
        <v>48000</v>
      </c>
      <c r="P977" s="326">
        <v>47500</v>
      </c>
      <c r="Q977" s="206" t="s">
        <v>163</v>
      </c>
      <c r="R977" s="244">
        <f t="shared" si="15"/>
        <v>-1000</v>
      </c>
    </row>
    <row r="978" spans="1:18" ht="15">
      <c r="A978" s="327" t="s">
        <v>1185</v>
      </c>
      <c r="B978" s="327" t="s">
        <v>734</v>
      </c>
      <c r="C978" s="326">
        <v>65000</v>
      </c>
      <c r="D978" s="326">
        <v>65000</v>
      </c>
      <c r="E978" s="326">
        <v>65000</v>
      </c>
      <c r="F978" s="326">
        <v>65000</v>
      </c>
      <c r="G978" s="326">
        <v>66000</v>
      </c>
      <c r="H978" s="326">
        <v>66000</v>
      </c>
      <c r="I978" s="326">
        <v>66000</v>
      </c>
      <c r="J978" s="326">
        <v>66000</v>
      </c>
      <c r="K978" s="326">
        <v>66000</v>
      </c>
      <c r="L978" s="326">
        <v>66000</v>
      </c>
      <c r="M978" s="326">
        <v>66000</v>
      </c>
      <c r="N978" s="326">
        <v>66000</v>
      </c>
      <c r="O978" s="326">
        <v>66000</v>
      </c>
      <c r="P978" s="326">
        <v>65673</v>
      </c>
      <c r="Q978" s="206" t="s">
        <v>163</v>
      </c>
      <c r="R978" s="244">
        <f t="shared" si="15"/>
        <v>0</v>
      </c>
    </row>
    <row r="979" spans="1:18" ht="15">
      <c r="A979" s="327" t="s">
        <v>1186</v>
      </c>
      <c r="B979" s="327" t="s">
        <v>734</v>
      </c>
      <c r="C979" s="326">
        <v>8965000</v>
      </c>
      <c r="D979" s="326">
        <v>8983000</v>
      </c>
      <c r="E979" s="326">
        <v>9001000</v>
      </c>
      <c r="F979" s="326">
        <v>9019000</v>
      </c>
      <c r="G979" s="326">
        <v>9037000</v>
      </c>
      <c r="H979" s="326">
        <v>9055000</v>
      </c>
      <c r="I979" s="326">
        <v>9073000</v>
      </c>
      <c r="J979" s="326">
        <v>9090000</v>
      </c>
      <c r="K979" s="326">
        <v>9108000</v>
      </c>
      <c r="L979" s="326">
        <v>9126000</v>
      </c>
      <c r="M979" s="326">
        <v>9144000</v>
      </c>
      <c r="N979" s="326">
        <v>9162000</v>
      </c>
      <c r="O979" s="326">
        <v>9180000</v>
      </c>
      <c r="P979" s="326">
        <v>9072514</v>
      </c>
      <c r="Q979" s="206" t="s">
        <v>163</v>
      </c>
      <c r="R979" s="244">
        <f t="shared" si="15"/>
        <v>0</v>
      </c>
    </row>
    <row r="980" spans="1:18" ht="15">
      <c r="A980" s="327" t="s">
        <v>1187</v>
      </c>
      <c r="B980" s="327" t="s">
        <v>734</v>
      </c>
      <c r="C980" s="326">
        <v>0</v>
      </c>
      <c r="D980" s="326">
        <v>0</v>
      </c>
      <c r="E980" s="326">
        <v>0</v>
      </c>
      <c r="F980" s="326">
        <v>0</v>
      </c>
      <c r="G980" s="326">
        <v>0</v>
      </c>
      <c r="H980" s="326">
        <v>0</v>
      </c>
      <c r="I980" s="326">
        <v>0</v>
      </c>
      <c r="J980" s="326">
        <v>0</v>
      </c>
      <c r="K980" s="326">
        <v>0</v>
      </c>
      <c r="L980" s="326">
        <v>0</v>
      </c>
      <c r="M980" s="326">
        <v>0</v>
      </c>
      <c r="N980" s="326">
        <v>0</v>
      </c>
      <c r="O980" s="326">
        <v>0</v>
      </c>
      <c r="P980" s="326">
        <v>0</v>
      </c>
      <c r="Q980" s="206" t="s">
        <v>163</v>
      </c>
      <c r="R980" s="244">
        <f t="shared" si="15"/>
        <v>0</v>
      </c>
    </row>
    <row r="981" spans="1:18" ht="15">
      <c r="A981" s="327" t="s">
        <v>1188</v>
      </c>
      <c r="B981" s="327" t="s">
        <v>734</v>
      </c>
      <c r="C981" s="326">
        <v>0</v>
      </c>
      <c r="D981" s="326">
        <v>0</v>
      </c>
      <c r="E981" s="326">
        <v>0</v>
      </c>
      <c r="F981" s="326">
        <v>0</v>
      </c>
      <c r="G981" s="326">
        <v>0</v>
      </c>
      <c r="H981" s="326">
        <v>0</v>
      </c>
      <c r="I981" s="326">
        <v>0</v>
      </c>
      <c r="J981" s="326">
        <v>0</v>
      </c>
      <c r="K981" s="326">
        <v>0</v>
      </c>
      <c r="L981" s="326">
        <v>0</v>
      </c>
      <c r="M981" s="326">
        <v>0</v>
      </c>
      <c r="N981" s="326">
        <v>0</v>
      </c>
      <c r="O981" s="326">
        <v>0</v>
      </c>
      <c r="P981" s="326">
        <v>0</v>
      </c>
      <c r="Q981" s="206" t="s">
        <v>163</v>
      </c>
      <c r="R981" s="244">
        <f t="shared" si="15"/>
        <v>0</v>
      </c>
    </row>
    <row r="982" spans="1:18" ht="15">
      <c r="A982" s="327" t="s">
        <v>1189</v>
      </c>
      <c r="B982" s="327" t="s">
        <v>734</v>
      </c>
      <c r="C982" s="326">
        <v>281000</v>
      </c>
      <c r="D982" s="326">
        <v>284000</v>
      </c>
      <c r="E982" s="326">
        <v>287000</v>
      </c>
      <c r="F982" s="326">
        <v>290000</v>
      </c>
      <c r="G982" s="326">
        <v>293000</v>
      </c>
      <c r="H982" s="326">
        <v>296000</v>
      </c>
      <c r="I982" s="326">
        <v>299000</v>
      </c>
      <c r="J982" s="326">
        <v>302000</v>
      </c>
      <c r="K982" s="326">
        <v>305000</v>
      </c>
      <c r="L982" s="326">
        <v>308000</v>
      </c>
      <c r="M982" s="326">
        <v>311000</v>
      </c>
      <c r="N982" s="326">
        <v>314000</v>
      </c>
      <c r="O982" s="326">
        <v>317000</v>
      </c>
      <c r="P982" s="326">
        <v>299076</v>
      </c>
      <c r="Q982" s="206" t="s">
        <v>163</v>
      </c>
      <c r="R982" s="244">
        <f t="shared" si="15"/>
        <v>0</v>
      </c>
    </row>
    <row r="983" spans="1:18" ht="15">
      <c r="A983" s="327" t="s">
        <v>1190</v>
      </c>
      <c r="B983" s="327" t="s">
        <v>734</v>
      </c>
      <c r="C983" s="326">
        <v>0</v>
      </c>
      <c r="D983" s="326">
        <v>0</v>
      </c>
      <c r="E983" s="326">
        <v>0</v>
      </c>
      <c r="F983" s="326">
        <v>0</v>
      </c>
      <c r="G983" s="326">
        <v>0</v>
      </c>
      <c r="H983" s="326">
        <v>0</v>
      </c>
      <c r="I983" s="326">
        <v>0</v>
      </c>
      <c r="J983" s="326">
        <v>0</v>
      </c>
      <c r="K983" s="326">
        <v>0</v>
      </c>
      <c r="L983" s="326">
        <v>0</v>
      </c>
      <c r="M983" s="326">
        <v>0</v>
      </c>
      <c r="N983" s="326">
        <v>0</v>
      </c>
      <c r="O983" s="326">
        <v>0</v>
      </c>
      <c r="P983" s="326">
        <v>0</v>
      </c>
      <c r="Q983" s="206" t="s">
        <v>163</v>
      </c>
      <c r="R983" s="244">
        <f t="shared" si="15"/>
        <v>0</v>
      </c>
    </row>
    <row r="984" spans="1:18" ht="15">
      <c r="A984" s="327" t="s">
        <v>1191</v>
      </c>
      <c r="B984" s="327" t="s">
        <v>734</v>
      </c>
      <c r="C984" s="326">
        <v>0</v>
      </c>
      <c r="D984" s="326">
        <v>0</v>
      </c>
      <c r="E984" s="326">
        <v>0</v>
      </c>
      <c r="F984" s="326">
        <v>0</v>
      </c>
      <c r="G984" s="326">
        <v>0</v>
      </c>
      <c r="H984" s="326">
        <v>0</v>
      </c>
      <c r="I984" s="326">
        <v>0</v>
      </c>
      <c r="J984" s="326">
        <v>0</v>
      </c>
      <c r="K984" s="326">
        <v>0</v>
      </c>
      <c r="L984" s="326">
        <v>0</v>
      </c>
      <c r="M984" s="326">
        <v>0</v>
      </c>
      <c r="N984" s="326">
        <v>0</v>
      </c>
      <c r="O984" s="326">
        <v>0</v>
      </c>
      <c r="P984" s="326">
        <v>0</v>
      </c>
      <c r="Q984" s="206" t="s">
        <v>163</v>
      </c>
      <c r="R984" s="244">
        <f t="shared" si="15"/>
        <v>0</v>
      </c>
    </row>
    <row r="985" spans="1:18" ht="15">
      <c r="A985" s="327" t="s">
        <v>1192</v>
      </c>
      <c r="B985" s="327" t="s">
        <v>734</v>
      </c>
      <c r="C985" s="326">
        <v>0</v>
      </c>
      <c r="D985" s="326">
        <v>0</v>
      </c>
      <c r="E985" s="326">
        <v>0</v>
      </c>
      <c r="F985" s="326">
        <v>0</v>
      </c>
      <c r="G985" s="326">
        <v>0</v>
      </c>
      <c r="H985" s="326">
        <v>0</v>
      </c>
      <c r="I985" s="326">
        <v>0</v>
      </c>
      <c r="J985" s="326">
        <v>0</v>
      </c>
      <c r="K985" s="326">
        <v>0</v>
      </c>
      <c r="L985" s="326">
        <v>0</v>
      </c>
      <c r="M985" s="326">
        <v>0</v>
      </c>
      <c r="N985" s="326">
        <v>0</v>
      </c>
      <c r="O985" s="326">
        <v>0</v>
      </c>
      <c r="P985" s="326">
        <v>0</v>
      </c>
      <c r="Q985" s="206" t="s">
        <v>163</v>
      </c>
      <c r="R985" s="244">
        <f t="shared" si="15"/>
        <v>0</v>
      </c>
    </row>
    <row r="986" spans="1:18" ht="15">
      <c r="A986" s="327" t="s">
        <v>1193</v>
      </c>
      <c r="B986" s="327" t="s">
        <v>734</v>
      </c>
      <c r="C986" s="326">
        <v>782000</v>
      </c>
      <c r="D986" s="326">
        <v>783000</v>
      </c>
      <c r="E986" s="326">
        <v>784000</v>
      </c>
      <c r="F986" s="326">
        <v>785000</v>
      </c>
      <c r="G986" s="326">
        <v>786000</v>
      </c>
      <c r="H986" s="326">
        <v>787000</v>
      </c>
      <c r="I986" s="326">
        <v>788000</v>
      </c>
      <c r="J986" s="326">
        <v>789000</v>
      </c>
      <c r="K986" s="326">
        <v>790000</v>
      </c>
      <c r="L986" s="326">
        <v>791000</v>
      </c>
      <c r="M986" s="326">
        <v>792000</v>
      </c>
      <c r="N986" s="326">
        <v>793000</v>
      </c>
      <c r="O986" s="326">
        <v>794000</v>
      </c>
      <c r="P986" s="326">
        <v>788117</v>
      </c>
      <c r="Q986" s="206" t="s">
        <v>163</v>
      </c>
      <c r="R986" s="244">
        <f t="shared" si="15"/>
        <v>0</v>
      </c>
    </row>
    <row r="987" spans="1:18" ht="15">
      <c r="A987" s="327" t="s">
        <v>1194</v>
      </c>
      <c r="B987" s="327" t="s">
        <v>734</v>
      </c>
      <c r="C987" s="326">
        <v>505000</v>
      </c>
      <c r="D987" s="326">
        <v>506000</v>
      </c>
      <c r="E987" s="326">
        <v>507000</v>
      </c>
      <c r="F987" s="326">
        <v>507000</v>
      </c>
      <c r="G987" s="326">
        <v>508000</v>
      </c>
      <c r="H987" s="326">
        <v>508000</v>
      </c>
      <c r="I987" s="326">
        <v>509000</v>
      </c>
      <c r="J987" s="326">
        <v>510000</v>
      </c>
      <c r="K987" s="326">
        <v>510000</v>
      </c>
      <c r="L987" s="326">
        <v>511000</v>
      </c>
      <c r="M987" s="326">
        <v>512000</v>
      </c>
      <c r="N987" s="326">
        <v>512000</v>
      </c>
      <c r="O987" s="326">
        <v>513000</v>
      </c>
      <c r="P987" s="326">
        <v>509036</v>
      </c>
      <c r="Q987" s="206" t="s">
        <v>163</v>
      </c>
      <c r="R987" s="244">
        <f t="shared" si="15"/>
        <v>0</v>
      </c>
    </row>
    <row r="988" spans="1:18" ht="15">
      <c r="A988" s="327" t="s">
        <v>1195</v>
      </c>
      <c r="B988" s="327" t="s">
        <v>734</v>
      </c>
      <c r="C988" s="326">
        <v>2880000</v>
      </c>
      <c r="D988" s="326">
        <v>2895000</v>
      </c>
      <c r="E988" s="326">
        <v>2911000</v>
      </c>
      <c r="F988" s="326">
        <v>2926000</v>
      </c>
      <c r="G988" s="326">
        <v>2942000</v>
      </c>
      <c r="H988" s="326">
        <v>2957000</v>
      </c>
      <c r="I988" s="326">
        <v>2973000</v>
      </c>
      <c r="J988" s="326">
        <v>2988000</v>
      </c>
      <c r="K988" s="326">
        <v>3004000</v>
      </c>
      <c r="L988" s="326">
        <v>3020000</v>
      </c>
      <c r="M988" s="326">
        <v>3035000</v>
      </c>
      <c r="N988" s="326">
        <v>3051000</v>
      </c>
      <c r="O988" s="326">
        <v>3066000</v>
      </c>
      <c r="P988" s="326">
        <v>2972944</v>
      </c>
      <c r="Q988" s="206" t="s">
        <v>163</v>
      </c>
      <c r="R988" s="244">
        <f t="shared" si="15"/>
        <v>0</v>
      </c>
    </row>
    <row r="989" spans="1:18" ht="15">
      <c r="A989" s="333" t="s">
        <v>1207</v>
      </c>
      <c r="B989" s="334" t="s">
        <v>1208</v>
      </c>
      <c r="C989" s="326">
        <v>0</v>
      </c>
      <c r="D989" s="326">
        <v>0</v>
      </c>
      <c r="E989" s="326">
        <v>0</v>
      </c>
      <c r="F989" s="326">
        <v>0</v>
      </c>
      <c r="G989" s="326">
        <v>0</v>
      </c>
      <c r="H989" s="326">
        <v>0</v>
      </c>
      <c r="I989" s="326">
        <v>0</v>
      </c>
      <c r="J989" s="326">
        <v>0</v>
      </c>
      <c r="K989" s="326">
        <v>0</v>
      </c>
      <c r="L989" s="326">
        <v>0</v>
      </c>
      <c r="M989" s="326">
        <v>0</v>
      </c>
      <c r="N989" s="326">
        <v>0</v>
      </c>
      <c r="O989" s="326">
        <v>0</v>
      </c>
      <c r="P989" s="326">
        <v>0</v>
      </c>
      <c r="Q989" s="206" t="s">
        <v>164</v>
      </c>
      <c r="R989" s="244">
        <f t="shared" si="15"/>
        <v>0</v>
      </c>
    </row>
    <row r="990" spans="1:18" ht="15">
      <c r="A990" s="333" t="s">
        <v>1209</v>
      </c>
      <c r="B990" s="334" t="s">
        <v>1208</v>
      </c>
      <c r="C990" s="326">
        <v>391000</v>
      </c>
      <c r="D990" s="326">
        <v>396000</v>
      </c>
      <c r="E990" s="326">
        <v>402000</v>
      </c>
      <c r="F990" s="326">
        <v>407000</v>
      </c>
      <c r="G990" s="326">
        <v>413000</v>
      </c>
      <c r="H990" s="326">
        <v>418000</v>
      </c>
      <c r="I990" s="326">
        <v>424000</v>
      </c>
      <c r="J990" s="326">
        <v>429000</v>
      </c>
      <c r="K990" s="326">
        <v>435000</v>
      </c>
      <c r="L990" s="326">
        <v>440000</v>
      </c>
      <c r="M990" s="326">
        <v>446000</v>
      </c>
      <c r="N990" s="326">
        <v>451000</v>
      </c>
      <c r="O990" s="326">
        <v>456000</v>
      </c>
      <c r="P990" s="326">
        <v>423722</v>
      </c>
      <c r="Q990" s="206" t="s">
        <v>164</v>
      </c>
      <c r="R990" s="244">
        <f t="shared" si="15"/>
        <v>0</v>
      </c>
    </row>
    <row r="991" spans="1:18" ht="15">
      <c r="A991" s="333" t="s">
        <v>1210</v>
      </c>
      <c r="B991" s="334" t="s">
        <v>1208</v>
      </c>
      <c r="C991" s="326">
        <v>0</v>
      </c>
      <c r="D991" s="326">
        <v>0</v>
      </c>
      <c r="E991" s="326">
        <v>0</v>
      </c>
      <c r="F991" s="326">
        <v>0</v>
      </c>
      <c r="G991" s="326">
        <v>0</v>
      </c>
      <c r="H991" s="326">
        <v>0</v>
      </c>
      <c r="I991" s="326">
        <v>0</v>
      </c>
      <c r="J991" s="326">
        <v>0</v>
      </c>
      <c r="K991" s="326">
        <v>0</v>
      </c>
      <c r="L991" s="326">
        <v>0</v>
      </c>
      <c r="M991" s="326">
        <v>0</v>
      </c>
      <c r="N991" s="326">
        <v>0</v>
      </c>
      <c r="O991" s="326">
        <v>0</v>
      </c>
      <c r="P991" s="326">
        <v>0</v>
      </c>
      <c r="Q991" s="206" t="s">
        <v>164</v>
      </c>
      <c r="R991" s="244">
        <f t="shared" si="15"/>
        <v>0</v>
      </c>
    </row>
    <row r="992" spans="1:18" ht="15">
      <c r="A992" s="333" t="s">
        <v>1211</v>
      </c>
      <c r="B992" s="334" t="s">
        <v>1208</v>
      </c>
      <c r="C992" s="326">
        <v>18031000</v>
      </c>
      <c r="D992" s="326">
        <v>18208000</v>
      </c>
      <c r="E992" s="326">
        <v>18388000</v>
      </c>
      <c r="F992" s="326">
        <v>18294000</v>
      </c>
      <c r="G992" s="326">
        <v>18395000</v>
      </c>
      <c r="H992" s="326">
        <v>18604000</v>
      </c>
      <c r="I992" s="326">
        <v>18784000</v>
      </c>
      <c r="J992" s="326">
        <v>18882000</v>
      </c>
      <c r="K992" s="326">
        <v>19098000</v>
      </c>
      <c r="L992" s="326">
        <v>19314000</v>
      </c>
      <c r="M992" s="326">
        <v>19526000</v>
      </c>
      <c r="N992" s="326">
        <v>19744000</v>
      </c>
      <c r="O992" s="326">
        <v>19966000</v>
      </c>
      <c r="P992" s="326">
        <v>18852826</v>
      </c>
      <c r="Q992" s="206" t="s">
        <v>164</v>
      </c>
      <c r="R992" s="244">
        <f t="shared" si="15"/>
        <v>0</v>
      </c>
    </row>
    <row r="993" spans="1:18" ht="15">
      <c r="A993" s="333" t="s">
        <v>1212</v>
      </c>
      <c r="B993" s="334" t="s">
        <v>1208</v>
      </c>
      <c r="C993" s="326">
        <v>0</v>
      </c>
      <c r="D993" s="326">
        <v>0</v>
      </c>
      <c r="E993" s="326">
        <v>0</v>
      </c>
      <c r="F993" s="326">
        <v>0</v>
      </c>
      <c r="G993" s="326">
        <v>0</v>
      </c>
      <c r="H993" s="326">
        <v>0</v>
      </c>
      <c r="I993" s="326">
        <v>0</v>
      </c>
      <c r="J993" s="326">
        <v>0</v>
      </c>
      <c r="K993" s="326">
        <v>0</v>
      </c>
      <c r="L993" s="326">
        <v>0</v>
      </c>
      <c r="M993" s="326">
        <v>0</v>
      </c>
      <c r="N993" s="326">
        <v>0</v>
      </c>
      <c r="O993" s="326">
        <v>0</v>
      </c>
      <c r="P993" s="326">
        <v>0</v>
      </c>
      <c r="Q993" s="206" t="s">
        <v>164</v>
      </c>
      <c r="R993" s="244">
        <f t="shared" si="15"/>
        <v>0</v>
      </c>
    </row>
    <row r="994" spans="1:18" ht="15">
      <c r="A994" s="333" t="s">
        <v>1213</v>
      </c>
      <c r="B994" s="334" t="s">
        <v>1208</v>
      </c>
      <c r="C994" s="326">
        <v>0</v>
      </c>
      <c r="D994" s="326">
        <v>0</v>
      </c>
      <c r="E994" s="326">
        <v>0</v>
      </c>
      <c r="F994" s="326">
        <v>0</v>
      </c>
      <c r="G994" s="326">
        <v>0</v>
      </c>
      <c r="H994" s="326">
        <v>0</v>
      </c>
      <c r="I994" s="326">
        <v>0</v>
      </c>
      <c r="J994" s="326">
        <v>0</v>
      </c>
      <c r="K994" s="326">
        <v>0</v>
      </c>
      <c r="L994" s="326">
        <v>0</v>
      </c>
      <c r="M994" s="326">
        <v>0</v>
      </c>
      <c r="N994" s="326">
        <v>0</v>
      </c>
      <c r="O994" s="326">
        <v>0</v>
      </c>
      <c r="P994" s="326">
        <v>0</v>
      </c>
      <c r="Q994" s="206" t="s">
        <v>164</v>
      </c>
      <c r="R994" s="244">
        <f t="shared" si="15"/>
        <v>0</v>
      </c>
    </row>
    <row r="995" spans="1:18" ht="15">
      <c r="A995" s="333" t="s">
        <v>1214</v>
      </c>
      <c r="B995" s="334" t="s">
        <v>1208</v>
      </c>
      <c r="C995" s="326">
        <v>0</v>
      </c>
      <c r="D995" s="326">
        <v>0</v>
      </c>
      <c r="E995" s="326">
        <v>0</v>
      </c>
      <c r="F995" s="326">
        <v>0</v>
      </c>
      <c r="G995" s="326">
        <v>0</v>
      </c>
      <c r="H995" s="326">
        <v>0</v>
      </c>
      <c r="I995" s="326">
        <v>0</v>
      </c>
      <c r="J995" s="326">
        <v>0</v>
      </c>
      <c r="K995" s="326">
        <v>0</v>
      </c>
      <c r="L995" s="326">
        <v>0</v>
      </c>
      <c r="M995" s="326">
        <v>0</v>
      </c>
      <c r="N995" s="326">
        <v>0</v>
      </c>
      <c r="O995" s="326">
        <v>0</v>
      </c>
      <c r="P995" s="326">
        <v>0</v>
      </c>
      <c r="Q995" s="206" t="s">
        <v>164</v>
      </c>
      <c r="R995" s="244">
        <f t="shared" si="15"/>
        <v>0</v>
      </c>
    </row>
    <row r="996" spans="1:18" ht="15">
      <c r="A996" s="333" t="s">
        <v>1215</v>
      </c>
      <c r="B996" s="334" t="s">
        <v>1208</v>
      </c>
      <c r="C996" s="326">
        <v>0</v>
      </c>
      <c r="D996" s="326">
        <v>0</v>
      </c>
      <c r="E996" s="326">
        <v>0</v>
      </c>
      <c r="F996" s="326">
        <v>0</v>
      </c>
      <c r="G996" s="326">
        <v>0</v>
      </c>
      <c r="H996" s="326">
        <v>0</v>
      </c>
      <c r="I996" s="326">
        <v>0</v>
      </c>
      <c r="J996" s="326">
        <v>0</v>
      </c>
      <c r="K996" s="326">
        <v>0</v>
      </c>
      <c r="L996" s="326">
        <v>0</v>
      </c>
      <c r="M996" s="326">
        <v>0</v>
      </c>
      <c r="N996" s="326">
        <v>0</v>
      </c>
      <c r="O996" s="326">
        <v>0</v>
      </c>
      <c r="P996" s="326">
        <v>0</v>
      </c>
      <c r="Q996" s="206" t="s">
        <v>164</v>
      </c>
      <c r="R996" s="244">
        <f t="shared" si="15"/>
        <v>0</v>
      </c>
    </row>
    <row r="997" spans="1:18" ht="15">
      <c r="A997" s="333" t="s">
        <v>1216</v>
      </c>
      <c r="B997" s="334" t="s">
        <v>1208</v>
      </c>
      <c r="C997" s="326">
        <v>0</v>
      </c>
      <c r="D997" s="326">
        <v>0</v>
      </c>
      <c r="E997" s="326">
        <v>0</v>
      </c>
      <c r="F997" s="326">
        <v>0</v>
      </c>
      <c r="G997" s="326">
        <v>0</v>
      </c>
      <c r="H997" s="326">
        <v>0</v>
      </c>
      <c r="I997" s="326">
        <v>0</v>
      </c>
      <c r="J997" s="326">
        <v>0</v>
      </c>
      <c r="K997" s="326">
        <v>0</v>
      </c>
      <c r="L997" s="326">
        <v>0</v>
      </c>
      <c r="M997" s="326">
        <v>0</v>
      </c>
      <c r="N997" s="326">
        <v>0</v>
      </c>
      <c r="O997" s="326">
        <v>0</v>
      </c>
      <c r="P997" s="326">
        <v>0</v>
      </c>
      <c r="Q997" s="206" t="s">
        <v>164</v>
      </c>
      <c r="R997" s="244">
        <f t="shared" si="15"/>
        <v>0</v>
      </c>
    </row>
    <row r="998" spans="1:18" ht="15">
      <c r="A998" s="333" t="s">
        <v>1217</v>
      </c>
      <c r="B998" s="334" t="s">
        <v>1208</v>
      </c>
      <c r="C998" s="326">
        <v>0</v>
      </c>
      <c r="D998" s="326">
        <v>0</v>
      </c>
      <c r="E998" s="326">
        <v>0</v>
      </c>
      <c r="F998" s="326">
        <v>36000</v>
      </c>
      <c r="G998" s="326">
        <v>108000</v>
      </c>
      <c r="H998" s="326">
        <v>180000</v>
      </c>
      <c r="I998" s="326">
        <v>252000</v>
      </c>
      <c r="J998" s="326">
        <v>332000</v>
      </c>
      <c r="K998" s="326">
        <v>423000</v>
      </c>
      <c r="L998" s="326">
        <v>523000</v>
      </c>
      <c r="M998" s="326">
        <v>648000</v>
      </c>
      <c r="N998" s="326">
        <v>790000</v>
      </c>
      <c r="O998" s="326">
        <v>936000</v>
      </c>
      <c r="P998" s="326">
        <v>313474</v>
      </c>
      <c r="Q998" s="206" t="s">
        <v>164</v>
      </c>
      <c r="R998" s="244">
        <f t="shared" si="15"/>
        <v>0</v>
      </c>
    </row>
    <row r="999" spans="1:18" ht="15">
      <c r="A999" s="333" t="s">
        <v>1218</v>
      </c>
      <c r="B999" s="334" t="s">
        <v>1208</v>
      </c>
      <c r="C999" s="326">
        <v>0</v>
      </c>
      <c r="D999" s="326">
        <v>0</v>
      </c>
      <c r="E999" s="326">
        <v>0</v>
      </c>
      <c r="F999" s="326">
        <v>0</v>
      </c>
      <c r="G999" s="326">
        <v>0</v>
      </c>
      <c r="H999" s="326">
        <v>0</v>
      </c>
      <c r="I999" s="326">
        <v>0</v>
      </c>
      <c r="J999" s="326">
        <v>0</v>
      </c>
      <c r="K999" s="326">
        <v>0</v>
      </c>
      <c r="L999" s="326">
        <v>0</v>
      </c>
      <c r="M999" s="326">
        <v>0</v>
      </c>
      <c r="N999" s="326">
        <v>0</v>
      </c>
      <c r="O999" s="326">
        <v>0</v>
      </c>
      <c r="P999" s="326">
        <v>0</v>
      </c>
      <c r="Q999" s="206" t="s">
        <v>164</v>
      </c>
      <c r="R999" s="244">
        <f t="shared" si="15"/>
        <v>0</v>
      </c>
    </row>
    <row r="1000" spans="1:18" ht="15">
      <c r="A1000" s="333" t="s">
        <v>1219</v>
      </c>
      <c r="B1000" s="334" t="s">
        <v>1208</v>
      </c>
      <c r="C1000" s="326">
        <v>32231000</v>
      </c>
      <c r="D1000" s="326">
        <v>33252000</v>
      </c>
      <c r="E1000" s="326">
        <v>34279000</v>
      </c>
      <c r="F1000" s="326">
        <v>35305000</v>
      </c>
      <c r="G1000" s="326">
        <v>36215000</v>
      </c>
      <c r="H1000" s="326">
        <v>36402000</v>
      </c>
      <c r="I1000" s="326">
        <v>36692000</v>
      </c>
      <c r="J1000" s="326">
        <v>36821000</v>
      </c>
      <c r="K1000" s="326">
        <v>36642000</v>
      </c>
      <c r="L1000" s="326">
        <v>36516000</v>
      </c>
      <c r="M1000" s="326">
        <v>35939000</v>
      </c>
      <c r="N1000" s="326">
        <v>35618000</v>
      </c>
      <c r="O1000" s="326">
        <v>35600000</v>
      </c>
      <c r="P1000" s="326">
        <v>35633023</v>
      </c>
      <c r="Q1000" s="206" t="s">
        <v>164</v>
      </c>
      <c r="R1000" s="244">
        <f t="shared" si="15"/>
        <v>0</v>
      </c>
    </row>
    <row r="1001" spans="1:18" ht="15">
      <c r="A1001" s="333" t="s">
        <v>1220</v>
      </c>
      <c r="B1001" s="334" t="s">
        <v>1208</v>
      </c>
      <c r="C1001" s="326">
        <v>0</v>
      </c>
      <c r="D1001" s="326">
        <v>0</v>
      </c>
      <c r="E1001" s="326">
        <v>0</v>
      </c>
      <c r="F1001" s="326">
        <v>0</v>
      </c>
      <c r="G1001" s="326">
        <v>0</v>
      </c>
      <c r="H1001" s="326">
        <v>0</v>
      </c>
      <c r="I1001" s="326">
        <v>0</v>
      </c>
      <c r="J1001" s="326">
        <v>0</v>
      </c>
      <c r="K1001" s="326">
        <v>0</v>
      </c>
      <c r="L1001" s="326">
        <v>0</v>
      </c>
      <c r="M1001" s="326">
        <v>0</v>
      </c>
      <c r="N1001" s="326">
        <v>0</v>
      </c>
      <c r="O1001" s="326">
        <v>0</v>
      </c>
      <c r="P1001" s="326">
        <v>0</v>
      </c>
      <c r="Q1001" s="206" t="s">
        <v>164</v>
      </c>
      <c r="R1001" s="244">
        <f t="shared" si="15"/>
        <v>0</v>
      </c>
    </row>
    <row r="1002" spans="1:18" ht="15">
      <c r="A1002" s="333" t="s">
        <v>1221</v>
      </c>
      <c r="B1002" s="334" t="s">
        <v>1208</v>
      </c>
      <c r="C1002" s="326">
        <v>0</v>
      </c>
      <c r="D1002" s="326">
        <v>0</v>
      </c>
      <c r="E1002" s="326">
        <v>0</v>
      </c>
      <c r="F1002" s="326">
        <v>0</v>
      </c>
      <c r="G1002" s="326">
        <v>0</v>
      </c>
      <c r="H1002" s="326">
        <v>0</v>
      </c>
      <c r="I1002" s="326">
        <v>0</v>
      </c>
      <c r="J1002" s="326">
        <v>0</v>
      </c>
      <c r="K1002" s="326">
        <v>0</v>
      </c>
      <c r="L1002" s="326">
        <v>0</v>
      </c>
      <c r="M1002" s="326">
        <v>0</v>
      </c>
      <c r="N1002" s="326">
        <v>0</v>
      </c>
      <c r="O1002" s="326">
        <v>0</v>
      </c>
      <c r="P1002" s="326">
        <v>0</v>
      </c>
      <c r="Q1002" s="206" t="s">
        <v>164</v>
      </c>
      <c r="R1002" s="244">
        <f t="shared" si="15"/>
        <v>0</v>
      </c>
    </row>
    <row r="1003" spans="1:18" ht="15">
      <c r="A1003" s="333" t="s">
        <v>1222</v>
      </c>
      <c r="B1003" s="334" t="s">
        <v>1208</v>
      </c>
      <c r="C1003" s="326">
        <v>121331000</v>
      </c>
      <c r="D1003" s="326">
        <v>121814000</v>
      </c>
      <c r="E1003" s="326">
        <v>122290000</v>
      </c>
      <c r="F1003" s="326">
        <v>122621000</v>
      </c>
      <c r="G1003" s="326">
        <v>123069000</v>
      </c>
      <c r="H1003" s="326">
        <v>123525000</v>
      </c>
      <c r="I1003" s="326">
        <v>123991000</v>
      </c>
      <c r="J1003" s="326">
        <v>124450000</v>
      </c>
      <c r="K1003" s="326">
        <v>124902000</v>
      </c>
      <c r="L1003" s="326">
        <v>125394000</v>
      </c>
      <c r="M1003" s="326">
        <v>125797000</v>
      </c>
      <c r="N1003" s="326">
        <v>126246000</v>
      </c>
      <c r="O1003" s="326">
        <v>126694000</v>
      </c>
      <c r="P1003" s="326">
        <v>124009233</v>
      </c>
      <c r="Q1003" s="206" t="s">
        <v>164</v>
      </c>
      <c r="R1003" s="244">
        <f t="shared" si="15"/>
        <v>0</v>
      </c>
    </row>
    <row r="1004" spans="1:18" ht="15">
      <c r="A1004" s="333" t="s">
        <v>1223</v>
      </c>
      <c r="B1004" s="334" t="s">
        <v>1208</v>
      </c>
      <c r="C1004" s="326">
        <v>0</v>
      </c>
      <c r="D1004" s="326">
        <v>0</v>
      </c>
      <c r="E1004" s="326">
        <v>0</v>
      </c>
      <c r="F1004" s="326">
        <v>0</v>
      </c>
      <c r="G1004" s="326">
        <v>0</v>
      </c>
      <c r="H1004" s="326">
        <v>0</v>
      </c>
      <c r="I1004" s="326">
        <v>0</v>
      </c>
      <c r="J1004" s="326">
        <v>0</v>
      </c>
      <c r="K1004" s="326">
        <v>0</v>
      </c>
      <c r="L1004" s="326">
        <v>0</v>
      </c>
      <c r="M1004" s="326">
        <v>0</v>
      </c>
      <c r="N1004" s="326">
        <v>0</v>
      </c>
      <c r="O1004" s="326">
        <v>0</v>
      </c>
      <c r="P1004" s="326">
        <v>0</v>
      </c>
      <c r="Q1004" s="206" t="s">
        <v>164</v>
      </c>
      <c r="R1004" s="244">
        <f t="shared" si="15"/>
        <v>0</v>
      </c>
    </row>
    <row r="1005" spans="1:18" ht="15">
      <c r="A1005" s="333" t="s">
        <v>1224</v>
      </c>
      <c r="B1005" s="334" t="s">
        <v>1208</v>
      </c>
      <c r="C1005" s="326">
        <v>193197000</v>
      </c>
      <c r="D1005" s="326">
        <v>194434000</v>
      </c>
      <c r="E1005" s="326">
        <v>195457000</v>
      </c>
      <c r="F1005" s="326">
        <v>196688000</v>
      </c>
      <c r="G1005" s="326">
        <v>198002000</v>
      </c>
      <c r="H1005" s="326">
        <v>199326000</v>
      </c>
      <c r="I1005" s="326">
        <v>200694000</v>
      </c>
      <c r="J1005" s="326">
        <v>201918000</v>
      </c>
      <c r="K1005" s="326">
        <v>203209000</v>
      </c>
      <c r="L1005" s="326">
        <v>204621000</v>
      </c>
      <c r="M1005" s="326">
        <v>205987000</v>
      </c>
      <c r="N1005" s="326">
        <v>207357000</v>
      </c>
      <c r="O1005" s="326">
        <v>208866000</v>
      </c>
      <c r="P1005" s="326">
        <v>200727008</v>
      </c>
      <c r="Q1005" s="206" t="s">
        <v>164</v>
      </c>
      <c r="R1005" s="244">
        <f t="shared" si="15"/>
        <v>0</v>
      </c>
    </row>
    <row r="1006" spans="1:18" ht="15">
      <c r="A1006" s="333" t="s">
        <v>1225</v>
      </c>
      <c r="B1006" s="334" t="s">
        <v>1208</v>
      </c>
      <c r="C1006" s="326">
        <v>363884000</v>
      </c>
      <c r="D1006" s="326">
        <v>366296000</v>
      </c>
      <c r="E1006" s="326">
        <v>368756000</v>
      </c>
      <c r="F1006" s="326">
        <v>367346000</v>
      </c>
      <c r="G1006" s="326">
        <v>369594000</v>
      </c>
      <c r="H1006" s="326">
        <v>372376000</v>
      </c>
      <c r="I1006" s="326">
        <v>375150000</v>
      </c>
      <c r="J1006" s="326">
        <v>377346000</v>
      </c>
      <c r="K1006" s="326">
        <v>378747000</v>
      </c>
      <c r="L1006" s="326">
        <v>381868000</v>
      </c>
      <c r="M1006" s="326">
        <v>381848000</v>
      </c>
      <c r="N1006" s="326">
        <v>383214000</v>
      </c>
      <c r="O1006" s="326">
        <v>385223000</v>
      </c>
      <c r="P1006" s="326">
        <v>374757888</v>
      </c>
      <c r="Q1006" s="206" t="s">
        <v>164</v>
      </c>
      <c r="R1006" s="244">
        <f t="shared" si="15"/>
        <v>0</v>
      </c>
    </row>
    <row r="1007" spans="1:18" ht="15">
      <c r="A1007" s="333" t="s">
        <v>1226</v>
      </c>
      <c r="B1007" s="334" t="s">
        <v>1208</v>
      </c>
      <c r="C1007" s="326">
        <v>0</v>
      </c>
      <c r="D1007" s="326">
        <v>0</v>
      </c>
      <c r="E1007" s="326">
        <v>0</v>
      </c>
      <c r="F1007" s="326">
        <v>0</v>
      </c>
      <c r="G1007" s="326">
        <v>0</v>
      </c>
      <c r="H1007" s="326">
        <v>0</v>
      </c>
      <c r="I1007" s="326">
        <v>0</v>
      </c>
      <c r="J1007" s="326">
        <v>0</v>
      </c>
      <c r="K1007" s="326">
        <v>0</v>
      </c>
      <c r="L1007" s="326">
        <v>0</v>
      </c>
      <c r="M1007" s="326">
        <v>0</v>
      </c>
      <c r="N1007" s="326">
        <v>0</v>
      </c>
      <c r="O1007" s="326">
        <v>0</v>
      </c>
      <c r="P1007" s="326">
        <v>0</v>
      </c>
      <c r="Q1007" s="206" t="s">
        <v>164</v>
      </c>
      <c r="R1007" s="244">
        <f t="shared" si="15"/>
        <v>0</v>
      </c>
    </row>
    <row r="1008" spans="1:18" ht="15">
      <c r="A1008" s="333" t="s">
        <v>1227</v>
      </c>
      <c r="B1008" s="334" t="s">
        <v>1208</v>
      </c>
      <c r="C1008" s="326">
        <v>0</v>
      </c>
      <c r="D1008" s="326">
        <v>0</v>
      </c>
      <c r="E1008" s="326">
        <v>0</v>
      </c>
      <c r="F1008" s="326">
        <v>0</v>
      </c>
      <c r="G1008" s="326">
        <v>0</v>
      </c>
      <c r="H1008" s="326">
        <v>0</v>
      </c>
      <c r="I1008" s="326">
        <v>0</v>
      </c>
      <c r="J1008" s="326">
        <v>0</v>
      </c>
      <c r="K1008" s="326">
        <v>0</v>
      </c>
      <c r="L1008" s="326">
        <v>0</v>
      </c>
      <c r="M1008" s="326">
        <v>0</v>
      </c>
      <c r="N1008" s="326">
        <v>0</v>
      </c>
      <c r="O1008" s="326">
        <v>0</v>
      </c>
      <c r="P1008" s="326">
        <v>0</v>
      </c>
      <c r="Q1008" s="206" t="s">
        <v>164</v>
      </c>
      <c r="R1008" s="244">
        <f t="shared" si="15"/>
        <v>0</v>
      </c>
    </row>
    <row r="1009" spans="1:18" ht="15">
      <c r="A1009" s="333" t="s">
        <v>1228</v>
      </c>
      <c r="B1009" s="334" t="s">
        <v>1208</v>
      </c>
      <c r="C1009" s="326">
        <v>0</v>
      </c>
      <c r="D1009" s="326">
        <v>0</v>
      </c>
      <c r="E1009" s="326">
        <v>0</v>
      </c>
      <c r="F1009" s="326">
        <v>0</v>
      </c>
      <c r="G1009" s="326">
        <v>0</v>
      </c>
      <c r="H1009" s="326">
        <v>0</v>
      </c>
      <c r="I1009" s="326">
        <v>0</v>
      </c>
      <c r="J1009" s="326">
        <v>0</v>
      </c>
      <c r="K1009" s="326">
        <v>0</v>
      </c>
      <c r="L1009" s="326">
        <v>0</v>
      </c>
      <c r="M1009" s="326">
        <v>0</v>
      </c>
      <c r="N1009" s="326">
        <v>0</v>
      </c>
      <c r="O1009" s="326">
        <v>0</v>
      </c>
      <c r="P1009" s="326">
        <v>0</v>
      </c>
      <c r="Q1009" s="206" t="s">
        <v>164</v>
      </c>
      <c r="R1009" s="244">
        <f t="shared" si="15"/>
        <v>0</v>
      </c>
    </row>
    <row r="1010" spans="1:18" ht="15">
      <c r="A1010" s="333" t="s">
        <v>1229</v>
      </c>
      <c r="B1010" s="334" t="s">
        <v>1208</v>
      </c>
      <c r="C1010" s="326">
        <v>0</v>
      </c>
      <c r="D1010" s="326">
        <v>0</v>
      </c>
      <c r="E1010" s="326">
        <v>0</v>
      </c>
      <c r="F1010" s="326">
        <v>0</v>
      </c>
      <c r="G1010" s="326">
        <v>0</v>
      </c>
      <c r="H1010" s="326">
        <v>0</v>
      </c>
      <c r="I1010" s="326">
        <v>0</v>
      </c>
      <c r="J1010" s="326">
        <v>0</v>
      </c>
      <c r="K1010" s="326">
        <v>0</v>
      </c>
      <c r="L1010" s="326">
        <v>0</v>
      </c>
      <c r="M1010" s="326">
        <v>0</v>
      </c>
      <c r="N1010" s="326">
        <v>0</v>
      </c>
      <c r="O1010" s="326">
        <v>0</v>
      </c>
      <c r="P1010" s="326">
        <v>0</v>
      </c>
      <c r="Q1010" s="206" t="s">
        <v>164</v>
      </c>
      <c r="R1010" s="244">
        <f t="shared" si="15"/>
        <v>0</v>
      </c>
    </row>
    <row r="1011" spans="1:18" ht="15">
      <c r="A1011" s="333" t="s">
        <v>1230</v>
      </c>
      <c r="B1011" s="334" t="s">
        <v>1208</v>
      </c>
      <c r="C1011" s="326">
        <v>0</v>
      </c>
      <c r="D1011" s="326">
        <v>0</v>
      </c>
      <c r="E1011" s="326">
        <v>0</v>
      </c>
      <c r="F1011" s="326">
        <v>0</v>
      </c>
      <c r="G1011" s="326">
        <v>0</v>
      </c>
      <c r="H1011" s="326">
        <v>0</v>
      </c>
      <c r="I1011" s="326">
        <v>0</v>
      </c>
      <c r="J1011" s="326">
        <v>0</v>
      </c>
      <c r="K1011" s="326">
        <v>0</v>
      </c>
      <c r="L1011" s="326">
        <v>0</v>
      </c>
      <c r="M1011" s="326">
        <v>0</v>
      </c>
      <c r="N1011" s="326">
        <v>0</v>
      </c>
      <c r="O1011" s="326">
        <v>0</v>
      </c>
      <c r="P1011" s="326">
        <v>0</v>
      </c>
      <c r="Q1011" s="206" t="s">
        <v>164</v>
      </c>
      <c r="R1011" s="244">
        <f t="shared" si="15"/>
        <v>0</v>
      </c>
    </row>
    <row r="1012" spans="1:18" ht="15">
      <c r="A1012" s="333" t="s">
        <v>1231</v>
      </c>
      <c r="B1012" s="334" t="s">
        <v>1208</v>
      </c>
      <c r="C1012" s="326">
        <v>0</v>
      </c>
      <c r="D1012" s="326">
        <v>0</v>
      </c>
      <c r="E1012" s="326">
        <v>0</v>
      </c>
      <c r="F1012" s="326">
        <v>0</v>
      </c>
      <c r="G1012" s="326">
        <v>0</v>
      </c>
      <c r="H1012" s="326">
        <v>0</v>
      </c>
      <c r="I1012" s="326">
        <v>0</v>
      </c>
      <c r="J1012" s="326">
        <v>0</v>
      </c>
      <c r="K1012" s="326">
        <v>0</v>
      </c>
      <c r="L1012" s="326">
        <v>0</v>
      </c>
      <c r="M1012" s="326">
        <v>0</v>
      </c>
      <c r="N1012" s="326">
        <v>0</v>
      </c>
      <c r="O1012" s="326">
        <v>0</v>
      </c>
      <c r="P1012" s="326">
        <v>0</v>
      </c>
      <c r="Q1012" s="206" t="s">
        <v>164</v>
      </c>
      <c r="R1012" s="244">
        <f t="shared" si="15"/>
        <v>0</v>
      </c>
    </row>
    <row r="1013" spans="1:18" ht="15">
      <c r="A1013" s="333" t="s">
        <v>1232</v>
      </c>
      <c r="B1013" s="334" t="s">
        <v>1208</v>
      </c>
      <c r="C1013" s="326">
        <v>0</v>
      </c>
      <c r="D1013" s="326">
        <v>0</v>
      </c>
      <c r="E1013" s="326">
        <v>0</v>
      </c>
      <c r="F1013" s="326">
        <v>0</v>
      </c>
      <c r="G1013" s="326">
        <v>0</v>
      </c>
      <c r="H1013" s="326">
        <v>0</v>
      </c>
      <c r="I1013" s="326">
        <v>0</v>
      </c>
      <c r="J1013" s="326">
        <v>0</v>
      </c>
      <c r="K1013" s="326">
        <v>0</v>
      </c>
      <c r="L1013" s="326">
        <v>0</v>
      </c>
      <c r="M1013" s="326">
        <v>0</v>
      </c>
      <c r="N1013" s="326">
        <v>0</v>
      </c>
      <c r="O1013" s="326">
        <v>0</v>
      </c>
      <c r="P1013" s="326">
        <v>0</v>
      </c>
      <c r="Q1013" s="206" t="s">
        <v>164</v>
      </c>
      <c r="R1013" s="244">
        <f t="shared" si="15"/>
        <v>0</v>
      </c>
    </row>
    <row r="1014" spans="1:18" ht="15">
      <c r="A1014" s="333" t="s">
        <v>1233</v>
      </c>
      <c r="B1014" s="334" t="s">
        <v>1208</v>
      </c>
      <c r="C1014" s="326">
        <v>0</v>
      </c>
      <c r="D1014" s="326">
        <v>0</v>
      </c>
      <c r="E1014" s="326">
        <v>0</v>
      </c>
      <c r="F1014" s="326">
        <v>0</v>
      </c>
      <c r="G1014" s="326">
        <v>0</v>
      </c>
      <c r="H1014" s="326">
        <v>0</v>
      </c>
      <c r="I1014" s="326">
        <v>0</v>
      </c>
      <c r="J1014" s="326">
        <v>0</v>
      </c>
      <c r="K1014" s="326">
        <v>0</v>
      </c>
      <c r="L1014" s="326">
        <v>0</v>
      </c>
      <c r="M1014" s="326">
        <v>0</v>
      </c>
      <c r="N1014" s="326">
        <v>0</v>
      </c>
      <c r="O1014" s="326">
        <v>0</v>
      </c>
      <c r="P1014" s="326">
        <v>0</v>
      </c>
      <c r="Q1014" s="206" t="s">
        <v>164</v>
      </c>
      <c r="R1014" s="244">
        <f t="shared" si="15"/>
        <v>0</v>
      </c>
    </row>
    <row r="1015" spans="1:18" ht="15">
      <c r="A1015" s="333" t="s">
        <v>1234</v>
      </c>
      <c r="B1015" s="334" t="s">
        <v>1208</v>
      </c>
      <c r="C1015" s="326">
        <v>0</v>
      </c>
      <c r="D1015" s="326">
        <v>0</v>
      </c>
      <c r="E1015" s="326">
        <v>0</v>
      </c>
      <c r="F1015" s="326">
        <v>0</v>
      </c>
      <c r="G1015" s="326">
        <v>0</v>
      </c>
      <c r="H1015" s="326">
        <v>0</v>
      </c>
      <c r="I1015" s="326">
        <v>0</v>
      </c>
      <c r="J1015" s="326">
        <v>0</v>
      </c>
      <c r="K1015" s="326">
        <v>0</v>
      </c>
      <c r="L1015" s="326">
        <v>0</v>
      </c>
      <c r="M1015" s="326">
        <v>0</v>
      </c>
      <c r="N1015" s="326">
        <v>0</v>
      </c>
      <c r="O1015" s="326">
        <v>0</v>
      </c>
      <c r="P1015" s="326">
        <v>0</v>
      </c>
      <c r="Q1015" s="206" t="s">
        <v>164</v>
      </c>
      <c r="R1015" s="244">
        <f t="shared" si="15"/>
        <v>0</v>
      </c>
    </row>
    <row r="1016" spans="1:18" ht="15">
      <c r="A1016" s="333" t="s">
        <v>1235</v>
      </c>
      <c r="B1016" s="334" t="s">
        <v>1208</v>
      </c>
      <c r="C1016" s="326">
        <v>0</v>
      </c>
      <c r="D1016" s="326">
        <v>0</v>
      </c>
      <c r="E1016" s="326">
        <v>0</v>
      </c>
      <c r="F1016" s="326">
        <v>0</v>
      </c>
      <c r="G1016" s="326">
        <v>0</v>
      </c>
      <c r="H1016" s="326">
        <v>0</v>
      </c>
      <c r="I1016" s="326">
        <v>0</v>
      </c>
      <c r="J1016" s="326">
        <v>0</v>
      </c>
      <c r="K1016" s="326">
        <v>0</v>
      </c>
      <c r="L1016" s="326">
        <v>0</v>
      </c>
      <c r="M1016" s="326">
        <v>0</v>
      </c>
      <c r="N1016" s="326">
        <v>0</v>
      </c>
      <c r="O1016" s="326">
        <v>0</v>
      </c>
      <c r="P1016" s="326">
        <v>239</v>
      </c>
      <c r="Q1016" s="206" t="s">
        <v>164</v>
      </c>
      <c r="R1016" s="244">
        <f t="shared" si="15"/>
        <v>0</v>
      </c>
    </row>
    <row r="1017" spans="1:18" ht="15">
      <c r="A1017" s="333" t="s">
        <v>1236</v>
      </c>
      <c r="B1017" s="334" t="s">
        <v>1208</v>
      </c>
      <c r="C1017" s="326">
        <v>0</v>
      </c>
      <c r="D1017" s="326">
        <v>0</v>
      </c>
      <c r="E1017" s="326">
        <v>0</v>
      </c>
      <c r="F1017" s="326">
        <v>0</v>
      </c>
      <c r="G1017" s="326">
        <v>0</v>
      </c>
      <c r="H1017" s="326">
        <v>0</v>
      </c>
      <c r="I1017" s="326">
        <v>0</v>
      </c>
      <c r="J1017" s="326">
        <v>0</v>
      </c>
      <c r="K1017" s="326">
        <v>0</v>
      </c>
      <c r="L1017" s="326">
        <v>0</v>
      </c>
      <c r="M1017" s="326">
        <v>0</v>
      </c>
      <c r="N1017" s="326">
        <v>0</v>
      </c>
      <c r="O1017" s="326">
        <v>0</v>
      </c>
      <c r="P1017" s="326">
        <v>0</v>
      </c>
      <c r="Q1017" s="206" t="s">
        <v>164</v>
      </c>
      <c r="R1017" s="244">
        <f t="shared" si="15"/>
        <v>0</v>
      </c>
    </row>
    <row r="1018" spans="1:18" ht="15">
      <c r="A1018" s="333" t="s">
        <v>1237</v>
      </c>
      <c r="B1018" s="334" t="s">
        <v>1208</v>
      </c>
      <c r="C1018" s="326">
        <v>0</v>
      </c>
      <c r="D1018" s="326">
        <v>0</v>
      </c>
      <c r="E1018" s="326">
        <v>0</v>
      </c>
      <c r="F1018" s="326">
        <v>0</v>
      </c>
      <c r="G1018" s="326">
        <v>0</v>
      </c>
      <c r="H1018" s="326">
        <v>0</v>
      </c>
      <c r="I1018" s="326">
        <v>0</v>
      </c>
      <c r="J1018" s="326">
        <v>0</v>
      </c>
      <c r="K1018" s="326">
        <v>0</v>
      </c>
      <c r="L1018" s="326">
        <v>0</v>
      </c>
      <c r="M1018" s="326">
        <v>0</v>
      </c>
      <c r="N1018" s="326">
        <v>0</v>
      </c>
      <c r="O1018" s="326">
        <v>0</v>
      </c>
      <c r="P1018" s="326">
        <v>0</v>
      </c>
      <c r="Q1018" s="206" t="s">
        <v>164</v>
      </c>
      <c r="R1018" s="244">
        <f t="shared" si="15"/>
        <v>0</v>
      </c>
    </row>
    <row r="1019" spans="1:18" ht="15">
      <c r="A1019" s="333" t="s">
        <v>1238</v>
      </c>
      <c r="B1019" s="334" t="s">
        <v>1208</v>
      </c>
      <c r="C1019" s="326">
        <v>278960000</v>
      </c>
      <c r="D1019" s="326">
        <v>279866000</v>
      </c>
      <c r="E1019" s="326">
        <v>280815000</v>
      </c>
      <c r="F1019" s="326">
        <v>281644000</v>
      </c>
      <c r="G1019" s="326">
        <v>282623000</v>
      </c>
      <c r="H1019" s="326">
        <v>283605000</v>
      </c>
      <c r="I1019" s="326">
        <v>284581000</v>
      </c>
      <c r="J1019" s="326">
        <v>285466000</v>
      </c>
      <c r="K1019" s="326">
        <v>286408000</v>
      </c>
      <c r="L1019" s="326">
        <v>287467000</v>
      </c>
      <c r="M1019" s="326">
        <v>288192000</v>
      </c>
      <c r="N1019" s="326">
        <v>289147000</v>
      </c>
      <c r="O1019" s="326">
        <v>290127000</v>
      </c>
      <c r="P1019" s="326">
        <v>284529695</v>
      </c>
      <c r="Q1019" s="206" t="s">
        <v>164</v>
      </c>
      <c r="R1019" s="244">
        <f t="shared" si="15"/>
        <v>0</v>
      </c>
    </row>
    <row r="1020" spans="1:18" ht="15">
      <c r="A1020" s="333" t="s">
        <v>1239</v>
      </c>
      <c r="B1020" s="334" t="s">
        <v>1208</v>
      </c>
      <c r="C1020" s="326">
        <v>0</v>
      </c>
      <c r="D1020" s="326">
        <v>0</v>
      </c>
      <c r="E1020" s="326">
        <v>0</v>
      </c>
      <c r="F1020" s="326">
        <v>0</v>
      </c>
      <c r="G1020" s="326">
        <v>0</v>
      </c>
      <c r="H1020" s="326">
        <v>0</v>
      </c>
      <c r="I1020" s="326">
        <v>0</v>
      </c>
      <c r="J1020" s="326">
        <v>0</v>
      </c>
      <c r="K1020" s="326">
        <v>0</v>
      </c>
      <c r="L1020" s="326">
        <v>0</v>
      </c>
      <c r="M1020" s="326">
        <v>0</v>
      </c>
      <c r="N1020" s="326">
        <v>0</v>
      </c>
      <c r="O1020" s="326">
        <v>0</v>
      </c>
      <c r="P1020" s="326">
        <v>0</v>
      </c>
      <c r="Q1020" s="206" t="s">
        <v>164</v>
      </c>
      <c r="R1020" s="244">
        <f t="shared" si="15"/>
        <v>0</v>
      </c>
    </row>
    <row r="1021" spans="1:18" ht="15">
      <c r="A1021" s="333" t="s">
        <v>1240</v>
      </c>
      <c r="B1021" s="334" t="s">
        <v>1208</v>
      </c>
      <c r="C1021" s="326">
        <v>0</v>
      </c>
      <c r="D1021" s="326">
        <v>0</v>
      </c>
      <c r="E1021" s="326">
        <v>0</v>
      </c>
      <c r="F1021" s="326">
        <v>0</v>
      </c>
      <c r="G1021" s="326">
        <v>0</v>
      </c>
      <c r="H1021" s="326">
        <v>0</v>
      </c>
      <c r="I1021" s="326">
        <v>0</v>
      </c>
      <c r="J1021" s="326">
        <v>0</v>
      </c>
      <c r="K1021" s="326">
        <v>0</v>
      </c>
      <c r="L1021" s="326">
        <v>0</v>
      </c>
      <c r="M1021" s="326">
        <v>0</v>
      </c>
      <c r="N1021" s="326">
        <v>0</v>
      </c>
      <c r="O1021" s="326">
        <v>0</v>
      </c>
      <c r="P1021" s="326">
        <v>0</v>
      </c>
      <c r="Q1021" s="206" t="s">
        <v>164</v>
      </c>
      <c r="R1021" s="244">
        <f t="shared" si="15"/>
        <v>0</v>
      </c>
    </row>
    <row r="1022" spans="1:18" ht="15">
      <c r="A1022" s="333" t="s">
        <v>1241</v>
      </c>
      <c r="B1022" s="334" t="s">
        <v>1208</v>
      </c>
      <c r="C1022" s="326">
        <v>0</v>
      </c>
      <c r="D1022" s="326">
        <v>0</v>
      </c>
      <c r="E1022" s="326">
        <v>0</v>
      </c>
      <c r="F1022" s="326">
        <v>0</v>
      </c>
      <c r="G1022" s="326">
        <v>0</v>
      </c>
      <c r="H1022" s="326">
        <v>0</v>
      </c>
      <c r="I1022" s="326">
        <v>0</v>
      </c>
      <c r="J1022" s="326">
        <v>0</v>
      </c>
      <c r="K1022" s="326">
        <v>0</v>
      </c>
      <c r="L1022" s="326">
        <v>0</v>
      </c>
      <c r="M1022" s="326">
        <v>0</v>
      </c>
      <c r="N1022" s="326">
        <v>0</v>
      </c>
      <c r="O1022" s="326">
        <v>0</v>
      </c>
      <c r="P1022" s="326">
        <v>0</v>
      </c>
      <c r="Q1022" s="206" t="s">
        <v>164</v>
      </c>
      <c r="R1022" s="244">
        <f t="shared" si="15"/>
        <v>0</v>
      </c>
    </row>
    <row r="1023" spans="1:18" ht="15">
      <c r="A1023" s="333" t="s">
        <v>1242</v>
      </c>
      <c r="B1023" s="334" t="s">
        <v>1208</v>
      </c>
      <c r="C1023" s="326">
        <v>0</v>
      </c>
      <c r="D1023" s="326">
        <v>0</v>
      </c>
      <c r="E1023" s="326">
        <v>0</v>
      </c>
      <c r="F1023" s="326">
        <v>0</v>
      </c>
      <c r="G1023" s="326">
        <v>0</v>
      </c>
      <c r="H1023" s="326">
        <v>0</v>
      </c>
      <c r="I1023" s="326">
        <v>0</v>
      </c>
      <c r="J1023" s="326">
        <v>0</v>
      </c>
      <c r="K1023" s="326">
        <v>0</v>
      </c>
      <c r="L1023" s="326">
        <v>0</v>
      </c>
      <c r="M1023" s="326">
        <v>0</v>
      </c>
      <c r="N1023" s="326">
        <v>0</v>
      </c>
      <c r="O1023" s="326">
        <v>0</v>
      </c>
      <c r="P1023" s="326">
        <v>0</v>
      </c>
      <c r="Q1023" s="206" t="s">
        <v>164</v>
      </c>
      <c r="R1023" s="244">
        <f t="shared" si="15"/>
        <v>0</v>
      </c>
    </row>
    <row r="1024" spans="1:18" ht="15">
      <c r="A1024" s="333" t="s">
        <v>1243</v>
      </c>
      <c r="B1024" s="334" t="s">
        <v>1208</v>
      </c>
      <c r="C1024" s="326">
        <v>0</v>
      </c>
      <c r="D1024" s="326">
        <v>0</v>
      </c>
      <c r="E1024" s="326">
        <v>0</v>
      </c>
      <c r="F1024" s="326">
        <v>0</v>
      </c>
      <c r="G1024" s="326">
        <v>0</v>
      </c>
      <c r="H1024" s="326">
        <v>0</v>
      </c>
      <c r="I1024" s="326">
        <v>0</v>
      </c>
      <c r="J1024" s="326">
        <v>0</v>
      </c>
      <c r="K1024" s="326">
        <v>0</v>
      </c>
      <c r="L1024" s="326">
        <v>0</v>
      </c>
      <c r="M1024" s="326">
        <v>0</v>
      </c>
      <c r="N1024" s="326">
        <v>0</v>
      </c>
      <c r="O1024" s="326">
        <v>0</v>
      </c>
      <c r="P1024" s="326">
        <v>0</v>
      </c>
      <c r="Q1024" s="206" t="s">
        <v>164</v>
      </c>
      <c r="R1024" s="244">
        <f t="shared" si="15"/>
        <v>0</v>
      </c>
    </row>
    <row r="1025" spans="1:18" ht="15">
      <c r="A1025" s="333" t="s">
        <v>1244</v>
      </c>
      <c r="B1025" s="334" t="s">
        <v>1208</v>
      </c>
      <c r="C1025" s="326">
        <v>0</v>
      </c>
      <c r="D1025" s="326">
        <v>0</v>
      </c>
      <c r="E1025" s="326">
        <v>0</v>
      </c>
      <c r="F1025" s="326">
        <v>0</v>
      </c>
      <c r="G1025" s="326">
        <v>0</v>
      </c>
      <c r="H1025" s="326">
        <v>0</v>
      </c>
      <c r="I1025" s="326">
        <v>0</v>
      </c>
      <c r="J1025" s="326">
        <v>0</v>
      </c>
      <c r="K1025" s="326">
        <v>0</v>
      </c>
      <c r="L1025" s="326">
        <v>0</v>
      </c>
      <c r="M1025" s="326">
        <v>0</v>
      </c>
      <c r="N1025" s="326">
        <v>0</v>
      </c>
      <c r="O1025" s="326">
        <v>0</v>
      </c>
      <c r="P1025" s="326">
        <v>0</v>
      </c>
      <c r="Q1025" s="206" t="s">
        <v>164</v>
      </c>
      <c r="R1025" s="244">
        <f t="shared" si="15"/>
        <v>0</v>
      </c>
    </row>
    <row r="1026" spans="1:18" ht="15">
      <c r="A1026" s="333" t="s">
        <v>1245</v>
      </c>
      <c r="B1026" s="334" t="s">
        <v>1208</v>
      </c>
      <c r="C1026" s="326">
        <v>0</v>
      </c>
      <c r="D1026" s="326">
        <v>0</v>
      </c>
      <c r="E1026" s="326">
        <v>0</v>
      </c>
      <c r="F1026" s="326">
        <v>0</v>
      </c>
      <c r="G1026" s="326">
        <v>0</v>
      </c>
      <c r="H1026" s="326">
        <v>0</v>
      </c>
      <c r="I1026" s="326">
        <v>0</v>
      </c>
      <c r="J1026" s="326">
        <v>0</v>
      </c>
      <c r="K1026" s="326">
        <v>0</v>
      </c>
      <c r="L1026" s="326">
        <v>0</v>
      </c>
      <c r="M1026" s="326">
        <v>0</v>
      </c>
      <c r="N1026" s="326">
        <v>0</v>
      </c>
      <c r="O1026" s="326">
        <v>0</v>
      </c>
      <c r="P1026" s="326">
        <v>0</v>
      </c>
      <c r="Q1026" s="206" t="s">
        <v>164</v>
      </c>
      <c r="R1026" s="244">
        <f t="shared" si="15"/>
        <v>0</v>
      </c>
    </row>
    <row r="1027" spans="1:18" ht="15">
      <c r="A1027" s="333" t="s">
        <v>1246</v>
      </c>
      <c r="B1027" s="334" t="s">
        <v>1208</v>
      </c>
      <c r="C1027" s="326">
        <v>124480000</v>
      </c>
      <c r="D1027" s="326">
        <v>125321000</v>
      </c>
      <c r="E1027" s="326">
        <v>125720000</v>
      </c>
      <c r="F1027" s="326">
        <v>124757000</v>
      </c>
      <c r="G1027" s="326">
        <v>125334000</v>
      </c>
      <c r="H1027" s="326">
        <v>126182000</v>
      </c>
      <c r="I1027" s="326">
        <v>127390000</v>
      </c>
      <c r="J1027" s="326">
        <v>128088000</v>
      </c>
      <c r="K1027" s="326">
        <v>129033000</v>
      </c>
      <c r="L1027" s="326">
        <v>130449000</v>
      </c>
      <c r="M1027" s="326">
        <v>130738000</v>
      </c>
      <c r="N1027" s="326">
        <v>131368000</v>
      </c>
      <c r="O1027" s="326">
        <v>132099000</v>
      </c>
      <c r="P1027" s="326">
        <v>127722318</v>
      </c>
      <c r="Q1027" s="206" t="s">
        <v>164</v>
      </c>
      <c r="R1027" s="244">
        <f t="shared" si="15"/>
        <v>0</v>
      </c>
    </row>
    <row r="1028" spans="1:18" ht="15">
      <c r="A1028" s="333" t="s">
        <v>1247</v>
      </c>
      <c r="B1028" s="334" t="s">
        <v>1208</v>
      </c>
      <c r="C1028" s="326">
        <v>15000</v>
      </c>
      <c r="D1028" s="326">
        <v>15000</v>
      </c>
      <c r="E1028" s="326">
        <v>16000</v>
      </c>
      <c r="F1028" s="326">
        <v>16000</v>
      </c>
      <c r="G1028" s="326">
        <v>16000</v>
      </c>
      <c r="H1028" s="326">
        <v>16000</v>
      </c>
      <c r="I1028" s="326">
        <v>17000</v>
      </c>
      <c r="J1028" s="326">
        <v>17000</v>
      </c>
      <c r="K1028" s="326">
        <v>17000</v>
      </c>
      <c r="L1028" s="326">
        <v>17000</v>
      </c>
      <c r="M1028" s="326">
        <v>17000</v>
      </c>
      <c r="N1028" s="326">
        <v>18000</v>
      </c>
      <c r="O1028" s="326">
        <v>18000</v>
      </c>
      <c r="P1028" s="326">
        <v>16528</v>
      </c>
      <c r="Q1028" s="206" t="s">
        <v>164</v>
      </c>
      <c r="R1028" s="244">
        <f t="shared" ref="R1028:R1091" si="16">(ROUND((C1028+O1028+SUM(D1028:N1028)*2)/24,-3)-(ROUND(P1028,-3)))</f>
        <v>0</v>
      </c>
    </row>
    <row r="1029" spans="1:18" ht="15">
      <c r="A1029" s="333" t="s">
        <v>1248</v>
      </c>
      <c r="B1029" s="334" t="s">
        <v>1208</v>
      </c>
      <c r="C1029" s="326">
        <v>0</v>
      </c>
      <c r="D1029" s="326">
        <v>0</v>
      </c>
      <c r="E1029" s="326">
        <v>0</v>
      </c>
      <c r="F1029" s="326">
        <v>0</v>
      </c>
      <c r="G1029" s="326">
        <v>0</v>
      </c>
      <c r="H1029" s="326">
        <v>0</v>
      </c>
      <c r="I1029" s="326">
        <v>0</v>
      </c>
      <c r="J1029" s="326">
        <v>0</v>
      </c>
      <c r="K1029" s="326">
        <v>0</v>
      </c>
      <c r="L1029" s="326">
        <v>0</v>
      </c>
      <c r="M1029" s="326">
        <v>0</v>
      </c>
      <c r="N1029" s="326">
        <v>0</v>
      </c>
      <c r="O1029" s="326">
        <v>0</v>
      </c>
      <c r="P1029" s="326">
        <v>0</v>
      </c>
      <c r="Q1029" s="206" t="s">
        <v>164</v>
      </c>
      <c r="R1029" s="244">
        <f t="shared" si="16"/>
        <v>0</v>
      </c>
    </row>
    <row r="1030" spans="1:18" ht="15">
      <c r="A1030" s="333" t="s">
        <v>1249</v>
      </c>
      <c r="B1030" s="334" t="s">
        <v>1208</v>
      </c>
      <c r="C1030" s="326">
        <v>0</v>
      </c>
      <c r="D1030" s="326">
        <v>0</v>
      </c>
      <c r="E1030" s="326">
        <v>0</v>
      </c>
      <c r="F1030" s="326">
        <v>0</v>
      </c>
      <c r="G1030" s="326">
        <v>0</v>
      </c>
      <c r="H1030" s="326">
        <v>0</v>
      </c>
      <c r="I1030" s="326">
        <v>0</v>
      </c>
      <c r="J1030" s="326">
        <v>0</v>
      </c>
      <c r="K1030" s="326">
        <v>0</v>
      </c>
      <c r="L1030" s="326">
        <v>0</v>
      </c>
      <c r="M1030" s="326">
        <v>0</v>
      </c>
      <c r="N1030" s="326">
        <v>0</v>
      </c>
      <c r="O1030" s="326">
        <v>0</v>
      </c>
      <c r="P1030" s="326">
        <v>0</v>
      </c>
      <c r="Q1030" s="206" t="s">
        <v>164</v>
      </c>
      <c r="R1030" s="244">
        <f t="shared" si="16"/>
        <v>0</v>
      </c>
    </row>
    <row r="1031" spans="1:18" ht="15">
      <c r="A1031" s="333" t="s">
        <v>1250</v>
      </c>
      <c r="B1031" s="334" t="s">
        <v>1208</v>
      </c>
      <c r="C1031" s="326">
        <v>0</v>
      </c>
      <c r="D1031" s="326">
        <v>0</v>
      </c>
      <c r="E1031" s="326">
        <v>0</v>
      </c>
      <c r="F1031" s="326">
        <v>0</v>
      </c>
      <c r="G1031" s="326">
        <v>0</v>
      </c>
      <c r="H1031" s="326">
        <v>0</v>
      </c>
      <c r="I1031" s="326">
        <v>0</v>
      </c>
      <c r="J1031" s="326">
        <v>0</v>
      </c>
      <c r="K1031" s="326">
        <v>0</v>
      </c>
      <c r="L1031" s="326">
        <v>0</v>
      </c>
      <c r="M1031" s="326">
        <v>0</v>
      </c>
      <c r="N1031" s="326">
        <v>0</v>
      </c>
      <c r="O1031" s="326">
        <v>0</v>
      </c>
      <c r="P1031" s="326">
        <v>0</v>
      </c>
      <c r="Q1031" s="206" t="s">
        <v>164</v>
      </c>
      <c r="R1031" s="244">
        <f t="shared" si="16"/>
        <v>0</v>
      </c>
    </row>
    <row r="1032" spans="1:18" ht="15">
      <c r="A1032" s="333" t="s">
        <v>1251</v>
      </c>
      <c r="B1032" s="334" t="s">
        <v>1208</v>
      </c>
      <c r="C1032" s="326">
        <v>0</v>
      </c>
      <c r="D1032" s="326">
        <v>0</v>
      </c>
      <c r="E1032" s="326">
        <v>0</v>
      </c>
      <c r="F1032" s="326">
        <v>0</v>
      </c>
      <c r="G1032" s="326">
        <v>0</v>
      </c>
      <c r="H1032" s="326">
        <v>0</v>
      </c>
      <c r="I1032" s="326">
        <v>0</v>
      </c>
      <c r="J1032" s="326">
        <v>0</v>
      </c>
      <c r="K1032" s="326">
        <v>0</v>
      </c>
      <c r="L1032" s="326">
        <v>0</v>
      </c>
      <c r="M1032" s="326">
        <v>0</v>
      </c>
      <c r="N1032" s="326">
        <v>0</v>
      </c>
      <c r="O1032" s="326">
        <v>0</v>
      </c>
      <c r="P1032" s="326">
        <v>0</v>
      </c>
      <c r="Q1032" s="206" t="s">
        <v>164</v>
      </c>
      <c r="R1032" s="244">
        <f t="shared" si="16"/>
        <v>0</v>
      </c>
    </row>
    <row r="1033" spans="1:18" ht="15">
      <c r="A1033" s="333" t="s">
        <v>1252</v>
      </c>
      <c r="B1033" s="334" t="s">
        <v>1208</v>
      </c>
      <c r="C1033" s="326">
        <v>0</v>
      </c>
      <c r="D1033" s="326">
        <v>0</v>
      </c>
      <c r="E1033" s="326">
        <v>0</v>
      </c>
      <c r="F1033" s="326">
        <v>0</v>
      </c>
      <c r="G1033" s="326">
        <v>0</v>
      </c>
      <c r="H1033" s="326">
        <v>0</v>
      </c>
      <c r="I1033" s="326">
        <v>0</v>
      </c>
      <c r="J1033" s="326">
        <v>0</v>
      </c>
      <c r="K1033" s="326">
        <v>0</v>
      </c>
      <c r="L1033" s="326">
        <v>0</v>
      </c>
      <c r="M1033" s="326">
        <v>0</v>
      </c>
      <c r="N1033" s="326">
        <v>0</v>
      </c>
      <c r="O1033" s="326">
        <v>0</v>
      </c>
      <c r="P1033" s="326">
        <v>0</v>
      </c>
      <c r="Q1033" s="206" t="s">
        <v>164</v>
      </c>
      <c r="R1033" s="244">
        <f t="shared" si="16"/>
        <v>0</v>
      </c>
    </row>
    <row r="1034" spans="1:18" ht="15">
      <c r="A1034" s="333" t="s">
        <v>1253</v>
      </c>
      <c r="B1034" s="334" t="s">
        <v>1208</v>
      </c>
      <c r="C1034" s="326">
        <v>154413000</v>
      </c>
      <c r="D1034" s="326">
        <v>155175000</v>
      </c>
      <c r="E1034" s="326">
        <v>155708000</v>
      </c>
      <c r="F1034" s="326">
        <v>155740000</v>
      </c>
      <c r="G1034" s="326">
        <v>156385000</v>
      </c>
      <c r="H1034" s="326">
        <v>157066000</v>
      </c>
      <c r="I1034" s="326">
        <v>157873000</v>
      </c>
      <c r="J1034" s="326">
        <v>158561000</v>
      </c>
      <c r="K1034" s="326">
        <v>159347000</v>
      </c>
      <c r="L1034" s="326">
        <v>160306000</v>
      </c>
      <c r="M1034" s="326">
        <v>160631000</v>
      </c>
      <c r="N1034" s="326">
        <v>161240000</v>
      </c>
      <c r="O1034" s="326">
        <v>161569000</v>
      </c>
      <c r="P1034" s="326">
        <v>158002003</v>
      </c>
      <c r="Q1034" s="206" t="s">
        <v>164</v>
      </c>
      <c r="R1034" s="244">
        <f t="shared" si="16"/>
        <v>0</v>
      </c>
    </row>
    <row r="1035" spans="1:18" ht="15">
      <c r="A1035" s="333" t="s">
        <v>1254</v>
      </c>
      <c r="B1035" s="334" t="s">
        <v>1208</v>
      </c>
      <c r="C1035" s="326">
        <v>0</v>
      </c>
      <c r="D1035" s="326">
        <v>0</v>
      </c>
      <c r="E1035" s="326">
        <v>0</v>
      </c>
      <c r="F1035" s="326">
        <v>0</v>
      </c>
      <c r="G1035" s="326">
        <v>0</v>
      </c>
      <c r="H1035" s="326">
        <v>0</v>
      </c>
      <c r="I1035" s="326">
        <v>0</v>
      </c>
      <c r="J1035" s="326">
        <v>0</v>
      </c>
      <c r="K1035" s="326">
        <v>0</v>
      </c>
      <c r="L1035" s="326">
        <v>0</v>
      </c>
      <c r="M1035" s="326">
        <v>0</v>
      </c>
      <c r="N1035" s="326">
        <v>0</v>
      </c>
      <c r="O1035" s="326">
        <v>0</v>
      </c>
      <c r="P1035" s="326">
        <v>0</v>
      </c>
      <c r="Q1035" s="206" t="s">
        <v>164</v>
      </c>
      <c r="R1035" s="244">
        <f t="shared" si="16"/>
        <v>0</v>
      </c>
    </row>
    <row r="1036" spans="1:18" ht="15">
      <c r="A1036" s="333" t="s">
        <v>1255</v>
      </c>
      <c r="B1036" s="334" t="s">
        <v>1208</v>
      </c>
      <c r="C1036" s="326">
        <v>0</v>
      </c>
      <c r="D1036" s="326">
        <v>0</v>
      </c>
      <c r="E1036" s="326">
        <v>0</v>
      </c>
      <c r="F1036" s="326">
        <v>0</v>
      </c>
      <c r="G1036" s="326">
        <v>0</v>
      </c>
      <c r="H1036" s="326">
        <v>0</v>
      </c>
      <c r="I1036" s="326">
        <v>0</v>
      </c>
      <c r="J1036" s="326">
        <v>0</v>
      </c>
      <c r="K1036" s="326">
        <v>0</v>
      </c>
      <c r="L1036" s="326">
        <v>0</v>
      </c>
      <c r="M1036" s="326">
        <v>0</v>
      </c>
      <c r="N1036" s="326">
        <v>0</v>
      </c>
      <c r="O1036" s="326">
        <v>0</v>
      </c>
      <c r="P1036" s="326">
        <v>0</v>
      </c>
      <c r="Q1036" s="206" t="s">
        <v>164</v>
      </c>
      <c r="R1036" s="244">
        <f t="shared" si="16"/>
        <v>0</v>
      </c>
    </row>
    <row r="1037" spans="1:18" ht="15">
      <c r="A1037" s="333" t="s">
        <v>1256</v>
      </c>
      <c r="B1037" s="334" t="s">
        <v>1208</v>
      </c>
      <c r="C1037" s="326">
        <v>0</v>
      </c>
      <c r="D1037" s="326">
        <v>0</v>
      </c>
      <c r="E1037" s="326">
        <v>0</v>
      </c>
      <c r="F1037" s="326">
        <v>0</v>
      </c>
      <c r="G1037" s="326">
        <v>0</v>
      </c>
      <c r="H1037" s="326">
        <v>0</v>
      </c>
      <c r="I1037" s="326">
        <v>0</v>
      </c>
      <c r="J1037" s="326">
        <v>0</v>
      </c>
      <c r="K1037" s="326">
        <v>0</v>
      </c>
      <c r="L1037" s="326">
        <v>0</v>
      </c>
      <c r="M1037" s="326">
        <v>0</v>
      </c>
      <c r="N1037" s="326">
        <v>0</v>
      </c>
      <c r="O1037" s="326">
        <v>0</v>
      </c>
      <c r="P1037" s="326">
        <v>0</v>
      </c>
      <c r="Q1037" s="206" t="s">
        <v>164</v>
      </c>
      <c r="R1037" s="244">
        <f t="shared" si="16"/>
        <v>0</v>
      </c>
    </row>
    <row r="1038" spans="1:18" ht="15">
      <c r="A1038" s="333" t="s">
        <v>1257</v>
      </c>
      <c r="B1038" s="334" t="s">
        <v>1208</v>
      </c>
      <c r="C1038" s="326">
        <v>19000</v>
      </c>
      <c r="D1038" s="326">
        <v>19000</v>
      </c>
      <c r="E1038" s="326">
        <v>19000</v>
      </c>
      <c r="F1038" s="326">
        <v>20000</v>
      </c>
      <c r="G1038" s="326">
        <v>20000</v>
      </c>
      <c r="H1038" s="326">
        <v>20000</v>
      </c>
      <c r="I1038" s="326">
        <v>20000</v>
      </c>
      <c r="J1038" s="326">
        <v>20000</v>
      </c>
      <c r="K1038" s="326">
        <v>21000</v>
      </c>
      <c r="L1038" s="326">
        <v>21000</v>
      </c>
      <c r="M1038" s="326">
        <v>21000</v>
      </c>
      <c r="N1038" s="326">
        <v>21000</v>
      </c>
      <c r="O1038" s="326">
        <v>21000</v>
      </c>
      <c r="P1038" s="326">
        <v>20183</v>
      </c>
      <c r="Q1038" s="206" t="s">
        <v>164</v>
      </c>
      <c r="R1038" s="244">
        <f t="shared" si="16"/>
        <v>0</v>
      </c>
    </row>
    <row r="1039" spans="1:18" ht="15">
      <c r="A1039" s="333" t="s">
        <v>1258</v>
      </c>
      <c r="B1039" s="334" t="s">
        <v>1208</v>
      </c>
      <c r="C1039" s="326">
        <v>0</v>
      </c>
      <c r="D1039" s="326">
        <v>0</v>
      </c>
      <c r="E1039" s="326">
        <v>0</v>
      </c>
      <c r="F1039" s="326">
        <v>0</v>
      </c>
      <c r="G1039" s="326">
        <v>0</v>
      </c>
      <c r="H1039" s="326">
        <v>0</v>
      </c>
      <c r="I1039" s="326">
        <v>0</v>
      </c>
      <c r="J1039" s="326">
        <v>0</v>
      </c>
      <c r="K1039" s="326">
        <v>0</v>
      </c>
      <c r="L1039" s="326">
        <v>0</v>
      </c>
      <c r="M1039" s="326">
        <v>0</v>
      </c>
      <c r="N1039" s="326">
        <v>0</v>
      </c>
      <c r="O1039" s="326">
        <v>0</v>
      </c>
      <c r="P1039" s="326">
        <v>0</v>
      </c>
      <c r="Q1039" s="206" t="s">
        <v>164</v>
      </c>
      <c r="R1039" s="244">
        <f t="shared" si="16"/>
        <v>0</v>
      </c>
    </row>
    <row r="1040" spans="1:18" ht="15">
      <c r="A1040" s="333" t="s">
        <v>1259</v>
      </c>
      <c r="B1040" s="334" t="s">
        <v>1208</v>
      </c>
      <c r="C1040" s="326">
        <v>0</v>
      </c>
      <c r="D1040" s="326">
        <v>0</v>
      </c>
      <c r="E1040" s="326">
        <v>0</v>
      </c>
      <c r="F1040" s="326">
        <v>0</v>
      </c>
      <c r="G1040" s="326">
        <v>0</v>
      </c>
      <c r="H1040" s="326">
        <v>0</v>
      </c>
      <c r="I1040" s="326">
        <v>0</v>
      </c>
      <c r="J1040" s="326">
        <v>0</v>
      </c>
      <c r="K1040" s="326">
        <v>0</v>
      </c>
      <c r="L1040" s="326">
        <v>0</v>
      </c>
      <c r="M1040" s="326">
        <v>0</v>
      </c>
      <c r="N1040" s="326">
        <v>0</v>
      </c>
      <c r="O1040" s="326">
        <v>0</v>
      </c>
      <c r="P1040" s="326">
        <v>0</v>
      </c>
      <c r="Q1040" s="206" t="s">
        <v>164</v>
      </c>
      <c r="R1040" s="244">
        <f t="shared" si="16"/>
        <v>0</v>
      </c>
    </row>
    <row r="1041" spans="1:18" ht="15">
      <c r="A1041" s="333" t="s">
        <v>1260</v>
      </c>
      <c r="B1041" s="334" t="s">
        <v>1208</v>
      </c>
      <c r="C1041" s="326">
        <v>0</v>
      </c>
      <c r="D1041" s="326">
        <v>0</v>
      </c>
      <c r="E1041" s="326">
        <v>0</v>
      </c>
      <c r="F1041" s="326">
        <v>0</v>
      </c>
      <c r="G1041" s="326">
        <v>0</v>
      </c>
      <c r="H1041" s="326">
        <v>0</v>
      </c>
      <c r="I1041" s="326">
        <v>0</v>
      </c>
      <c r="J1041" s="326">
        <v>0</v>
      </c>
      <c r="K1041" s="326">
        <v>0</v>
      </c>
      <c r="L1041" s="326">
        <v>0</v>
      </c>
      <c r="M1041" s="326">
        <v>0</v>
      </c>
      <c r="N1041" s="326">
        <v>0</v>
      </c>
      <c r="O1041" s="326">
        <v>0</v>
      </c>
      <c r="P1041" s="326">
        <v>0</v>
      </c>
      <c r="Q1041" s="206" t="s">
        <v>164</v>
      </c>
      <c r="R1041" s="244">
        <f t="shared" si="16"/>
        <v>0</v>
      </c>
    </row>
    <row r="1042" spans="1:18" ht="15">
      <c r="A1042" s="333" t="s">
        <v>1261</v>
      </c>
      <c r="B1042" s="334" t="s">
        <v>1208</v>
      </c>
      <c r="C1042" s="326">
        <v>0</v>
      </c>
      <c r="D1042" s="326">
        <v>0</v>
      </c>
      <c r="E1042" s="326">
        <v>0</v>
      </c>
      <c r="F1042" s="326">
        <v>0</v>
      </c>
      <c r="G1042" s="326">
        <v>0</v>
      </c>
      <c r="H1042" s="326">
        <v>0</v>
      </c>
      <c r="I1042" s="326">
        <v>0</v>
      </c>
      <c r="J1042" s="326">
        <v>0</v>
      </c>
      <c r="K1042" s="326">
        <v>0</v>
      </c>
      <c r="L1042" s="326">
        <v>0</v>
      </c>
      <c r="M1042" s="326">
        <v>0</v>
      </c>
      <c r="N1042" s="326">
        <v>0</v>
      </c>
      <c r="O1042" s="326">
        <v>0</v>
      </c>
      <c r="P1042" s="326">
        <v>0</v>
      </c>
      <c r="Q1042" s="206" t="s">
        <v>164</v>
      </c>
      <c r="R1042" s="244">
        <f t="shared" si="16"/>
        <v>0</v>
      </c>
    </row>
    <row r="1043" spans="1:18" ht="15">
      <c r="A1043" s="333" t="s">
        <v>1262</v>
      </c>
      <c r="B1043" s="334" t="s">
        <v>1208</v>
      </c>
      <c r="C1043" s="326">
        <v>0</v>
      </c>
      <c r="D1043" s="326">
        <v>0</v>
      </c>
      <c r="E1043" s="326">
        <v>0</v>
      </c>
      <c r="F1043" s="326">
        <v>0</v>
      </c>
      <c r="G1043" s="326">
        <v>0</v>
      </c>
      <c r="H1043" s="326">
        <v>0</v>
      </c>
      <c r="I1043" s="326">
        <v>0</v>
      </c>
      <c r="J1043" s="326">
        <v>0</v>
      </c>
      <c r="K1043" s="326">
        <v>0</v>
      </c>
      <c r="L1043" s="326">
        <v>0</v>
      </c>
      <c r="M1043" s="326">
        <v>0</v>
      </c>
      <c r="N1043" s="326">
        <v>0</v>
      </c>
      <c r="O1043" s="326">
        <v>0</v>
      </c>
      <c r="P1043" s="326">
        <v>0</v>
      </c>
      <c r="Q1043" s="206" t="s">
        <v>164</v>
      </c>
      <c r="R1043" s="244">
        <f t="shared" si="16"/>
        <v>0</v>
      </c>
    </row>
    <row r="1044" spans="1:18" ht="15">
      <c r="A1044" s="333" t="s">
        <v>1263</v>
      </c>
      <c r="B1044" s="334" t="s">
        <v>1208</v>
      </c>
      <c r="C1044" s="326">
        <v>0</v>
      </c>
      <c r="D1044" s="326">
        <v>0</v>
      </c>
      <c r="E1044" s="326">
        <v>0</v>
      </c>
      <c r="F1044" s="326">
        <v>0</v>
      </c>
      <c r="G1044" s="326">
        <v>0</v>
      </c>
      <c r="H1044" s="326">
        <v>0</v>
      </c>
      <c r="I1044" s="326">
        <v>0</v>
      </c>
      <c r="J1044" s="326">
        <v>0</v>
      </c>
      <c r="K1044" s="326">
        <v>0</v>
      </c>
      <c r="L1044" s="326">
        <v>0</v>
      </c>
      <c r="M1044" s="326">
        <v>0</v>
      </c>
      <c r="N1044" s="326">
        <v>0</v>
      </c>
      <c r="O1044" s="326">
        <v>0</v>
      </c>
      <c r="P1044" s="326">
        <v>0</v>
      </c>
      <c r="Q1044" s="206" t="s">
        <v>164</v>
      </c>
      <c r="R1044" s="244">
        <f t="shared" si="16"/>
        <v>0</v>
      </c>
    </row>
    <row r="1045" spans="1:18" ht="15">
      <c r="A1045" s="333" t="s">
        <v>1264</v>
      </c>
      <c r="B1045" s="334" t="s">
        <v>1208</v>
      </c>
      <c r="C1045" s="326">
        <v>0</v>
      </c>
      <c r="D1045" s="326">
        <v>0</v>
      </c>
      <c r="E1045" s="326">
        <v>0</v>
      </c>
      <c r="F1045" s="326">
        <v>0</v>
      </c>
      <c r="G1045" s="326">
        <v>0</v>
      </c>
      <c r="H1045" s="326">
        <v>0</v>
      </c>
      <c r="I1045" s="326">
        <v>0</v>
      </c>
      <c r="J1045" s="326">
        <v>0</v>
      </c>
      <c r="K1045" s="326">
        <v>0</v>
      </c>
      <c r="L1045" s="326">
        <v>0</v>
      </c>
      <c r="M1045" s="326">
        <v>0</v>
      </c>
      <c r="N1045" s="326">
        <v>0</v>
      </c>
      <c r="O1045" s="326">
        <v>0</v>
      </c>
      <c r="P1045" s="326">
        <v>0</v>
      </c>
      <c r="Q1045" s="206" t="s">
        <v>164</v>
      </c>
      <c r="R1045" s="244">
        <f t="shared" si="16"/>
        <v>0</v>
      </c>
    </row>
    <row r="1046" spans="1:18" ht="15">
      <c r="A1046" s="333" t="s">
        <v>1265</v>
      </c>
      <c r="B1046" s="334" t="s">
        <v>1208</v>
      </c>
      <c r="C1046" s="326">
        <v>69000</v>
      </c>
      <c r="D1046" s="326">
        <v>74000</v>
      </c>
      <c r="E1046" s="326">
        <v>78000</v>
      </c>
      <c r="F1046" s="326">
        <v>82000</v>
      </c>
      <c r="G1046" s="326">
        <v>87000</v>
      </c>
      <c r="H1046" s="326">
        <v>92000</v>
      </c>
      <c r="I1046" s="326">
        <v>96000</v>
      </c>
      <c r="J1046" s="326">
        <v>101000</v>
      </c>
      <c r="K1046" s="326">
        <v>105000</v>
      </c>
      <c r="L1046" s="326">
        <v>110000</v>
      </c>
      <c r="M1046" s="326">
        <v>114000</v>
      </c>
      <c r="N1046" s="326">
        <v>119000</v>
      </c>
      <c r="O1046" s="326">
        <v>124000</v>
      </c>
      <c r="P1046" s="326">
        <v>96168</v>
      </c>
      <c r="Q1046" s="206" t="s">
        <v>164</v>
      </c>
      <c r="R1046" s="244">
        <f t="shared" si="16"/>
        <v>0</v>
      </c>
    </row>
    <row r="1047" spans="1:18" ht="15">
      <c r="A1047" s="333" t="s">
        <v>1266</v>
      </c>
      <c r="B1047" s="334" t="s">
        <v>1208</v>
      </c>
      <c r="C1047" s="326">
        <v>0</v>
      </c>
      <c r="D1047" s="326">
        <v>0</v>
      </c>
      <c r="E1047" s="326">
        <v>0</v>
      </c>
      <c r="F1047" s="326">
        <v>0</v>
      </c>
      <c r="G1047" s="326">
        <v>0</v>
      </c>
      <c r="H1047" s="326">
        <v>0</v>
      </c>
      <c r="I1047" s="326">
        <v>0</v>
      </c>
      <c r="J1047" s="326">
        <v>0</v>
      </c>
      <c r="K1047" s="326">
        <v>0</v>
      </c>
      <c r="L1047" s="326">
        <v>0</v>
      </c>
      <c r="M1047" s="326">
        <v>0</v>
      </c>
      <c r="N1047" s="326">
        <v>0</v>
      </c>
      <c r="O1047" s="326">
        <v>0</v>
      </c>
      <c r="P1047" s="326">
        <v>0</v>
      </c>
      <c r="Q1047" s="206" t="s">
        <v>164</v>
      </c>
      <c r="R1047" s="244">
        <f t="shared" si="16"/>
        <v>0</v>
      </c>
    </row>
    <row r="1048" spans="1:18" ht="15">
      <c r="A1048" s="333" t="s">
        <v>1267</v>
      </c>
      <c r="B1048" s="334" t="s">
        <v>1208</v>
      </c>
      <c r="C1048" s="326">
        <v>131950000</v>
      </c>
      <c r="D1048" s="326">
        <v>132716000</v>
      </c>
      <c r="E1048" s="326">
        <v>133445000</v>
      </c>
      <c r="F1048" s="326">
        <v>133653000</v>
      </c>
      <c r="G1048" s="326">
        <v>134449000</v>
      </c>
      <c r="H1048" s="326">
        <v>134914000</v>
      </c>
      <c r="I1048" s="326">
        <v>135532000</v>
      </c>
      <c r="J1048" s="326">
        <v>135424000</v>
      </c>
      <c r="K1048" s="326">
        <v>135236000</v>
      </c>
      <c r="L1048" s="326">
        <v>135666000</v>
      </c>
      <c r="M1048" s="326">
        <v>135702000</v>
      </c>
      <c r="N1048" s="326">
        <v>136070000</v>
      </c>
      <c r="O1048" s="326">
        <v>136868000</v>
      </c>
      <c r="P1048" s="326">
        <v>134768058</v>
      </c>
      <c r="Q1048" s="206" t="s">
        <v>164</v>
      </c>
      <c r="R1048" s="244">
        <f t="shared" si="16"/>
        <v>0</v>
      </c>
    </row>
    <row r="1049" spans="1:18" ht="15">
      <c r="A1049" s="333" t="s">
        <v>1268</v>
      </c>
      <c r="B1049" s="334" t="s">
        <v>1208</v>
      </c>
      <c r="C1049" s="326">
        <v>0</v>
      </c>
      <c r="D1049" s="326">
        <v>0</v>
      </c>
      <c r="E1049" s="326">
        <v>0</v>
      </c>
      <c r="F1049" s="326">
        <v>0</v>
      </c>
      <c r="G1049" s="326">
        <v>0</v>
      </c>
      <c r="H1049" s="326">
        <v>0</v>
      </c>
      <c r="I1049" s="326">
        <v>0</v>
      </c>
      <c r="J1049" s="326">
        <v>0</v>
      </c>
      <c r="K1049" s="326">
        <v>0</v>
      </c>
      <c r="L1049" s="326">
        <v>0</v>
      </c>
      <c r="M1049" s="326">
        <v>0</v>
      </c>
      <c r="N1049" s="326">
        <v>0</v>
      </c>
      <c r="O1049" s="326">
        <v>0</v>
      </c>
      <c r="P1049" s="326">
        <v>0</v>
      </c>
      <c r="Q1049" s="206" t="s">
        <v>164</v>
      </c>
      <c r="R1049" s="244">
        <f t="shared" si="16"/>
        <v>0</v>
      </c>
    </row>
    <row r="1050" spans="1:18" ht="15">
      <c r="A1050" s="333" t="s">
        <v>1269</v>
      </c>
      <c r="B1050" s="334" t="s">
        <v>1208</v>
      </c>
      <c r="C1050" s="326">
        <v>38000</v>
      </c>
      <c r="D1050" s="326">
        <v>39000</v>
      </c>
      <c r="E1050" s="326">
        <v>39000</v>
      </c>
      <c r="F1050" s="326">
        <v>39000</v>
      </c>
      <c r="G1050" s="326">
        <v>39000</v>
      </c>
      <c r="H1050" s="326">
        <v>40000</v>
      </c>
      <c r="I1050" s="326">
        <v>40000</v>
      </c>
      <c r="J1050" s="326">
        <v>40000</v>
      </c>
      <c r="K1050" s="326">
        <v>41000</v>
      </c>
      <c r="L1050" s="326">
        <v>41000</v>
      </c>
      <c r="M1050" s="326">
        <v>41000</v>
      </c>
      <c r="N1050" s="326">
        <v>42000</v>
      </c>
      <c r="O1050" s="326">
        <v>42000</v>
      </c>
      <c r="P1050" s="326">
        <v>40038</v>
      </c>
      <c r="Q1050" s="206" t="s">
        <v>164</v>
      </c>
      <c r="R1050" s="244">
        <f t="shared" si="16"/>
        <v>0</v>
      </c>
    </row>
    <row r="1051" spans="1:18" ht="15">
      <c r="A1051" s="333" t="s">
        <v>1270</v>
      </c>
      <c r="B1051" s="334" t="s">
        <v>1208</v>
      </c>
      <c r="C1051" s="326">
        <v>0</v>
      </c>
      <c r="D1051" s="326">
        <v>0</v>
      </c>
      <c r="E1051" s="326">
        <v>0</v>
      </c>
      <c r="F1051" s="326">
        <v>0</v>
      </c>
      <c r="G1051" s="326">
        <v>0</v>
      </c>
      <c r="H1051" s="326">
        <v>0</v>
      </c>
      <c r="I1051" s="326">
        <v>0</v>
      </c>
      <c r="J1051" s="326">
        <v>0</v>
      </c>
      <c r="K1051" s="326">
        <v>0</v>
      </c>
      <c r="L1051" s="326">
        <v>0</v>
      </c>
      <c r="M1051" s="326">
        <v>0</v>
      </c>
      <c r="N1051" s="326">
        <v>0</v>
      </c>
      <c r="O1051" s="326">
        <v>0</v>
      </c>
      <c r="P1051" s="326">
        <v>0</v>
      </c>
      <c r="Q1051" s="206" t="s">
        <v>164</v>
      </c>
      <c r="R1051" s="244">
        <f t="shared" si="16"/>
        <v>0</v>
      </c>
    </row>
    <row r="1052" spans="1:18" ht="15">
      <c r="A1052" s="333" t="s">
        <v>1271</v>
      </c>
      <c r="B1052" s="334" t="s">
        <v>1208</v>
      </c>
      <c r="C1052" s="326">
        <v>0</v>
      </c>
      <c r="D1052" s="326">
        <v>0</v>
      </c>
      <c r="E1052" s="326">
        <v>0</v>
      </c>
      <c r="F1052" s="326">
        <v>0</v>
      </c>
      <c r="G1052" s="326">
        <v>0</v>
      </c>
      <c r="H1052" s="326">
        <v>0</v>
      </c>
      <c r="I1052" s="326">
        <v>0</v>
      </c>
      <c r="J1052" s="326">
        <v>0</v>
      </c>
      <c r="K1052" s="326">
        <v>0</v>
      </c>
      <c r="L1052" s="326">
        <v>0</v>
      </c>
      <c r="M1052" s="326">
        <v>0</v>
      </c>
      <c r="N1052" s="326">
        <v>0</v>
      </c>
      <c r="O1052" s="326">
        <v>0</v>
      </c>
      <c r="P1052" s="326">
        <v>0</v>
      </c>
      <c r="Q1052" s="206" t="s">
        <v>164</v>
      </c>
      <c r="R1052" s="244">
        <f t="shared" si="16"/>
        <v>0</v>
      </c>
    </row>
    <row r="1053" spans="1:18" ht="15">
      <c r="A1053" s="333" t="s">
        <v>1272</v>
      </c>
      <c r="B1053" s="334" t="s">
        <v>1208</v>
      </c>
      <c r="C1053" s="326">
        <v>0</v>
      </c>
      <c r="D1053" s="326">
        <v>0</v>
      </c>
      <c r="E1053" s="326">
        <v>0</v>
      </c>
      <c r="F1053" s="326">
        <v>0</v>
      </c>
      <c r="G1053" s="326">
        <v>0</v>
      </c>
      <c r="H1053" s="326">
        <v>0</v>
      </c>
      <c r="I1053" s="326">
        <v>0</v>
      </c>
      <c r="J1053" s="326">
        <v>0</v>
      </c>
      <c r="K1053" s="326">
        <v>0</v>
      </c>
      <c r="L1053" s="326">
        <v>0</v>
      </c>
      <c r="M1053" s="326">
        <v>0</v>
      </c>
      <c r="N1053" s="326">
        <v>0</v>
      </c>
      <c r="O1053" s="326">
        <v>0</v>
      </c>
      <c r="P1053" s="326">
        <v>0</v>
      </c>
      <c r="Q1053" s="206" t="s">
        <v>164</v>
      </c>
      <c r="R1053" s="244">
        <f t="shared" si="16"/>
        <v>0</v>
      </c>
    </row>
    <row r="1054" spans="1:18" ht="15">
      <c r="A1054" s="333" t="s">
        <v>1273</v>
      </c>
      <c r="B1054" s="334" t="s">
        <v>1208</v>
      </c>
      <c r="C1054" s="326">
        <v>0</v>
      </c>
      <c r="D1054" s="326">
        <v>0</v>
      </c>
      <c r="E1054" s="326">
        <v>0</v>
      </c>
      <c r="F1054" s="326">
        <v>0</v>
      </c>
      <c r="G1054" s="326">
        <v>0</v>
      </c>
      <c r="H1054" s="326">
        <v>0</v>
      </c>
      <c r="I1054" s="326">
        <v>0</v>
      </c>
      <c r="J1054" s="326">
        <v>0</v>
      </c>
      <c r="K1054" s="326">
        <v>0</v>
      </c>
      <c r="L1054" s="326">
        <v>0</v>
      </c>
      <c r="M1054" s="326">
        <v>0</v>
      </c>
      <c r="N1054" s="326">
        <v>0</v>
      </c>
      <c r="O1054" s="326">
        <v>0</v>
      </c>
      <c r="P1054" s="326">
        <v>0</v>
      </c>
      <c r="Q1054" s="206" t="s">
        <v>164</v>
      </c>
      <c r="R1054" s="244">
        <f t="shared" si="16"/>
        <v>0</v>
      </c>
    </row>
    <row r="1055" spans="1:18" ht="15">
      <c r="A1055" s="333" t="s">
        <v>1274</v>
      </c>
      <c r="B1055" s="334" t="s">
        <v>1208</v>
      </c>
      <c r="C1055" s="326">
        <v>0</v>
      </c>
      <c r="D1055" s="326">
        <v>0</v>
      </c>
      <c r="E1055" s="326">
        <v>0</v>
      </c>
      <c r="F1055" s="326">
        <v>0</v>
      </c>
      <c r="G1055" s="326">
        <v>0</v>
      </c>
      <c r="H1055" s="326">
        <v>0</v>
      </c>
      <c r="I1055" s="326">
        <v>0</v>
      </c>
      <c r="J1055" s="326">
        <v>0</v>
      </c>
      <c r="K1055" s="326">
        <v>0</v>
      </c>
      <c r="L1055" s="326">
        <v>0</v>
      </c>
      <c r="M1055" s="326">
        <v>0</v>
      </c>
      <c r="N1055" s="326">
        <v>0</v>
      </c>
      <c r="O1055" s="326">
        <v>0</v>
      </c>
      <c r="P1055" s="326">
        <v>0</v>
      </c>
      <c r="Q1055" s="206" t="s">
        <v>164</v>
      </c>
      <c r="R1055" s="244">
        <f t="shared" si="16"/>
        <v>0</v>
      </c>
    </row>
    <row r="1056" spans="1:18" ht="15">
      <c r="A1056" s="333" t="s">
        <v>1275</v>
      </c>
      <c r="B1056" s="334" t="s">
        <v>1208</v>
      </c>
      <c r="C1056" s="326">
        <v>0</v>
      </c>
      <c r="D1056" s="326">
        <v>0</v>
      </c>
      <c r="E1056" s="326">
        <v>0</v>
      </c>
      <c r="F1056" s="326">
        <v>0</v>
      </c>
      <c r="G1056" s="326">
        <v>0</v>
      </c>
      <c r="H1056" s="326">
        <v>0</v>
      </c>
      <c r="I1056" s="326">
        <v>0</v>
      </c>
      <c r="J1056" s="326">
        <v>0</v>
      </c>
      <c r="K1056" s="326">
        <v>0</v>
      </c>
      <c r="L1056" s="326">
        <v>0</v>
      </c>
      <c r="M1056" s="326">
        <v>0</v>
      </c>
      <c r="N1056" s="326">
        <v>0</v>
      </c>
      <c r="O1056" s="326">
        <v>0</v>
      </c>
      <c r="P1056" s="326">
        <v>0</v>
      </c>
      <c r="Q1056" s="206" t="s">
        <v>164</v>
      </c>
      <c r="R1056" s="244">
        <f t="shared" si="16"/>
        <v>0</v>
      </c>
    </row>
    <row r="1057" spans="1:18" ht="15">
      <c r="A1057" s="333" t="s">
        <v>1276</v>
      </c>
      <c r="B1057" s="334" t="s">
        <v>1208</v>
      </c>
      <c r="C1057" s="326">
        <v>0</v>
      </c>
      <c r="D1057" s="326">
        <v>0</v>
      </c>
      <c r="E1057" s="326">
        <v>0</v>
      </c>
      <c r="F1057" s="326">
        <v>0</v>
      </c>
      <c r="G1057" s="326">
        <v>0</v>
      </c>
      <c r="H1057" s="326">
        <v>0</v>
      </c>
      <c r="I1057" s="326">
        <v>0</v>
      </c>
      <c r="J1057" s="326">
        <v>0</v>
      </c>
      <c r="K1057" s="326">
        <v>0</v>
      </c>
      <c r="L1057" s="326">
        <v>0</v>
      </c>
      <c r="M1057" s="326">
        <v>0</v>
      </c>
      <c r="N1057" s="326">
        <v>0</v>
      </c>
      <c r="O1057" s="326">
        <v>0</v>
      </c>
      <c r="P1057" s="326">
        <v>0</v>
      </c>
      <c r="Q1057" s="206" t="s">
        <v>164</v>
      </c>
      <c r="R1057" s="244">
        <f t="shared" si="16"/>
        <v>0</v>
      </c>
    </row>
    <row r="1058" spans="1:18" ht="15">
      <c r="A1058" s="333" t="s">
        <v>1277</v>
      </c>
      <c r="B1058" s="334" t="s">
        <v>1208</v>
      </c>
      <c r="C1058" s="326">
        <v>0</v>
      </c>
      <c r="D1058" s="326">
        <v>0</v>
      </c>
      <c r="E1058" s="326">
        <v>0</v>
      </c>
      <c r="F1058" s="326">
        <v>0</v>
      </c>
      <c r="G1058" s="326">
        <v>0</v>
      </c>
      <c r="H1058" s="326">
        <v>0</v>
      </c>
      <c r="I1058" s="326">
        <v>0</v>
      </c>
      <c r="J1058" s="326">
        <v>0</v>
      </c>
      <c r="K1058" s="326">
        <v>0</v>
      </c>
      <c r="L1058" s="326">
        <v>0</v>
      </c>
      <c r="M1058" s="326">
        <v>0</v>
      </c>
      <c r="N1058" s="326">
        <v>0</v>
      </c>
      <c r="O1058" s="326">
        <v>0</v>
      </c>
      <c r="P1058" s="326">
        <v>0</v>
      </c>
      <c r="Q1058" s="206" t="s">
        <v>164</v>
      </c>
      <c r="R1058" s="244">
        <f t="shared" si="16"/>
        <v>0</v>
      </c>
    </row>
    <row r="1059" spans="1:18" ht="15">
      <c r="A1059" s="333" t="s">
        <v>1278</v>
      </c>
      <c r="B1059" s="334" t="s">
        <v>1208</v>
      </c>
      <c r="C1059" s="326">
        <v>0</v>
      </c>
      <c r="D1059" s="326">
        <v>0</v>
      </c>
      <c r="E1059" s="326">
        <v>0</v>
      </c>
      <c r="F1059" s="326">
        <v>0</v>
      </c>
      <c r="G1059" s="326">
        <v>0</v>
      </c>
      <c r="H1059" s="326">
        <v>0</v>
      </c>
      <c r="I1059" s="326">
        <v>0</v>
      </c>
      <c r="J1059" s="326">
        <v>0</v>
      </c>
      <c r="K1059" s="326">
        <v>0</v>
      </c>
      <c r="L1059" s="326">
        <v>0</v>
      </c>
      <c r="M1059" s="326">
        <v>0</v>
      </c>
      <c r="N1059" s="326">
        <v>0</v>
      </c>
      <c r="O1059" s="326">
        <v>0</v>
      </c>
      <c r="P1059" s="326">
        <v>0</v>
      </c>
      <c r="Q1059" s="206" t="s">
        <v>164</v>
      </c>
      <c r="R1059" s="244">
        <f t="shared" si="16"/>
        <v>0</v>
      </c>
    </row>
    <row r="1060" spans="1:18" ht="15">
      <c r="A1060" s="333" t="s">
        <v>1279</v>
      </c>
      <c r="B1060" s="334" t="s">
        <v>1208</v>
      </c>
      <c r="C1060" s="326">
        <v>0</v>
      </c>
      <c r="D1060" s="326">
        <v>0</v>
      </c>
      <c r="E1060" s="326">
        <v>0</v>
      </c>
      <c r="F1060" s="326">
        <v>0</v>
      </c>
      <c r="G1060" s="326">
        <v>0</v>
      </c>
      <c r="H1060" s="326">
        <v>0</v>
      </c>
      <c r="I1060" s="326">
        <v>0</v>
      </c>
      <c r="J1060" s="326">
        <v>0</v>
      </c>
      <c r="K1060" s="326">
        <v>0</v>
      </c>
      <c r="L1060" s="326">
        <v>0</v>
      </c>
      <c r="M1060" s="326">
        <v>0</v>
      </c>
      <c r="N1060" s="326">
        <v>0</v>
      </c>
      <c r="O1060" s="326">
        <v>0</v>
      </c>
      <c r="P1060" s="326">
        <v>0</v>
      </c>
      <c r="Q1060" s="206" t="s">
        <v>164</v>
      </c>
      <c r="R1060" s="244">
        <f t="shared" si="16"/>
        <v>0</v>
      </c>
    </row>
    <row r="1061" spans="1:18" ht="15">
      <c r="A1061" s="333" t="s">
        <v>1280</v>
      </c>
      <c r="B1061" s="334" t="s">
        <v>1208</v>
      </c>
      <c r="C1061" s="326">
        <v>0</v>
      </c>
      <c r="D1061" s="326">
        <v>0</v>
      </c>
      <c r="E1061" s="326">
        <v>0</v>
      </c>
      <c r="F1061" s="326">
        <v>0</v>
      </c>
      <c r="G1061" s="326">
        <v>0</v>
      </c>
      <c r="H1061" s="326">
        <v>0</v>
      </c>
      <c r="I1061" s="326">
        <v>0</v>
      </c>
      <c r="J1061" s="326">
        <v>0</v>
      </c>
      <c r="K1061" s="326">
        <v>0</v>
      </c>
      <c r="L1061" s="326">
        <v>0</v>
      </c>
      <c r="M1061" s="326">
        <v>0</v>
      </c>
      <c r="N1061" s="326">
        <v>0</v>
      </c>
      <c r="O1061" s="326">
        <v>0</v>
      </c>
      <c r="P1061" s="326">
        <v>0</v>
      </c>
      <c r="Q1061" s="206" t="s">
        <v>164</v>
      </c>
      <c r="R1061" s="244">
        <f t="shared" si="16"/>
        <v>0</v>
      </c>
    </row>
    <row r="1062" spans="1:18" ht="15">
      <c r="A1062" s="333" t="s">
        <v>1281</v>
      </c>
      <c r="B1062" s="334" t="s">
        <v>1208</v>
      </c>
      <c r="C1062" s="326">
        <v>0</v>
      </c>
      <c r="D1062" s="326">
        <v>0</v>
      </c>
      <c r="E1062" s="326">
        <v>0</v>
      </c>
      <c r="F1062" s="326">
        <v>0</v>
      </c>
      <c r="G1062" s="326">
        <v>0</v>
      </c>
      <c r="H1062" s="326">
        <v>0</v>
      </c>
      <c r="I1062" s="326">
        <v>0</v>
      </c>
      <c r="J1062" s="326">
        <v>0</v>
      </c>
      <c r="K1062" s="326">
        <v>0</v>
      </c>
      <c r="L1062" s="326">
        <v>0</v>
      </c>
      <c r="M1062" s="326">
        <v>0</v>
      </c>
      <c r="N1062" s="326">
        <v>0</v>
      </c>
      <c r="O1062" s="326">
        <v>0</v>
      </c>
      <c r="P1062" s="326">
        <v>0</v>
      </c>
      <c r="Q1062" s="206" t="s">
        <v>164</v>
      </c>
      <c r="R1062" s="244">
        <f t="shared" si="16"/>
        <v>0</v>
      </c>
    </row>
    <row r="1063" spans="1:18" ht="15">
      <c r="A1063" s="333" t="s">
        <v>1282</v>
      </c>
      <c r="B1063" s="334" t="s">
        <v>1208</v>
      </c>
      <c r="C1063" s="326">
        <v>0</v>
      </c>
      <c r="D1063" s="326">
        <v>0</v>
      </c>
      <c r="E1063" s="326">
        <v>0</v>
      </c>
      <c r="F1063" s="326">
        <v>0</v>
      </c>
      <c r="G1063" s="326">
        <v>0</v>
      </c>
      <c r="H1063" s="326">
        <v>0</v>
      </c>
      <c r="I1063" s="326">
        <v>0</v>
      </c>
      <c r="J1063" s="326">
        <v>0</v>
      </c>
      <c r="K1063" s="326">
        <v>0</v>
      </c>
      <c r="L1063" s="326">
        <v>0</v>
      </c>
      <c r="M1063" s="326">
        <v>0</v>
      </c>
      <c r="N1063" s="326">
        <v>0</v>
      </c>
      <c r="O1063" s="326">
        <v>0</v>
      </c>
      <c r="P1063" s="326">
        <v>0</v>
      </c>
      <c r="Q1063" s="206" t="s">
        <v>164</v>
      </c>
      <c r="R1063" s="244">
        <f t="shared" si="16"/>
        <v>0</v>
      </c>
    </row>
    <row r="1064" spans="1:18" ht="15">
      <c r="A1064" s="333" t="s">
        <v>1283</v>
      </c>
      <c r="B1064" s="334" t="s">
        <v>1208</v>
      </c>
      <c r="C1064" s="326">
        <v>0</v>
      </c>
      <c r="D1064" s="326">
        <v>0</v>
      </c>
      <c r="E1064" s="326">
        <v>0</v>
      </c>
      <c r="F1064" s="326">
        <v>0</v>
      </c>
      <c r="G1064" s="326">
        <v>0</v>
      </c>
      <c r="H1064" s="326">
        <v>0</v>
      </c>
      <c r="I1064" s="326">
        <v>0</v>
      </c>
      <c r="J1064" s="326">
        <v>0</v>
      </c>
      <c r="K1064" s="326">
        <v>0</v>
      </c>
      <c r="L1064" s="326">
        <v>0</v>
      </c>
      <c r="M1064" s="326">
        <v>0</v>
      </c>
      <c r="N1064" s="326">
        <v>0</v>
      </c>
      <c r="O1064" s="326">
        <v>0</v>
      </c>
      <c r="P1064" s="326">
        <v>0</v>
      </c>
      <c r="Q1064" s="206" t="s">
        <v>164</v>
      </c>
      <c r="R1064" s="244">
        <f t="shared" si="16"/>
        <v>0</v>
      </c>
    </row>
    <row r="1065" spans="1:18" ht="15">
      <c r="A1065" s="333" t="s">
        <v>1284</v>
      </c>
      <c r="B1065" s="334" t="s">
        <v>1208</v>
      </c>
      <c r="C1065" s="326">
        <v>0</v>
      </c>
      <c r="D1065" s="326">
        <v>0</v>
      </c>
      <c r="E1065" s="326">
        <v>0</v>
      </c>
      <c r="F1065" s="326">
        <v>0</v>
      </c>
      <c r="G1065" s="326">
        <v>0</v>
      </c>
      <c r="H1065" s="326">
        <v>0</v>
      </c>
      <c r="I1065" s="326">
        <v>0</v>
      </c>
      <c r="J1065" s="326">
        <v>0</v>
      </c>
      <c r="K1065" s="326">
        <v>0</v>
      </c>
      <c r="L1065" s="326">
        <v>0</v>
      </c>
      <c r="M1065" s="326">
        <v>0</v>
      </c>
      <c r="N1065" s="326">
        <v>0</v>
      </c>
      <c r="O1065" s="326">
        <v>0</v>
      </c>
      <c r="P1065" s="326">
        <v>0</v>
      </c>
      <c r="Q1065" s="206" t="s">
        <v>164</v>
      </c>
      <c r="R1065" s="244">
        <f t="shared" si="16"/>
        <v>0</v>
      </c>
    </row>
    <row r="1066" spans="1:18" ht="15">
      <c r="A1066" s="333" t="s">
        <v>1285</v>
      </c>
      <c r="B1066" s="334" t="s">
        <v>1208</v>
      </c>
      <c r="C1066" s="326">
        <v>0</v>
      </c>
      <c r="D1066" s="326">
        <v>0</v>
      </c>
      <c r="E1066" s="326">
        <v>0</v>
      </c>
      <c r="F1066" s="326">
        <v>0</v>
      </c>
      <c r="G1066" s="326">
        <v>0</v>
      </c>
      <c r="H1066" s="326">
        <v>0</v>
      </c>
      <c r="I1066" s="326">
        <v>0</v>
      </c>
      <c r="J1066" s="326">
        <v>0</v>
      </c>
      <c r="K1066" s="326">
        <v>0</v>
      </c>
      <c r="L1066" s="326">
        <v>0</v>
      </c>
      <c r="M1066" s="326">
        <v>0</v>
      </c>
      <c r="N1066" s="326">
        <v>0</v>
      </c>
      <c r="O1066" s="326">
        <v>0</v>
      </c>
      <c r="P1066" s="326">
        <v>0</v>
      </c>
      <c r="Q1066" s="206" t="s">
        <v>164</v>
      </c>
      <c r="R1066" s="244">
        <f t="shared" si="16"/>
        <v>0</v>
      </c>
    </row>
    <row r="1067" spans="1:18" ht="15">
      <c r="A1067" s="333" t="s">
        <v>1286</v>
      </c>
      <c r="B1067" s="334" t="s">
        <v>1208</v>
      </c>
      <c r="C1067" s="326">
        <v>0</v>
      </c>
      <c r="D1067" s="326">
        <v>0</v>
      </c>
      <c r="E1067" s="326">
        <v>0</v>
      </c>
      <c r="F1067" s="326">
        <v>0</v>
      </c>
      <c r="G1067" s="326">
        <v>0</v>
      </c>
      <c r="H1067" s="326">
        <v>0</v>
      </c>
      <c r="I1067" s="326">
        <v>0</v>
      </c>
      <c r="J1067" s="326">
        <v>0</v>
      </c>
      <c r="K1067" s="326">
        <v>0</v>
      </c>
      <c r="L1067" s="326">
        <v>0</v>
      </c>
      <c r="M1067" s="326">
        <v>0</v>
      </c>
      <c r="N1067" s="326">
        <v>0</v>
      </c>
      <c r="O1067" s="326">
        <v>0</v>
      </c>
      <c r="P1067" s="326">
        <v>0</v>
      </c>
      <c r="Q1067" s="206" t="s">
        <v>164</v>
      </c>
      <c r="R1067" s="244">
        <f t="shared" si="16"/>
        <v>0</v>
      </c>
    </row>
    <row r="1068" spans="1:18" ht="15">
      <c r="A1068" s="333" t="s">
        <v>1287</v>
      </c>
      <c r="B1068" s="334" t="s">
        <v>1208</v>
      </c>
      <c r="C1068" s="326">
        <v>0</v>
      </c>
      <c r="D1068" s="326">
        <v>0</v>
      </c>
      <c r="E1068" s="326">
        <v>0</v>
      </c>
      <c r="F1068" s="326">
        <v>0</v>
      </c>
      <c r="G1068" s="326">
        <v>0</v>
      </c>
      <c r="H1068" s="326">
        <v>0</v>
      </c>
      <c r="I1068" s="326">
        <v>0</v>
      </c>
      <c r="J1068" s="326">
        <v>0</v>
      </c>
      <c r="K1068" s="326">
        <v>0</v>
      </c>
      <c r="L1068" s="326">
        <v>0</v>
      </c>
      <c r="M1068" s="326">
        <v>0</v>
      </c>
      <c r="N1068" s="326">
        <v>0</v>
      </c>
      <c r="O1068" s="326">
        <v>0</v>
      </c>
      <c r="P1068" s="326">
        <v>0</v>
      </c>
      <c r="Q1068" s="206" t="s">
        <v>164</v>
      </c>
      <c r="R1068" s="244">
        <f t="shared" si="16"/>
        <v>0</v>
      </c>
    </row>
    <row r="1069" spans="1:18" ht="15">
      <c r="A1069" s="333" t="s">
        <v>1288</v>
      </c>
      <c r="B1069" s="334" t="s">
        <v>1208</v>
      </c>
      <c r="C1069" s="326">
        <v>0</v>
      </c>
      <c r="D1069" s="326">
        <v>0</v>
      </c>
      <c r="E1069" s="326">
        <v>0</v>
      </c>
      <c r="F1069" s="326">
        <v>0</v>
      </c>
      <c r="G1069" s="326">
        <v>0</v>
      </c>
      <c r="H1069" s="326">
        <v>0</v>
      </c>
      <c r="I1069" s="326">
        <v>0</v>
      </c>
      <c r="J1069" s="326">
        <v>0</v>
      </c>
      <c r="K1069" s="326">
        <v>0</v>
      </c>
      <c r="L1069" s="326">
        <v>0</v>
      </c>
      <c r="M1069" s="326">
        <v>0</v>
      </c>
      <c r="N1069" s="326">
        <v>0</v>
      </c>
      <c r="O1069" s="326">
        <v>0</v>
      </c>
      <c r="P1069" s="326">
        <v>0</v>
      </c>
      <c r="Q1069" s="206" t="s">
        <v>164</v>
      </c>
      <c r="R1069" s="244">
        <f t="shared" si="16"/>
        <v>0</v>
      </c>
    </row>
    <row r="1070" spans="1:18" ht="15">
      <c r="A1070" s="333" t="s">
        <v>1289</v>
      </c>
      <c r="B1070" s="334" t="s">
        <v>1208</v>
      </c>
      <c r="C1070" s="326">
        <v>1000</v>
      </c>
      <c r="D1070" s="326">
        <v>0</v>
      </c>
      <c r="E1070" s="326">
        <v>0</v>
      </c>
      <c r="F1070" s="326">
        <v>0</v>
      </c>
      <c r="G1070" s="326">
        <v>0</v>
      </c>
      <c r="H1070" s="326">
        <v>0</v>
      </c>
      <c r="I1070" s="326">
        <v>0</v>
      </c>
      <c r="J1070" s="326">
        <v>0</v>
      </c>
      <c r="K1070" s="326">
        <v>0</v>
      </c>
      <c r="L1070" s="326">
        <v>0</v>
      </c>
      <c r="M1070" s="326">
        <v>0</v>
      </c>
      <c r="N1070" s="326">
        <v>0</v>
      </c>
      <c r="O1070" s="326">
        <v>0</v>
      </c>
      <c r="P1070" s="326">
        <v>52</v>
      </c>
      <c r="Q1070" s="206" t="s">
        <v>164</v>
      </c>
      <c r="R1070" s="244">
        <f t="shared" si="16"/>
        <v>0</v>
      </c>
    </row>
    <row r="1071" spans="1:18" ht="15">
      <c r="A1071" s="333" t="s">
        <v>1290</v>
      </c>
      <c r="B1071" s="334" t="s">
        <v>1208</v>
      </c>
      <c r="C1071" s="326">
        <v>0</v>
      </c>
      <c r="D1071" s="326">
        <v>0</v>
      </c>
      <c r="E1071" s="326">
        <v>0</v>
      </c>
      <c r="F1071" s="326">
        <v>0</v>
      </c>
      <c r="G1071" s="326">
        <v>0</v>
      </c>
      <c r="H1071" s="326">
        <v>0</v>
      </c>
      <c r="I1071" s="326">
        <v>0</v>
      </c>
      <c r="J1071" s="326">
        <v>0</v>
      </c>
      <c r="K1071" s="326">
        <v>0</v>
      </c>
      <c r="L1071" s="326">
        <v>0</v>
      </c>
      <c r="M1071" s="326">
        <v>0</v>
      </c>
      <c r="N1071" s="326">
        <v>0</v>
      </c>
      <c r="O1071" s="326">
        <v>0</v>
      </c>
      <c r="P1071" s="326">
        <v>0</v>
      </c>
      <c r="Q1071" s="206" t="s">
        <v>164</v>
      </c>
      <c r="R1071" s="244">
        <f t="shared" si="16"/>
        <v>0</v>
      </c>
    </row>
    <row r="1072" spans="1:18" ht="15">
      <c r="A1072" s="333" t="s">
        <v>1291</v>
      </c>
      <c r="B1072" s="334" t="s">
        <v>1208</v>
      </c>
      <c r="C1072" s="326">
        <v>0</v>
      </c>
      <c r="D1072" s="326">
        <v>0</v>
      </c>
      <c r="E1072" s="326">
        <v>0</v>
      </c>
      <c r="F1072" s="326">
        <v>0</v>
      </c>
      <c r="G1072" s="326">
        <v>0</v>
      </c>
      <c r="H1072" s="326">
        <v>0</v>
      </c>
      <c r="I1072" s="326">
        <v>0</v>
      </c>
      <c r="J1072" s="326">
        <v>0</v>
      </c>
      <c r="K1072" s="326">
        <v>0</v>
      </c>
      <c r="L1072" s="326">
        <v>0</v>
      </c>
      <c r="M1072" s="326">
        <v>0</v>
      </c>
      <c r="N1072" s="326">
        <v>0</v>
      </c>
      <c r="O1072" s="326">
        <v>0</v>
      </c>
      <c r="P1072" s="326">
        <v>0</v>
      </c>
      <c r="Q1072" s="206" t="s">
        <v>164</v>
      </c>
      <c r="R1072" s="244">
        <f t="shared" si="16"/>
        <v>0</v>
      </c>
    </row>
    <row r="1073" spans="1:18" ht="15">
      <c r="A1073" s="333" t="s">
        <v>1292</v>
      </c>
      <c r="B1073" s="334" t="s">
        <v>1208</v>
      </c>
      <c r="C1073" s="326">
        <v>0</v>
      </c>
      <c r="D1073" s="326">
        <v>0</v>
      </c>
      <c r="E1073" s="326">
        <v>0</v>
      </c>
      <c r="F1073" s="326">
        <v>0</v>
      </c>
      <c r="G1073" s="326">
        <v>0</v>
      </c>
      <c r="H1073" s="326">
        <v>0</v>
      </c>
      <c r="I1073" s="326">
        <v>0</v>
      </c>
      <c r="J1073" s="326">
        <v>0</v>
      </c>
      <c r="K1073" s="326">
        <v>0</v>
      </c>
      <c r="L1073" s="326">
        <v>0</v>
      </c>
      <c r="M1073" s="326">
        <v>0</v>
      </c>
      <c r="N1073" s="326">
        <v>0</v>
      </c>
      <c r="O1073" s="326">
        <v>0</v>
      </c>
      <c r="P1073" s="326">
        <v>0</v>
      </c>
      <c r="Q1073" s="206" t="s">
        <v>164</v>
      </c>
      <c r="R1073" s="244">
        <f t="shared" si="16"/>
        <v>0</v>
      </c>
    </row>
    <row r="1074" spans="1:18" ht="15">
      <c r="A1074" s="333" t="s">
        <v>1293</v>
      </c>
      <c r="B1074" s="334" t="s">
        <v>1208</v>
      </c>
      <c r="C1074" s="326">
        <v>0</v>
      </c>
      <c r="D1074" s="326">
        <v>0</v>
      </c>
      <c r="E1074" s="326">
        <v>0</v>
      </c>
      <c r="F1074" s="326">
        <v>0</v>
      </c>
      <c r="G1074" s="326">
        <v>0</v>
      </c>
      <c r="H1074" s="326">
        <v>0</v>
      </c>
      <c r="I1074" s="326">
        <v>0</v>
      </c>
      <c r="J1074" s="326">
        <v>0</v>
      </c>
      <c r="K1074" s="326">
        <v>0</v>
      </c>
      <c r="L1074" s="326">
        <v>0</v>
      </c>
      <c r="M1074" s="326">
        <v>0</v>
      </c>
      <c r="N1074" s="326">
        <v>0</v>
      </c>
      <c r="O1074" s="326">
        <v>0</v>
      </c>
      <c r="P1074" s="326">
        <v>0</v>
      </c>
      <c r="Q1074" s="206" t="s">
        <v>164</v>
      </c>
      <c r="R1074" s="244">
        <f t="shared" si="16"/>
        <v>0</v>
      </c>
    </row>
    <row r="1075" spans="1:18" ht="15">
      <c r="A1075" s="333" t="s">
        <v>1294</v>
      </c>
      <c r="B1075" s="334" t="s">
        <v>1208</v>
      </c>
      <c r="C1075" s="326">
        <v>0</v>
      </c>
      <c r="D1075" s="326">
        <v>0</v>
      </c>
      <c r="E1075" s="326">
        <v>0</v>
      </c>
      <c r="F1075" s="326">
        <v>0</v>
      </c>
      <c r="G1075" s="326">
        <v>0</v>
      </c>
      <c r="H1075" s="326">
        <v>0</v>
      </c>
      <c r="I1075" s="326">
        <v>0</v>
      </c>
      <c r="J1075" s="326">
        <v>0</v>
      </c>
      <c r="K1075" s="326">
        <v>0</v>
      </c>
      <c r="L1075" s="326">
        <v>0</v>
      </c>
      <c r="M1075" s="326">
        <v>0</v>
      </c>
      <c r="N1075" s="326">
        <v>0</v>
      </c>
      <c r="O1075" s="326">
        <v>0</v>
      </c>
      <c r="P1075" s="326">
        <v>0</v>
      </c>
      <c r="Q1075" s="206" t="s">
        <v>164</v>
      </c>
      <c r="R1075" s="244">
        <f t="shared" si="16"/>
        <v>0</v>
      </c>
    </row>
    <row r="1076" spans="1:18" ht="15">
      <c r="A1076" s="333" t="s">
        <v>1295</v>
      </c>
      <c r="B1076" s="334" t="s">
        <v>1208</v>
      </c>
      <c r="C1076" s="326">
        <v>0</v>
      </c>
      <c r="D1076" s="326">
        <v>0</v>
      </c>
      <c r="E1076" s="326">
        <v>0</v>
      </c>
      <c r="F1076" s="326">
        <v>0</v>
      </c>
      <c r="G1076" s="326">
        <v>0</v>
      </c>
      <c r="H1076" s="326">
        <v>0</v>
      </c>
      <c r="I1076" s="326">
        <v>0</v>
      </c>
      <c r="J1076" s="326">
        <v>0</v>
      </c>
      <c r="K1076" s="326">
        <v>0</v>
      </c>
      <c r="L1076" s="326">
        <v>0</v>
      </c>
      <c r="M1076" s="326">
        <v>0</v>
      </c>
      <c r="N1076" s="326">
        <v>0</v>
      </c>
      <c r="O1076" s="326">
        <v>0</v>
      </c>
      <c r="P1076" s="326">
        <v>0</v>
      </c>
      <c r="Q1076" s="206" t="s">
        <v>164</v>
      </c>
      <c r="R1076" s="244">
        <f t="shared" si="16"/>
        <v>0</v>
      </c>
    </row>
    <row r="1077" spans="1:18" ht="15">
      <c r="A1077" s="333" t="s">
        <v>1296</v>
      </c>
      <c r="B1077" s="334" t="s">
        <v>1208</v>
      </c>
      <c r="C1077" s="326">
        <v>0</v>
      </c>
      <c r="D1077" s="326">
        <v>0</v>
      </c>
      <c r="E1077" s="326">
        <v>0</v>
      </c>
      <c r="F1077" s="326">
        <v>0</v>
      </c>
      <c r="G1077" s="326">
        <v>0</v>
      </c>
      <c r="H1077" s="326">
        <v>0</v>
      </c>
      <c r="I1077" s="326">
        <v>0</v>
      </c>
      <c r="J1077" s="326">
        <v>0</v>
      </c>
      <c r="K1077" s="326">
        <v>0</v>
      </c>
      <c r="L1077" s="326">
        <v>0</v>
      </c>
      <c r="M1077" s="326">
        <v>0</v>
      </c>
      <c r="N1077" s="326">
        <v>0</v>
      </c>
      <c r="O1077" s="326">
        <v>0</v>
      </c>
      <c r="P1077" s="326">
        <v>0</v>
      </c>
      <c r="Q1077" s="206" t="s">
        <v>164</v>
      </c>
      <c r="R1077" s="244">
        <f t="shared" si="16"/>
        <v>0</v>
      </c>
    </row>
    <row r="1078" spans="1:18" ht="15">
      <c r="A1078" s="333" t="s">
        <v>1297</v>
      </c>
      <c r="B1078" s="334" t="s">
        <v>1208</v>
      </c>
      <c r="C1078" s="326">
        <v>0</v>
      </c>
      <c r="D1078" s="326">
        <v>0</v>
      </c>
      <c r="E1078" s="326">
        <v>0</v>
      </c>
      <c r="F1078" s="326">
        <v>0</v>
      </c>
      <c r="G1078" s="326">
        <v>0</v>
      </c>
      <c r="H1078" s="326">
        <v>0</v>
      </c>
      <c r="I1078" s="326">
        <v>0</v>
      </c>
      <c r="J1078" s="326">
        <v>0</v>
      </c>
      <c r="K1078" s="326">
        <v>0</v>
      </c>
      <c r="L1078" s="326">
        <v>0</v>
      </c>
      <c r="M1078" s="326">
        <v>0</v>
      </c>
      <c r="N1078" s="326">
        <v>0</v>
      </c>
      <c r="O1078" s="326">
        <v>0</v>
      </c>
      <c r="P1078" s="326">
        <v>0</v>
      </c>
      <c r="Q1078" s="206" t="s">
        <v>164</v>
      </c>
      <c r="R1078" s="244">
        <f t="shared" si="16"/>
        <v>0</v>
      </c>
    </row>
    <row r="1079" spans="1:18" ht="15">
      <c r="A1079" s="333" t="s">
        <v>1298</v>
      </c>
      <c r="B1079" s="334" t="s">
        <v>1208</v>
      </c>
      <c r="C1079" s="326">
        <v>0</v>
      </c>
      <c r="D1079" s="326">
        <v>0</v>
      </c>
      <c r="E1079" s="326">
        <v>0</v>
      </c>
      <c r="F1079" s="326">
        <v>0</v>
      </c>
      <c r="G1079" s="326">
        <v>0</v>
      </c>
      <c r="H1079" s="326">
        <v>0</v>
      </c>
      <c r="I1079" s="326">
        <v>0</v>
      </c>
      <c r="J1079" s="326">
        <v>0</v>
      </c>
      <c r="K1079" s="326">
        <v>0</v>
      </c>
      <c r="L1079" s="326">
        <v>0</v>
      </c>
      <c r="M1079" s="326">
        <v>0</v>
      </c>
      <c r="N1079" s="326">
        <v>0</v>
      </c>
      <c r="O1079" s="326">
        <v>0</v>
      </c>
      <c r="P1079" s="326">
        <v>0</v>
      </c>
      <c r="Q1079" s="206" t="s">
        <v>164</v>
      </c>
      <c r="R1079" s="244">
        <f t="shared" si="16"/>
        <v>0</v>
      </c>
    </row>
    <row r="1080" spans="1:18" ht="15">
      <c r="A1080" s="333" t="s">
        <v>1299</v>
      </c>
      <c r="B1080" s="334" t="s">
        <v>1208</v>
      </c>
      <c r="C1080" s="326">
        <v>2442000</v>
      </c>
      <c r="D1080" s="326">
        <v>2454000</v>
      </c>
      <c r="E1080" s="326">
        <v>2466000</v>
      </c>
      <c r="F1080" s="326">
        <v>2477000</v>
      </c>
      <c r="G1080" s="326">
        <v>2489000</v>
      </c>
      <c r="H1080" s="326">
        <v>2501000</v>
      </c>
      <c r="I1080" s="326">
        <v>2513000</v>
      </c>
      <c r="J1080" s="326">
        <v>2525000</v>
      </c>
      <c r="K1080" s="326">
        <v>2537000</v>
      </c>
      <c r="L1080" s="326">
        <v>2549000</v>
      </c>
      <c r="M1080" s="326">
        <v>2561000</v>
      </c>
      <c r="N1080" s="326">
        <v>2573000</v>
      </c>
      <c r="O1080" s="326">
        <v>2584000</v>
      </c>
      <c r="P1080" s="326">
        <v>2513116</v>
      </c>
      <c r="Q1080" s="206" t="s">
        <v>164</v>
      </c>
      <c r="R1080" s="244">
        <f t="shared" si="16"/>
        <v>0</v>
      </c>
    </row>
    <row r="1081" spans="1:18" ht="15">
      <c r="A1081" s="333" t="s">
        <v>1300</v>
      </c>
      <c r="B1081" s="334" t="s">
        <v>1208</v>
      </c>
      <c r="C1081" s="326">
        <v>0</v>
      </c>
      <c r="D1081" s="326">
        <v>0</v>
      </c>
      <c r="E1081" s="326">
        <v>0</v>
      </c>
      <c r="F1081" s="326">
        <v>0</v>
      </c>
      <c r="G1081" s="326">
        <v>0</v>
      </c>
      <c r="H1081" s="326">
        <v>0</v>
      </c>
      <c r="I1081" s="326">
        <v>0</v>
      </c>
      <c r="J1081" s="326">
        <v>0</v>
      </c>
      <c r="K1081" s="326">
        <v>0</v>
      </c>
      <c r="L1081" s="326">
        <v>0</v>
      </c>
      <c r="M1081" s="326">
        <v>0</v>
      </c>
      <c r="N1081" s="326">
        <v>0</v>
      </c>
      <c r="O1081" s="326">
        <v>0</v>
      </c>
      <c r="P1081" s="326">
        <v>0</v>
      </c>
      <c r="Q1081" s="206" t="s">
        <v>164</v>
      </c>
      <c r="R1081" s="244">
        <f t="shared" si="16"/>
        <v>0</v>
      </c>
    </row>
    <row r="1082" spans="1:18" ht="15">
      <c r="A1082" s="333" t="s">
        <v>1301</v>
      </c>
      <c r="B1082" s="334" t="s">
        <v>1208</v>
      </c>
      <c r="C1082" s="326">
        <v>0</v>
      </c>
      <c r="D1082" s="326">
        <v>0</v>
      </c>
      <c r="E1082" s="326">
        <v>0</v>
      </c>
      <c r="F1082" s="326">
        <v>0</v>
      </c>
      <c r="G1082" s="326">
        <v>0</v>
      </c>
      <c r="H1082" s="326">
        <v>0</v>
      </c>
      <c r="I1082" s="326">
        <v>0</v>
      </c>
      <c r="J1082" s="326">
        <v>0</v>
      </c>
      <c r="K1082" s="326">
        <v>0</v>
      </c>
      <c r="L1082" s="326">
        <v>0</v>
      </c>
      <c r="M1082" s="326">
        <v>0</v>
      </c>
      <c r="N1082" s="326">
        <v>0</v>
      </c>
      <c r="O1082" s="326">
        <v>0</v>
      </c>
      <c r="P1082" s="326">
        <v>0</v>
      </c>
      <c r="Q1082" s="206" t="s">
        <v>164</v>
      </c>
      <c r="R1082" s="244">
        <f t="shared" si="16"/>
        <v>0</v>
      </c>
    </row>
    <row r="1083" spans="1:18" ht="15">
      <c r="A1083" s="333" t="s">
        <v>1302</v>
      </c>
      <c r="B1083" s="334" t="s">
        <v>1208</v>
      </c>
      <c r="C1083" s="326">
        <v>0</v>
      </c>
      <c r="D1083" s="326">
        <v>0</v>
      </c>
      <c r="E1083" s="326">
        <v>0</v>
      </c>
      <c r="F1083" s="326">
        <v>0</v>
      </c>
      <c r="G1083" s="326">
        <v>0</v>
      </c>
      <c r="H1083" s="326">
        <v>0</v>
      </c>
      <c r="I1083" s="326">
        <v>0</v>
      </c>
      <c r="J1083" s="326">
        <v>0</v>
      </c>
      <c r="K1083" s="326">
        <v>0</v>
      </c>
      <c r="L1083" s="326">
        <v>0</v>
      </c>
      <c r="M1083" s="326">
        <v>0</v>
      </c>
      <c r="N1083" s="326">
        <v>0</v>
      </c>
      <c r="O1083" s="326">
        <v>0</v>
      </c>
      <c r="P1083" s="326">
        <v>0</v>
      </c>
      <c r="Q1083" s="206" t="s">
        <v>164</v>
      </c>
      <c r="R1083" s="244">
        <f t="shared" si="16"/>
        <v>0</v>
      </c>
    </row>
    <row r="1084" spans="1:18" ht="15">
      <c r="A1084" s="333" t="s">
        <v>1303</v>
      </c>
      <c r="B1084" s="334" t="s">
        <v>1208</v>
      </c>
      <c r="C1084" s="326">
        <v>0</v>
      </c>
      <c r="D1084" s="326">
        <v>0</v>
      </c>
      <c r="E1084" s="326">
        <v>0</v>
      </c>
      <c r="F1084" s="326">
        <v>0</v>
      </c>
      <c r="G1084" s="326">
        <v>0</v>
      </c>
      <c r="H1084" s="326">
        <v>0</v>
      </c>
      <c r="I1084" s="326">
        <v>0</v>
      </c>
      <c r="J1084" s="326">
        <v>0</v>
      </c>
      <c r="K1084" s="326">
        <v>0</v>
      </c>
      <c r="L1084" s="326">
        <v>0</v>
      </c>
      <c r="M1084" s="326">
        <v>0</v>
      </c>
      <c r="N1084" s="326">
        <v>0</v>
      </c>
      <c r="O1084" s="326">
        <v>0</v>
      </c>
      <c r="P1084" s="326">
        <v>0</v>
      </c>
      <c r="Q1084" s="206" t="s">
        <v>164</v>
      </c>
      <c r="R1084" s="244">
        <f t="shared" si="16"/>
        <v>0</v>
      </c>
    </row>
    <row r="1085" spans="1:18" ht="15">
      <c r="A1085" s="333" t="s">
        <v>1304</v>
      </c>
      <c r="B1085" s="334" t="s">
        <v>1208</v>
      </c>
      <c r="C1085" s="326">
        <v>0</v>
      </c>
      <c r="D1085" s="326">
        <v>0</v>
      </c>
      <c r="E1085" s="326">
        <v>0</v>
      </c>
      <c r="F1085" s="326">
        <v>0</v>
      </c>
      <c r="G1085" s="326">
        <v>0</v>
      </c>
      <c r="H1085" s="326">
        <v>0</v>
      </c>
      <c r="I1085" s="326">
        <v>0</v>
      </c>
      <c r="J1085" s="326">
        <v>0</v>
      </c>
      <c r="K1085" s="326">
        <v>0</v>
      </c>
      <c r="L1085" s="326">
        <v>0</v>
      </c>
      <c r="M1085" s="326">
        <v>0</v>
      </c>
      <c r="N1085" s="326">
        <v>0</v>
      </c>
      <c r="O1085" s="326">
        <v>0</v>
      </c>
      <c r="P1085" s="326">
        <v>0</v>
      </c>
      <c r="Q1085" s="206" t="s">
        <v>164</v>
      </c>
      <c r="R1085" s="244">
        <f t="shared" si="16"/>
        <v>0</v>
      </c>
    </row>
    <row r="1086" spans="1:18" ht="15">
      <c r="A1086" s="333" t="s">
        <v>1305</v>
      </c>
      <c r="B1086" s="334" t="s">
        <v>1208</v>
      </c>
      <c r="C1086" s="326">
        <v>0</v>
      </c>
      <c r="D1086" s="326">
        <v>0</v>
      </c>
      <c r="E1086" s="326">
        <v>0</v>
      </c>
      <c r="F1086" s="326">
        <v>0</v>
      </c>
      <c r="G1086" s="326">
        <v>0</v>
      </c>
      <c r="H1086" s="326">
        <v>0</v>
      </c>
      <c r="I1086" s="326">
        <v>0</v>
      </c>
      <c r="J1086" s="326">
        <v>0</v>
      </c>
      <c r="K1086" s="326">
        <v>0</v>
      </c>
      <c r="L1086" s="326">
        <v>0</v>
      </c>
      <c r="M1086" s="326">
        <v>0</v>
      </c>
      <c r="N1086" s="326">
        <v>0</v>
      </c>
      <c r="O1086" s="326">
        <v>0</v>
      </c>
      <c r="P1086" s="326">
        <v>0</v>
      </c>
      <c r="Q1086" s="206" t="s">
        <v>164</v>
      </c>
      <c r="R1086" s="244">
        <f t="shared" si="16"/>
        <v>0</v>
      </c>
    </row>
    <row r="1087" spans="1:18" ht="15">
      <c r="A1087" s="333" t="s">
        <v>1306</v>
      </c>
      <c r="B1087" s="334" t="s">
        <v>1208</v>
      </c>
      <c r="C1087" s="326">
        <v>0</v>
      </c>
      <c r="D1087" s="326">
        <v>0</v>
      </c>
      <c r="E1087" s="326">
        <v>0</v>
      </c>
      <c r="F1087" s="326">
        <v>0</v>
      </c>
      <c r="G1087" s="326">
        <v>0</v>
      </c>
      <c r="H1087" s="326">
        <v>0</v>
      </c>
      <c r="I1087" s="326">
        <v>0</v>
      </c>
      <c r="J1087" s="326">
        <v>0</v>
      </c>
      <c r="K1087" s="326">
        <v>0</v>
      </c>
      <c r="L1087" s="326">
        <v>0</v>
      </c>
      <c r="M1087" s="326">
        <v>0</v>
      </c>
      <c r="N1087" s="326">
        <v>0</v>
      </c>
      <c r="O1087" s="326">
        <v>0</v>
      </c>
      <c r="P1087" s="326">
        <v>0</v>
      </c>
      <c r="Q1087" s="206" t="s">
        <v>164</v>
      </c>
      <c r="R1087" s="244">
        <f t="shared" si="16"/>
        <v>0</v>
      </c>
    </row>
    <row r="1088" spans="1:18" ht="15">
      <c r="A1088" s="333" t="s">
        <v>1307</v>
      </c>
      <c r="B1088" s="334" t="s">
        <v>1208</v>
      </c>
      <c r="C1088" s="326">
        <v>0</v>
      </c>
      <c r="D1088" s="326">
        <v>0</v>
      </c>
      <c r="E1088" s="326">
        <v>0</v>
      </c>
      <c r="F1088" s="326">
        <v>0</v>
      </c>
      <c r="G1088" s="326">
        <v>0</v>
      </c>
      <c r="H1088" s="326">
        <v>0</v>
      </c>
      <c r="I1088" s="326">
        <v>0</v>
      </c>
      <c r="J1088" s="326">
        <v>0</v>
      </c>
      <c r="K1088" s="326">
        <v>0</v>
      </c>
      <c r="L1088" s="326">
        <v>0</v>
      </c>
      <c r="M1088" s="326">
        <v>0</v>
      </c>
      <c r="N1088" s="326">
        <v>0</v>
      </c>
      <c r="O1088" s="326">
        <v>0</v>
      </c>
      <c r="P1088" s="326">
        <v>0</v>
      </c>
      <c r="Q1088" s="206" t="s">
        <v>164</v>
      </c>
      <c r="R1088" s="244">
        <f t="shared" si="16"/>
        <v>0</v>
      </c>
    </row>
    <row r="1089" spans="1:18" ht="15">
      <c r="A1089" s="333" t="s">
        <v>1308</v>
      </c>
      <c r="B1089" s="334" t="s">
        <v>1208</v>
      </c>
      <c r="C1089" s="326">
        <v>0</v>
      </c>
      <c r="D1089" s="326">
        <v>0</v>
      </c>
      <c r="E1089" s="326">
        <v>0</v>
      </c>
      <c r="F1089" s="326">
        <v>0</v>
      </c>
      <c r="G1089" s="326">
        <v>0</v>
      </c>
      <c r="H1089" s="326">
        <v>0</v>
      </c>
      <c r="I1089" s="326">
        <v>0</v>
      </c>
      <c r="J1089" s="326">
        <v>0</v>
      </c>
      <c r="K1089" s="326">
        <v>0</v>
      </c>
      <c r="L1089" s="326">
        <v>0</v>
      </c>
      <c r="M1089" s="326">
        <v>0</v>
      </c>
      <c r="N1089" s="326">
        <v>0</v>
      </c>
      <c r="O1089" s="326">
        <v>0</v>
      </c>
      <c r="P1089" s="326">
        <v>0</v>
      </c>
      <c r="Q1089" s="206" t="s">
        <v>164</v>
      </c>
      <c r="R1089" s="244">
        <f t="shared" si="16"/>
        <v>0</v>
      </c>
    </row>
    <row r="1090" spans="1:18" ht="15">
      <c r="A1090" s="333" t="s">
        <v>1309</v>
      </c>
      <c r="B1090" s="334" t="s">
        <v>1208</v>
      </c>
      <c r="C1090" s="326">
        <v>0</v>
      </c>
      <c r="D1090" s="326">
        <v>0</v>
      </c>
      <c r="E1090" s="326">
        <v>0</v>
      </c>
      <c r="F1090" s="326">
        <v>0</v>
      </c>
      <c r="G1090" s="326">
        <v>0</v>
      </c>
      <c r="H1090" s="326">
        <v>0</v>
      </c>
      <c r="I1090" s="326">
        <v>0</v>
      </c>
      <c r="J1090" s="326">
        <v>0</v>
      </c>
      <c r="K1090" s="326">
        <v>0</v>
      </c>
      <c r="L1090" s="326">
        <v>0</v>
      </c>
      <c r="M1090" s="326">
        <v>0</v>
      </c>
      <c r="N1090" s="326">
        <v>0</v>
      </c>
      <c r="O1090" s="326">
        <v>0</v>
      </c>
      <c r="P1090" s="326">
        <v>0</v>
      </c>
      <c r="Q1090" s="206" t="s">
        <v>164</v>
      </c>
      <c r="R1090" s="244">
        <f t="shared" si="16"/>
        <v>0</v>
      </c>
    </row>
    <row r="1091" spans="1:18" ht="15">
      <c r="A1091" s="333" t="s">
        <v>1310</v>
      </c>
      <c r="B1091" s="334" t="s">
        <v>1208</v>
      </c>
      <c r="C1091" s="326">
        <v>0</v>
      </c>
      <c r="D1091" s="326">
        <v>0</v>
      </c>
      <c r="E1091" s="326">
        <v>0</v>
      </c>
      <c r="F1091" s="326">
        <v>0</v>
      </c>
      <c r="G1091" s="326">
        <v>0</v>
      </c>
      <c r="H1091" s="326">
        <v>0</v>
      </c>
      <c r="I1091" s="326">
        <v>0</v>
      </c>
      <c r="J1091" s="326">
        <v>0</v>
      </c>
      <c r="K1091" s="326">
        <v>0</v>
      </c>
      <c r="L1091" s="326">
        <v>0</v>
      </c>
      <c r="M1091" s="326">
        <v>0</v>
      </c>
      <c r="N1091" s="326">
        <v>0</v>
      </c>
      <c r="O1091" s="326">
        <v>0</v>
      </c>
      <c r="P1091" s="326">
        <v>0</v>
      </c>
      <c r="Q1091" s="206" t="s">
        <v>164</v>
      </c>
      <c r="R1091" s="244">
        <f t="shared" si="16"/>
        <v>0</v>
      </c>
    </row>
    <row r="1092" spans="1:18" ht="15">
      <c r="A1092" s="333" t="s">
        <v>1311</v>
      </c>
      <c r="B1092" s="334" t="s">
        <v>1208</v>
      </c>
      <c r="C1092" s="326">
        <v>0</v>
      </c>
      <c r="D1092" s="326">
        <v>0</v>
      </c>
      <c r="E1092" s="326">
        <v>0</v>
      </c>
      <c r="F1092" s="326">
        <v>0</v>
      </c>
      <c r="G1092" s="326">
        <v>0</v>
      </c>
      <c r="H1092" s="326">
        <v>0</v>
      </c>
      <c r="I1092" s="326">
        <v>0</v>
      </c>
      <c r="J1092" s="326">
        <v>0</v>
      </c>
      <c r="K1092" s="326">
        <v>0</v>
      </c>
      <c r="L1092" s="326">
        <v>0</v>
      </c>
      <c r="M1092" s="326">
        <v>0</v>
      </c>
      <c r="N1092" s="326">
        <v>0</v>
      </c>
      <c r="O1092" s="326">
        <v>0</v>
      </c>
      <c r="P1092" s="326">
        <v>0</v>
      </c>
      <c r="Q1092" s="206" t="s">
        <v>164</v>
      </c>
      <c r="R1092" s="244">
        <f t="shared" ref="R1092:R1155" si="17">(ROUND((C1092+O1092+SUM(D1092:N1092)*2)/24,-3)-(ROUND(P1092,-3)))</f>
        <v>0</v>
      </c>
    </row>
    <row r="1093" spans="1:18" ht="15">
      <c r="A1093" s="333" t="s">
        <v>1312</v>
      </c>
      <c r="B1093" s="334" t="s">
        <v>1208</v>
      </c>
      <c r="C1093" s="326">
        <v>0</v>
      </c>
      <c r="D1093" s="326">
        <v>0</v>
      </c>
      <c r="E1093" s="326">
        <v>0</v>
      </c>
      <c r="F1093" s="326">
        <v>0</v>
      </c>
      <c r="G1093" s="326">
        <v>0</v>
      </c>
      <c r="H1093" s="326">
        <v>0</v>
      </c>
      <c r="I1093" s="326">
        <v>0</v>
      </c>
      <c r="J1093" s="326">
        <v>0</v>
      </c>
      <c r="K1093" s="326">
        <v>0</v>
      </c>
      <c r="L1093" s="326">
        <v>0</v>
      </c>
      <c r="M1093" s="326">
        <v>0</v>
      </c>
      <c r="N1093" s="326">
        <v>0</v>
      </c>
      <c r="O1093" s="326">
        <v>0</v>
      </c>
      <c r="P1093" s="326">
        <v>0</v>
      </c>
      <c r="Q1093" s="206" t="s">
        <v>164</v>
      </c>
      <c r="R1093" s="244">
        <f t="shared" si="17"/>
        <v>0</v>
      </c>
    </row>
    <row r="1094" spans="1:18" ht="15">
      <c r="A1094" s="333" t="s">
        <v>1313</v>
      </c>
      <c r="B1094" s="334" t="s">
        <v>1208</v>
      </c>
      <c r="C1094" s="326">
        <v>0</v>
      </c>
      <c r="D1094" s="326">
        <v>0</v>
      </c>
      <c r="E1094" s="326">
        <v>0</v>
      </c>
      <c r="F1094" s="326">
        <v>0</v>
      </c>
      <c r="G1094" s="326">
        <v>0</v>
      </c>
      <c r="H1094" s="326">
        <v>0</v>
      </c>
      <c r="I1094" s="326">
        <v>0</v>
      </c>
      <c r="J1094" s="326">
        <v>0</v>
      </c>
      <c r="K1094" s="326">
        <v>0</v>
      </c>
      <c r="L1094" s="326">
        <v>0</v>
      </c>
      <c r="M1094" s="326">
        <v>0</v>
      </c>
      <c r="N1094" s="326">
        <v>0</v>
      </c>
      <c r="O1094" s="326">
        <v>0</v>
      </c>
      <c r="P1094" s="326">
        <v>0</v>
      </c>
      <c r="Q1094" s="206" t="s">
        <v>164</v>
      </c>
      <c r="R1094" s="244">
        <f t="shared" si="17"/>
        <v>0</v>
      </c>
    </row>
    <row r="1095" spans="1:18" ht="15">
      <c r="A1095" s="333" t="s">
        <v>1314</v>
      </c>
      <c r="B1095" s="334" t="s">
        <v>1208</v>
      </c>
      <c r="C1095" s="326">
        <v>0</v>
      </c>
      <c r="D1095" s="326">
        <v>0</v>
      </c>
      <c r="E1095" s="326">
        <v>0</v>
      </c>
      <c r="F1095" s="326">
        <v>0</v>
      </c>
      <c r="G1095" s="326">
        <v>0</v>
      </c>
      <c r="H1095" s="326">
        <v>0</v>
      </c>
      <c r="I1095" s="326">
        <v>0</v>
      </c>
      <c r="J1095" s="326">
        <v>0</v>
      </c>
      <c r="K1095" s="326">
        <v>0</v>
      </c>
      <c r="L1095" s="326">
        <v>0</v>
      </c>
      <c r="M1095" s="326">
        <v>0</v>
      </c>
      <c r="N1095" s="326">
        <v>0</v>
      </c>
      <c r="O1095" s="326">
        <v>0</v>
      </c>
      <c r="P1095" s="326">
        <v>0</v>
      </c>
      <c r="Q1095" s="206" t="s">
        <v>164</v>
      </c>
      <c r="R1095" s="244">
        <f t="shared" si="17"/>
        <v>0</v>
      </c>
    </row>
    <row r="1096" spans="1:18" ht="15">
      <c r="A1096" s="333" t="s">
        <v>1315</v>
      </c>
      <c r="B1096" s="334" t="s">
        <v>1208</v>
      </c>
      <c r="C1096" s="326">
        <v>3327000</v>
      </c>
      <c r="D1096" s="326">
        <v>3333000</v>
      </c>
      <c r="E1096" s="326">
        <v>3338000</v>
      </c>
      <c r="F1096" s="326">
        <v>3344000</v>
      </c>
      <c r="G1096" s="326">
        <v>3350000</v>
      </c>
      <c r="H1096" s="326">
        <v>3356000</v>
      </c>
      <c r="I1096" s="326">
        <v>3362000</v>
      </c>
      <c r="J1096" s="326">
        <v>3368000</v>
      </c>
      <c r="K1096" s="326">
        <v>3374000</v>
      </c>
      <c r="L1096" s="326">
        <v>3380000</v>
      </c>
      <c r="M1096" s="326">
        <v>3386000</v>
      </c>
      <c r="N1096" s="326">
        <v>3392000</v>
      </c>
      <c r="O1096" s="326">
        <v>3398000</v>
      </c>
      <c r="P1096" s="326">
        <v>3362210</v>
      </c>
      <c r="Q1096" s="206" t="s">
        <v>164</v>
      </c>
      <c r="R1096" s="244">
        <f t="shared" si="17"/>
        <v>0</v>
      </c>
    </row>
    <row r="1097" spans="1:18" ht="15">
      <c r="A1097" s="333" t="s">
        <v>1316</v>
      </c>
      <c r="B1097" s="334" t="s">
        <v>1208</v>
      </c>
      <c r="C1097" s="326">
        <v>0</v>
      </c>
      <c r="D1097" s="326">
        <v>0</v>
      </c>
      <c r="E1097" s="326">
        <v>0</v>
      </c>
      <c r="F1097" s="326">
        <v>0</v>
      </c>
      <c r="G1097" s="326">
        <v>0</v>
      </c>
      <c r="H1097" s="326">
        <v>0</v>
      </c>
      <c r="I1097" s="326">
        <v>0</v>
      </c>
      <c r="J1097" s="326">
        <v>0</v>
      </c>
      <c r="K1097" s="326">
        <v>0</v>
      </c>
      <c r="L1097" s="326">
        <v>0</v>
      </c>
      <c r="M1097" s="326">
        <v>0</v>
      </c>
      <c r="N1097" s="326">
        <v>0</v>
      </c>
      <c r="O1097" s="326">
        <v>0</v>
      </c>
      <c r="P1097" s="326">
        <v>0</v>
      </c>
      <c r="Q1097" s="206" t="s">
        <v>164</v>
      </c>
      <c r="R1097" s="244">
        <f t="shared" si="17"/>
        <v>0</v>
      </c>
    </row>
    <row r="1098" spans="1:18" ht="15">
      <c r="A1098" s="333" t="s">
        <v>1317</v>
      </c>
      <c r="B1098" s="334" t="s">
        <v>1208</v>
      </c>
      <c r="C1098" s="326">
        <v>0</v>
      </c>
      <c r="D1098" s="326">
        <v>0</v>
      </c>
      <c r="E1098" s="326">
        <v>0</v>
      </c>
      <c r="F1098" s="326">
        <v>0</v>
      </c>
      <c r="G1098" s="326">
        <v>0</v>
      </c>
      <c r="H1098" s="326">
        <v>0</v>
      </c>
      <c r="I1098" s="326">
        <v>0</v>
      </c>
      <c r="J1098" s="326">
        <v>0</v>
      </c>
      <c r="K1098" s="326">
        <v>0</v>
      </c>
      <c r="L1098" s="326">
        <v>0</v>
      </c>
      <c r="M1098" s="326">
        <v>0</v>
      </c>
      <c r="N1098" s="326">
        <v>0</v>
      </c>
      <c r="O1098" s="326">
        <v>0</v>
      </c>
      <c r="P1098" s="326">
        <v>0</v>
      </c>
      <c r="Q1098" s="206" t="s">
        <v>164</v>
      </c>
      <c r="R1098" s="244">
        <f t="shared" si="17"/>
        <v>0</v>
      </c>
    </row>
    <row r="1099" spans="1:18" ht="15">
      <c r="A1099" s="333" t="s">
        <v>1318</v>
      </c>
      <c r="B1099" s="334" t="s">
        <v>1208</v>
      </c>
      <c r="C1099" s="326">
        <v>0</v>
      </c>
      <c r="D1099" s="326">
        <v>0</v>
      </c>
      <c r="E1099" s="326">
        <v>0</v>
      </c>
      <c r="F1099" s="326">
        <v>0</v>
      </c>
      <c r="G1099" s="326">
        <v>0</v>
      </c>
      <c r="H1099" s="326">
        <v>0</v>
      </c>
      <c r="I1099" s="326">
        <v>0</v>
      </c>
      <c r="J1099" s="326">
        <v>0</v>
      </c>
      <c r="K1099" s="326">
        <v>0</v>
      </c>
      <c r="L1099" s="326">
        <v>0</v>
      </c>
      <c r="M1099" s="326">
        <v>0</v>
      </c>
      <c r="N1099" s="326">
        <v>0</v>
      </c>
      <c r="O1099" s="326">
        <v>0</v>
      </c>
      <c r="P1099" s="326">
        <v>0</v>
      </c>
      <c r="Q1099" s="206" t="s">
        <v>164</v>
      </c>
      <c r="R1099" s="244">
        <f t="shared" si="17"/>
        <v>0</v>
      </c>
    </row>
    <row r="1100" spans="1:18" ht="15">
      <c r="A1100" s="333" t="s">
        <v>1319</v>
      </c>
      <c r="B1100" s="334" t="s">
        <v>1208</v>
      </c>
      <c r="C1100" s="326">
        <v>0</v>
      </c>
      <c r="D1100" s="326">
        <v>0</v>
      </c>
      <c r="E1100" s="326">
        <v>0</v>
      </c>
      <c r="F1100" s="326">
        <v>0</v>
      </c>
      <c r="G1100" s="326">
        <v>0</v>
      </c>
      <c r="H1100" s="326">
        <v>0</v>
      </c>
      <c r="I1100" s="326">
        <v>0</v>
      </c>
      <c r="J1100" s="326">
        <v>0</v>
      </c>
      <c r="K1100" s="326">
        <v>0</v>
      </c>
      <c r="L1100" s="326">
        <v>0</v>
      </c>
      <c r="M1100" s="326">
        <v>0</v>
      </c>
      <c r="N1100" s="326">
        <v>0</v>
      </c>
      <c r="O1100" s="326">
        <v>0</v>
      </c>
      <c r="P1100" s="326">
        <v>0</v>
      </c>
      <c r="Q1100" s="206" t="s">
        <v>164</v>
      </c>
      <c r="R1100" s="244">
        <f t="shared" si="17"/>
        <v>0</v>
      </c>
    </row>
    <row r="1101" spans="1:18" ht="15">
      <c r="A1101" s="333" t="s">
        <v>1320</v>
      </c>
      <c r="B1101" s="334" t="s">
        <v>1208</v>
      </c>
      <c r="C1101" s="326">
        <v>0</v>
      </c>
      <c r="D1101" s="326">
        <v>0</v>
      </c>
      <c r="E1101" s="326">
        <v>0</v>
      </c>
      <c r="F1101" s="326">
        <v>0</v>
      </c>
      <c r="G1101" s="326">
        <v>0</v>
      </c>
      <c r="H1101" s="326">
        <v>0</v>
      </c>
      <c r="I1101" s="326">
        <v>0</v>
      </c>
      <c r="J1101" s="326">
        <v>0</v>
      </c>
      <c r="K1101" s="326">
        <v>0</v>
      </c>
      <c r="L1101" s="326">
        <v>0</v>
      </c>
      <c r="M1101" s="326">
        <v>0</v>
      </c>
      <c r="N1101" s="326">
        <v>0</v>
      </c>
      <c r="O1101" s="326">
        <v>0</v>
      </c>
      <c r="P1101" s="326">
        <v>0</v>
      </c>
      <c r="Q1101" s="206" t="s">
        <v>164</v>
      </c>
      <c r="R1101" s="244">
        <f t="shared" si="17"/>
        <v>0</v>
      </c>
    </row>
    <row r="1102" spans="1:18" ht="15">
      <c r="A1102" s="333" t="s">
        <v>1321</v>
      </c>
      <c r="B1102" s="334" t="s">
        <v>1208</v>
      </c>
      <c r="C1102" s="326">
        <v>0</v>
      </c>
      <c r="D1102" s="326">
        <v>0</v>
      </c>
      <c r="E1102" s="326">
        <v>0</v>
      </c>
      <c r="F1102" s="326">
        <v>0</v>
      </c>
      <c r="G1102" s="326">
        <v>0</v>
      </c>
      <c r="H1102" s="326">
        <v>0</v>
      </c>
      <c r="I1102" s="326">
        <v>0</v>
      </c>
      <c r="J1102" s="326">
        <v>0</v>
      </c>
      <c r="K1102" s="326">
        <v>0</v>
      </c>
      <c r="L1102" s="326">
        <v>0</v>
      </c>
      <c r="M1102" s="326">
        <v>0</v>
      </c>
      <c r="N1102" s="326">
        <v>0</v>
      </c>
      <c r="O1102" s="326">
        <v>0</v>
      </c>
      <c r="P1102" s="326">
        <v>0</v>
      </c>
      <c r="Q1102" s="206" t="s">
        <v>164</v>
      </c>
      <c r="R1102" s="244">
        <f t="shared" si="17"/>
        <v>0</v>
      </c>
    </row>
    <row r="1103" spans="1:18" ht="15">
      <c r="A1103" s="333" t="s">
        <v>1322</v>
      </c>
      <c r="B1103" s="334" t="s">
        <v>1208</v>
      </c>
      <c r="C1103" s="326">
        <v>0</v>
      </c>
      <c r="D1103" s="326">
        <v>0</v>
      </c>
      <c r="E1103" s="326">
        <v>0</v>
      </c>
      <c r="F1103" s="326">
        <v>0</v>
      </c>
      <c r="G1103" s="326">
        <v>0</v>
      </c>
      <c r="H1103" s="326">
        <v>0</v>
      </c>
      <c r="I1103" s="326">
        <v>0</v>
      </c>
      <c r="J1103" s="326">
        <v>0</v>
      </c>
      <c r="K1103" s="326">
        <v>0</v>
      </c>
      <c r="L1103" s="326">
        <v>0</v>
      </c>
      <c r="M1103" s="326">
        <v>0</v>
      </c>
      <c r="N1103" s="326">
        <v>0</v>
      </c>
      <c r="O1103" s="326">
        <v>0</v>
      </c>
      <c r="P1103" s="326">
        <v>0</v>
      </c>
      <c r="Q1103" s="206" t="s">
        <v>164</v>
      </c>
      <c r="R1103" s="244">
        <f t="shared" si="17"/>
        <v>0</v>
      </c>
    </row>
    <row r="1104" spans="1:18" ht="15">
      <c r="A1104" s="333" t="s">
        <v>1323</v>
      </c>
      <c r="B1104" s="334" t="s">
        <v>1208</v>
      </c>
      <c r="C1104" s="326">
        <v>0</v>
      </c>
      <c r="D1104" s="326">
        <v>0</v>
      </c>
      <c r="E1104" s="326">
        <v>0</v>
      </c>
      <c r="F1104" s="326">
        <v>0</v>
      </c>
      <c r="G1104" s="326">
        <v>0</v>
      </c>
      <c r="H1104" s="326">
        <v>0</v>
      </c>
      <c r="I1104" s="326">
        <v>0</v>
      </c>
      <c r="J1104" s="326">
        <v>0</v>
      </c>
      <c r="K1104" s="326">
        <v>0</v>
      </c>
      <c r="L1104" s="326">
        <v>0</v>
      </c>
      <c r="M1104" s="326">
        <v>0</v>
      </c>
      <c r="N1104" s="326">
        <v>0</v>
      </c>
      <c r="O1104" s="326">
        <v>0</v>
      </c>
      <c r="P1104" s="326">
        <v>0</v>
      </c>
      <c r="Q1104" s="206" t="s">
        <v>164</v>
      </c>
      <c r="R1104" s="244">
        <f t="shared" si="17"/>
        <v>0</v>
      </c>
    </row>
    <row r="1105" spans="1:18" ht="15">
      <c r="A1105" s="333" t="s">
        <v>1324</v>
      </c>
      <c r="B1105" s="334" t="s">
        <v>1208</v>
      </c>
      <c r="C1105" s="326">
        <v>0</v>
      </c>
      <c r="D1105" s="326">
        <v>0</v>
      </c>
      <c r="E1105" s="326">
        <v>0</v>
      </c>
      <c r="F1105" s="326">
        <v>0</v>
      </c>
      <c r="G1105" s="326">
        <v>0</v>
      </c>
      <c r="H1105" s="326">
        <v>0</v>
      </c>
      <c r="I1105" s="326">
        <v>0</v>
      </c>
      <c r="J1105" s="326">
        <v>0</v>
      </c>
      <c r="K1105" s="326">
        <v>0</v>
      </c>
      <c r="L1105" s="326">
        <v>0</v>
      </c>
      <c r="M1105" s="326">
        <v>0</v>
      </c>
      <c r="N1105" s="326">
        <v>0</v>
      </c>
      <c r="O1105" s="326">
        <v>0</v>
      </c>
      <c r="P1105" s="326">
        <v>0</v>
      </c>
      <c r="Q1105" s="206" t="s">
        <v>164</v>
      </c>
      <c r="R1105" s="244">
        <f t="shared" si="17"/>
        <v>0</v>
      </c>
    </row>
    <row r="1106" spans="1:18" ht="15">
      <c r="A1106" s="333" t="s">
        <v>1325</v>
      </c>
      <c r="B1106" s="334" t="s">
        <v>1208</v>
      </c>
      <c r="C1106" s="326">
        <v>0</v>
      </c>
      <c r="D1106" s="326">
        <v>0</v>
      </c>
      <c r="E1106" s="326">
        <v>0</v>
      </c>
      <c r="F1106" s="326">
        <v>0</v>
      </c>
      <c r="G1106" s="326">
        <v>0</v>
      </c>
      <c r="H1106" s="326">
        <v>0</v>
      </c>
      <c r="I1106" s="326">
        <v>0</v>
      </c>
      <c r="J1106" s="326">
        <v>0</v>
      </c>
      <c r="K1106" s="326">
        <v>0</v>
      </c>
      <c r="L1106" s="326">
        <v>0</v>
      </c>
      <c r="M1106" s="326">
        <v>0</v>
      </c>
      <c r="N1106" s="326">
        <v>0</v>
      </c>
      <c r="O1106" s="326">
        <v>0</v>
      </c>
      <c r="P1106" s="326">
        <v>0</v>
      </c>
      <c r="Q1106" s="206" t="s">
        <v>164</v>
      </c>
      <c r="R1106" s="244">
        <f t="shared" si="17"/>
        <v>0</v>
      </c>
    </row>
    <row r="1107" spans="1:18" ht="15">
      <c r="A1107" s="333" t="s">
        <v>1326</v>
      </c>
      <c r="B1107" s="334" t="s">
        <v>1208</v>
      </c>
      <c r="C1107" s="326">
        <v>0</v>
      </c>
      <c r="D1107" s="326">
        <v>0</v>
      </c>
      <c r="E1107" s="326">
        <v>0</v>
      </c>
      <c r="F1107" s="326">
        <v>0</v>
      </c>
      <c r="G1107" s="326">
        <v>0</v>
      </c>
      <c r="H1107" s="326">
        <v>0</v>
      </c>
      <c r="I1107" s="326">
        <v>0</v>
      </c>
      <c r="J1107" s="326">
        <v>0</v>
      </c>
      <c r="K1107" s="326">
        <v>0</v>
      </c>
      <c r="L1107" s="326">
        <v>0</v>
      </c>
      <c r="M1107" s="326">
        <v>0</v>
      </c>
      <c r="N1107" s="326">
        <v>0</v>
      </c>
      <c r="O1107" s="326">
        <v>0</v>
      </c>
      <c r="P1107" s="326">
        <v>9</v>
      </c>
      <c r="Q1107" s="206" t="s">
        <v>164</v>
      </c>
      <c r="R1107" s="244">
        <f t="shared" si="17"/>
        <v>0</v>
      </c>
    </row>
    <row r="1108" spans="1:18" ht="15">
      <c r="A1108" s="333" t="s">
        <v>1327</v>
      </c>
      <c r="B1108" s="334" t="s">
        <v>1208</v>
      </c>
      <c r="C1108" s="326">
        <v>0</v>
      </c>
      <c r="D1108" s="326">
        <v>0</v>
      </c>
      <c r="E1108" s="326">
        <v>0</v>
      </c>
      <c r="F1108" s="326">
        <v>0</v>
      </c>
      <c r="G1108" s="326">
        <v>0</v>
      </c>
      <c r="H1108" s="326">
        <v>0</v>
      </c>
      <c r="I1108" s="326">
        <v>0</v>
      </c>
      <c r="J1108" s="326">
        <v>0</v>
      </c>
      <c r="K1108" s="326">
        <v>0</v>
      </c>
      <c r="L1108" s="326">
        <v>0</v>
      </c>
      <c r="M1108" s="326">
        <v>0</v>
      </c>
      <c r="N1108" s="326">
        <v>0</v>
      </c>
      <c r="O1108" s="326">
        <v>0</v>
      </c>
      <c r="P1108" s="326">
        <v>0</v>
      </c>
      <c r="Q1108" s="206" t="s">
        <v>164</v>
      </c>
      <c r="R1108" s="244">
        <f t="shared" si="17"/>
        <v>0</v>
      </c>
    </row>
    <row r="1109" spans="1:18" ht="15">
      <c r="A1109" s="335" t="s">
        <v>1885</v>
      </c>
      <c r="B1109" s="336"/>
      <c r="C1109" s="326">
        <v>-396348</v>
      </c>
      <c r="D1109" s="326"/>
      <c r="E1109" s="326"/>
      <c r="F1109" s="326"/>
      <c r="G1109" s="326"/>
      <c r="H1109" s="326"/>
      <c r="I1109" s="326"/>
      <c r="J1109" s="326"/>
      <c r="K1109" s="326"/>
      <c r="L1109" s="326"/>
      <c r="M1109" s="326"/>
      <c r="N1109" s="326"/>
      <c r="O1109" s="326">
        <v>396348</v>
      </c>
      <c r="P1109" s="326">
        <v>0</v>
      </c>
      <c r="Q1109" s="206" t="s">
        <v>164</v>
      </c>
      <c r="R1109" s="244">
        <v>0</v>
      </c>
    </row>
    <row r="1110" spans="1:18" ht="15">
      <c r="A1110" s="337" t="s">
        <v>1331</v>
      </c>
      <c r="B1110" s="338" t="s">
        <v>1329</v>
      </c>
      <c r="C1110" s="326">
        <v>60000</v>
      </c>
      <c r="D1110" s="326">
        <v>62000</v>
      </c>
      <c r="E1110" s="326">
        <v>63000</v>
      </c>
      <c r="F1110" s="326">
        <v>65000</v>
      </c>
      <c r="G1110" s="326">
        <v>67000</v>
      </c>
      <c r="H1110" s="326">
        <v>68000</v>
      </c>
      <c r="I1110" s="326">
        <v>70000</v>
      </c>
      <c r="J1110" s="326">
        <v>72000</v>
      </c>
      <c r="K1110" s="326">
        <v>73000</v>
      </c>
      <c r="L1110" s="326">
        <v>75000</v>
      </c>
      <c r="M1110" s="326">
        <v>76000</v>
      </c>
      <c r="N1110" s="326">
        <v>78000</v>
      </c>
      <c r="O1110" s="326">
        <v>80000</v>
      </c>
      <c r="P1110" s="326">
        <v>69857</v>
      </c>
      <c r="Q1110" s="206" t="s">
        <v>165</v>
      </c>
      <c r="R1110" s="244">
        <f t="shared" si="17"/>
        <v>0</v>
      </c>
    </row>
    <row r="1111" spans="1:18" ht="15">
      <c r="A1111" s="337" t="s">
        <v>1332</v>
      </c>
      <c r="B1111" s="338" t="s">
        <v>1329</v>
      </c>
      <c r="C1111" s="326">
        <v>0</v>
      </c>
      <c r="D1111" s="326">
        <v>0</v>
      </c>
      <c r="E1111" s="326">
        <v>0</v>
      </c>
      <c r="F1111" s="326">
        <v>0</v>
      </c>
      <c r="G1111" s="326">
        <v>0</v>
      </c>
      <c r="H1111" s="326">
        <v>0</v>
      </c>
      <c r="I1111" s="326">
        <v>0</v>
      </c>
      <c r="J1111" s="326">
        <v>0</v>
      </c>
      <c r="K1111" s="326">
        <v>0</v>
      </c>
      <c r="L1111" s="326">
        <v>0</v>
      </c>
      <c r="M1111" s="326">
        <v>0</v>
      </c>
      <c r="N1111" s="326">
        <v>0</v>
      </c>
      <c r="O1111" s="326">
        <v>0</v>
      </c>
      <c r="P1111" s="326">
        <v>0</v>
      </c>
      <c r="Q1111" s="206" t="s">
        <v>165</v>
      </c>
      <c r="R1111" s="244">
        <f t="shared" si="17"/>
        <v>0</v>
      </c>
    </row>
    <row r="1112" spans="1:18" ht="15">
      <c r="A1112" s="337" t="s">
        <v>1333</v>
      </c>
      <c r="B1112" s="338" t="s">
        <v>1329</v>
      </c>
      <c r="C1112" s="326">
        <v>0</v>
      </c>
      <c r="D1112" s="326">
        <v>0</v>
      </c>
      <c r="E1112" s="326">
        <v>0</v>
      </c>
      <c r="F1112" s="326">
        <v>0</v>
      </c>
      <c r="G1112" s="326">
        <v>0</v>
      </c>
      <c r="H1112" s="326">
        <v>0</v>
      </c>
      <c r="I1112" s="326">
        <v>0</v>
      </c>
      <c r="J1112" s="326">
        <v>0</v>
      </c>
      <c r="K1112" s="326">
        <v>0</v>
      </c>
      <c r="L1112" s="326">
        <v>0</v>
      </c>
      <c r="M1112" s="326">
        <v>0</v>
      </c>
      <c r="N1112" s="326">
        <v>0</v>
      </c>
      <c r="O1112" s="326">
        <v>0</v>
      </c>
      <c r="P1112" s="326">
        <v>0</v>
      </c>
      <c r="Q1112" s="206" t="s">
        <v>165</v>
      </c>
      <c r="R1112" s="244">
        <f t="shared" si="17"/>
        <v>0</v>
      </c>
    </row>
    <row r="1113" spans="1:18" ht="15">
      <c r="A1113" s="337" t="s">
        <v>1334</v>
      </c>
      <c r="B1113" s="338" t="s">
        <v>1329</v>
      </c>
      <c r="C1113" s="326">
        <v>0</v>
      </c>
      <c r="D1113" s="326">
        <v>0</v>
      </c>
      <c r="E1113" s="326">
        <v>0</v>
      </c>
      <c r="F1113" s="326">
        <v>0</v>
      </c>
      <c r="G1113" s="326">
        <v>0</v>
      </c>
      <c r="H1113" s="326">
        <v>0</v>
      </c>
      <c r="I1113" s="326">
        <v>0</v>
      </c>
      <c r="J1113" s="326">
        <v>0</v>
      </c>
      <c r="K1113" s="326">
        <v>0</v>
      </c>
      <c r="L1113" s="326">
        <v>0</v>
      </c>
      <c r="M1113" s="326">
        <v>0</v>
      </c>
      <c r="N1113" s="326">
        <v>0</v>
      </c>
      <c r="O1113" s="326">
        <v>0</v>
      </c>
      <c r="P1113" s="326">
        <v>0</v>
      </c>
      <c r="Q1113" s="206" t="s">
        <v>165</v>
      </c>
      <c r="R1113" s="244">
        <f t="shared" si="17"/>
        <v>0</v>
      </c>
    </row>
    <row r="1114" spans="1:18" ht="15">
      <c r="A1114" s="337" t="s">
        <v>1335</v>
      </c>
      <c r="B1114" s="338" t="s">
        <v>1329</v>
      </c>
      <c r="C1114" s="326">
        <v>0</v>
      </c>
      <c r="D1114" s="326">
        <v>0</v>
      </c>
      <c r="E1114" s="326">
        <v>0</v>
      </c>
      <c r="F1114" s="326">
        <v>0</v>
      </c>
      <c r="G1114" s="326">
        <v>0</v>
      </c>
      <c r="H1114" s="326">
        <v>0</v>
      </c>
      <c r="I1114" s="326">
        <v>0</v>
      </c>
      <c r="J1114" s="326">
        <v>0</v>
      </c>
      <c r="K1114" s="326">
        <v>0</v>
      </c>
      <c r="L1114" s="326">
        <v>0</v>
      </c>
      <c r="M1114" s="326">
        <v>0</v>
      </c>
      <c r="N1114" s="326">
        <v>0</v>
      </c>
      <c r="O1114" s="326">
        <v>0</v>
      </c>
      <c r="P1114" s="326">
        <v>0</v>
      </c>
      <c r="Q1114" s="206" t="s">
        <v>165</v>
      </c>
      <c r="R1114" s="244">
        <f t="shared" si="17"/>
        <v>0</v>
      </c>
    </row>
    <row r="1115" spans="1:18" ht="15">
      <c r="A1115" s="337" t="s">
        <v>1336</v>
      </c>
      <c r="B1115" s="338" t="s">
        <v>1329</v>
      </c>
      <c r="C1115" s="326">
        <v>721000</v>
      </c>
      <c r="D1115" s="326">
        <v>776000</v>
      </c>
      <c r="E1115" s="326">
        <v>859000</v>
      </c>
      <c r="F1115" s="326">
        <v>915000</v>
      </c>
      <c r="G1115" s="326">
        <v>970000</v>
      </c>
      <c r="H1115" s="326">
        <v>1025000</v>
      </c>
      <c r="I1115" s="326">
        <v>1082000</v>
      </c>
      <c r="J1115" s="326">
        <v>1108000</v>
      </c>
      <c r="K1115" s="326">
        <v>1130000</v>
      </c>
      <c r="L1115" s="326">
        <v>1188000</v>
      </c>
      <c r="M1115" s="326">
        <v>1247000</v>
      </c>
      <c r="N1115" s="326">
        <v>1305000</v>
      </c>
      <c r="O1115" s="326">
        <v>1363000</v>
      </c>
      <c r="P1115" s="326">
        <v>1053858</v>
      </c>
      <c r="Q1115" s="206" t="s">
        <v>165</v>
      </c>
      <c r="R1115" s="244">
        <f t="shared" si="17"/>
        <v>0</v>
      </c>
    </row>
    <row r="1116" spans="1:18" ht="15">
      <c r="A1116" s="337" t="s">
        <v>1337</v>
      </c>
      <c r="B1116" s="338" t="s">
        <v>1329</v>
      </c>
      <c r="C1116" s="326">
        <v>7225000</v>
      </c>
      <c r="D1116" s="326">
        <v>7292000</v>
      </c>
      <c r="E1116" s="326">
        <v>7359000</v>
      </c>
      <c r="F1116" s="326">
        <v>7426000</v>
      </c>
      <c r="G1116" s="326">
        <v>7492000</v>
      </c>
      <c r="H1116" s="326">
        <v>7559000</v>
      </c>
      <c r="I1116" s="326">
        <v>7626000</v>
      </c>
      <c r="J1116" s="326">
        <v>7693000</v>
      </c>
      <c r="K1116" s="326">
        <v>7760000</v>
      </c>
      <c r="L1116" s="326">
        <v>7827000</v>
      </c>
      <c r="M1116" s="326">
        <v>7894000</v>
      </c>
      <c r="N1116" s="326">
        <v>7960000</v>
      </c>
      <c r="O1116" s="326">
        <v>8027000</v>
      </c>
      <c r="P1116" s="326">
        <v>7626172</v>
      </c>
      <c r="Q1116" s="206" t="s">
        <v>165</v>
      </c>
      <c r="R1116" s="244">
        <f t="shared" si="17"/>
        <v>0</v>
      </c>
    </row>
    <row r="1117" spans="1:18" ht="15">
      <c r="A1117" s="337" t="s">
        <v>1338</v>
      </c>
      <c r="B1117" s="338" t="s">
        <v>1329</v>
      </c>
      <c r="C1117" s="326">
        <v>4769000</v>
      </c>
      <c r="D1117" s="326">
        <v>4801000</v>
      </c>
      <c r="E1117" s="326">
        <v>4833000</v>
      </c>
      <c r="F1117" s="326">
        <v>4865000</v>
      </c>
      <c r="G1117" s="326">
        <v>4897000</v>
      </c>
      <c r="H1117" s="326">
        <v>4928000</v>
      </c>
      <c r="I1117" s="326">
        <v>4960000</v>
      </c>
      <c r="J1117" s="326">
        <v>4992000</v>
      </c>
      <c r="K1117" s="326">
        <v>5024000</v>
      </c>
      <c r="L1117" s="326">
        <v>5056000</v>
      </c>
      <c r="M1117" s="326">
        <v>5088000</v>
      </c>
      <c r="N1117" s="326">
        <v>5120000</v>
      </c>
      <c r="O1117" s="326">
        <v>5152000</v>
      </c>
      <c r="P1117" s="326">
        <v>4960423</v>
      </c>
      <c r="Q1117" s="206" t="s">
        <v>165</v>
      </c>
      <c r="R1117" s="244">
        <f t="shared" si="17"/>
        <v>0</v>
      </c>
    </row>
    <row r="1118" spans="1:18" ht="15">
      <c r="A1118" s="337" t="s">
        <v>1339</v>
      </c>
      <c r="B1118" s="338" t="s">
        <v>1329</v>
      </c>
      <c r="C1118" s="326">
        <v>0</v>
      </c>
      <c r="D1118" s="326">
        <v>0</v>
      </c>
      <c r="E1118" s="326">
        <v>0</v>
      </c>
      <c r="F1118" s="326">
        <v>0</v>
      </c>
      <c r="G1118" s="326">
        <v>0</v>
      </c>
      <c r="H1118" s="326">
        <v>0</v>
      </c>
      <c r="I1118" s="326">
        <v>0</v>
      </c>
      <c r="J1118" s="326">
        <v>0</v>
      </c>
      <c r="K1118" s="326">
        <v>0</v>
      </c>
      <c r="L1118" s="326">
        <v>0</v>
      </c>
      <c r="M1118" s="326">
        <v>0</v>
      </c>
      <c r="N1118" s="326">
        <v>0</v>
      </c>
      <c r="O1118" s="326">
        <v>0</v>
      </c>
      <c r="P1118" s="326">
        <v>0</v>
      </c>
      <c r="Q1118" s="206" t="s">
        <v>165</v>
      </c>
      <c r="R1118" s="244">
        <f t="shared" si="17"/>
        <v>0</v>
      </c>
    </row>
    <row r="1119" spans="1:18" ht="15">
      <c r="A1119" s="337" t="s">
        <v>1340</v>
      </c>
      <c r="B1119" s="338" t="s">
        <v>1329</v>
      </c>
      <c r="C1119" s="326">
        <v>0</v>
      </c>
      <c r="D1119" s="326">
        <v>0</v>
      </c>
      <c r="E1119" s="326">
        <v>0</v>
      </c>
      <c r="F1119" s="326">
        <v>0</v>
      </c>
      <c r="G1119" s="326">
        <v>0</v>
      </c>
      <c r="H1119" s="326">
        <v>0</v>
      </c>
      <c r="I1119" s="326">
        <v>0</v>
      </c>
      <c r="J1119" s="326">
        <v>0</v>
      </c>
      <c r="K1119" s="326">
        <v>0</v>
      </c>
      <c r="L1119" s="326">
        <v>0</v>
      </c>
      <c r="M1119" s="326">
        <v>0</v>
      </c>
      <c r="N1119" s="326">
        <v>0</v>
      </c>
      <c r="O1119" s="326">
        <v>0</v>
      </c>
      <c r="P1119" s="326">
        <v>0</v>
      </c>
      <c r="Q1119" s="206" t="s">
        <v>165</v>
      </c>
      <c r="R1119" s="244">
        <f t="shared" si="17"/>
        <v>0</v>
      </c>
    </row>
    <row r="1120" spans="1:18" ht="15">
      <c r="A1120" s="337" t="s">
        <v>1341</v>
      </c>
      <c r="B1120" s="338" t="s">
        <v>1329</v>
      </c>
      <c r="C1120" s="326">
        <v>0</v>
      </c>
      <c r="D1120" s="326">
        <v>0</v>
      </c>
      <c r="E1120" s="326">
        <v>0</v>
      </c>
      <c r="F1120" s="326">
        <v>0</v>
      </c>
      <c r="G1120" s="326">
        <v>0</v>
      </c>
      <c r="H1120" s="326">
        <v>0</v>
      </c>
      <c r="I1120" s="326">
        <v>0</v>
      </c>
      <c r="J1120" s="326">
        <v>0</v>
      </c>
      <c r="K1120" s="326">
        <v>0</v>
      </c>
      <c r="L1120" s="326">
        <v>0</v>
      </c>
      <c r="M1120" s="326">
        <v>0</v>
      </c>
      <c r="N1120" s="326">
        <v>0</v>
      </c>
      <c r="O1120" s="326">
        <v>0</v>
      </c>
      <c r="P1120" s="326">
        <v>0</v>
      </c>
      <c r="Q1120" s="206" t="s">
        <v>165</v>
      </c>
      <c r="R1120" s="244">
        <f t="shared" si="17"/>
        <v>0</v>
      </c>
    </row>
    <row r="1121" spans="1:18" ht="15">
      <c r="A1121" s="337" t="s">
        <v>1342</v>
      </c>
      <c r="B1121" s="338" t="s">
        <v>1329</v>
      </c>
      <c r="C1121" s="326">
        <v>0</v>
      </c>
      <c r="D1121" s="326">
        <v>0</v>
      </c>
      <c r="E1121" s="326">
        <v>0</v>
      </c>
      <c r="F1121" s="326">
        <v>0</v>
      </c>
      <c r="G1121" s="326">
        <v>0</v>
      </c>
      <c r="H1121" s="326">
        <v>0</v>
      </c>
      <c r="I1121" s="326">
        <v>0</v>
      </c>
      <c r="J1121" s="326">
        <v>0</v>
      </c>
      <c r="K1121" s="326">
        <v>0</v>
      </c>
      <c r="L1121" s="326">
        <v>0</v>
      </c>
      <c r="M1121" s="326">
        <v>0</v>
      </c>
      <c r="N1121" s="326">
        <v>0</v>
      </c>
      <c r="O1121" s="326">
        <v>0</v>
      </c>
      <c r="P1121" s="326">
        <v>0</v>
      </c>
      <c r="Q1121" s="206" t="s">
        <v>165</v>
      </c>
      <c r="R1121" s="244">
        <f t="shared" si="17"/>
        <v>0</v>
      </c>
    </row>
    <row r="1122" spans="1:18" ht="15">
      <c r="A1122" s="337" t="s">
        <v>1343</v>
      </c>
      <c r="B1122" s="338" t="s">
        <v>1329</v>
      </c>
      <c r="C1122" s="326">
        <v>38008000</v>
      </c>
      <c r="D1122" s="326">
        <v>39165000</v>
      </c>
      <c r="E1122" s="326">
        <v>40294000</v>
      </c>
      <c r="F1122" s="326">
        <v>41445000</v>
      </c>
      <c r="G1122" s="326">
        <v>42596000</v>
      </c>
      <c r="H1122" s="326">
        <v>43712000</v>
      </c>
      <c r="I1122" s="326">
        <v>44859000</v>
      </c>
      <c r="J1122" s="326">
        <v>45590000</v>
      </c>
      <c r="K1122" s="326">
        <v>46733000</v>
      </c>
      <c r="L1122" s="326">
        <v>47872000</v>
      </c>
      <c r="M1122" s="326">
        <v>48338000</v>
      </c>
      <c r="N1122" s="326">
        <v>49498000</v>
      </c>
      <c r="O1122" s="326">
        <v>50648000</v>
      </c>
      <c r="P1122" s="326">
        <v>44535825</v>
      </c>
      <c r="Q1122" s="206" t="s">
        <v>165</v>
      </c>
      <c r="R1122" s="244">
        <f t="shared" si="17"/>
        <v>0</v>
      </c>
    </row>
    <row r="1123" spans="1:18" ht="15">
      <c r="A1123" s="337" t="s">
        <v>1349</v>
      </c>
      <c r="B1123" s="338" t="s">
        <v>1346</v>
      </c>
      <c r="C1123" s="326">
        <v>0</v>
      </c>
      <c r="D1123" s="326">
        <v>0</v>
      </c>
      <c r="E1123" s="326">
        <v>0</v>
      </c>
      <c r="F1123" s="326">
        <v>0</v>
      </c>
      <c r="G1123" s="326">
        <v>0</v>
      </c>
      <c r="H1123" s="326">
        <v>0</v>
      </c>
      <c r="I1123" s="326">
        <v>0</v>
      </c>
      <c r="J1123" s="326">
        <v>0</v>
      </c>
      <c r="K1123" s="326">
        <v>0</v>
      </c>
      <c r="L1123" s="326">
        <v>0</v>
      </c>
      <c r="M1123" s="326">
        <v>0</v>
      </c>
      <c r="N1123" s="326">
        <v>0</v>
      </c>
      <c r="O1123" s="326">
        <v>0</v>
      </c>
      <c r="P1123" s="326">
        <v>161</v>
      </c>
      <c r="Q1123" s="206" t="s">
        <v>9</v>
      </c>
      <c r="R1123" s="244">
        <f t="shared" si="17"/>
        <v>0</v>
      </c>
    </row>
    <row r="1124" spans="1:18" ht="15">
      <c r="A1124" s="337" t="s">
        <v>1350</v>
      </c>
      <c r="B1124" s="338" t="s">
        <v>1346</v>
      </c>
      <c r="C1124" s="326">
        <v>0</v>
      </c>
      <c r="D1124" s="326">
        <v>0</v>
      </c>
      <c r="E1124" s="326">
        <v>0</v>
      </c>
      <c r="F1124" s="326">
        <v>0</v>
      </c>
      <c r="G1124" s="326">
        <v>0</v>
      </c>
      <c r="H1124" s="326">
        <v>0</v>
      </c>
      <c r="I1124" s="326">
        <v>0</v>
      </c>
      <c r="J1124" s="326">
        <v>0</v>
      </c>
      <c r="K1124" s="326">
        <v>0</v>
      </c>
      <c r="L1124" s="326">
        <v>0</v>
      </c>
      <c r="M1124" s="326">
        <v>0</v>
      </c>
      <c r="N1124" s="326">
        <v>0</v>
      </c>
      <c r="O1124" s="326">
        <v>0</v>
      </c>
      <c r="P1124" s="326">
        <v>0</v>
      </c>
      <c r="Q1124" s="206" t="s">
        <v>9</v>
      </c>
      <c r="R1124" s="244">
        <f t="shared" si="17"/>
        <v>0</v>
      </c>
    </row>
    <row r="1125" spans="1:18" ht="15">
      <c r="A1125" s="337" t="s">
        <v>1351</v>
      </c>
      <c r="B1125" s="338" t="s">
        <v>1346</v>
      </c>
      <c r="C1125" s="326">
        <v>0</v>
      </c>
      <c r="D1125" s="326">
        <v>0</v>
      </c>
      <c r="E1125" s="326">
        <v>0</v>
      </c>
      <c r="F1125" s="326">
        <v>0</v>
      </c>
      <c r="G1125" s="326">
        <v>1000</v>
      </c>
      <c r="H1125" s="326">
        <v>1000</v>
      </c>
      <c r="I1125" s="326">
        <v>1000</v>
      </c>
      <c r="J1125" s="326">
        <v>1000</v>
      </c>
      <c r="K1125" s="326">
        <v>1000</v>
      </c>
      <c r="L1125" s="326">
        <v>1000</v>
      </c>
      <c r="M1125" s="326">
        <v>1000</v>
      </c>
      <c r="N1125" s="326">
        <v>1000</v>
      </c>
      <c r="O1125" s="326">
        <v>1000</v>
      </c>
      <c r="P1125" s="326">
        <v>520</v>
      </c>
      <c r="Q1125" s="206" t="s">
        <v>9</v>
      </c>
      <c r="R1125" s="244">
        <f t="shared" si="17"/>
        <v>0</v>
      </c>
    </row>
    <row r="1126" spans="1:18" ht="15">
      <c r="A1126" s="337" t="s">
        <v>1352</v>
      </c>
      <c r="B1126" s="338" t="s">
        <v>1346</v>
      </c>
      <c r="C1126" s="326">
        <v>0</v>
      </c>
      <c r="D1126" s="326">
        <v>0</v>
      </c>
      <c r="E1126" s="326">
        <v>0</v>
      </c>
      <c r="F1126" s="326">
        <v>0</v>
      </c>
      <c r="G1126" s="326">
        <v>0</v>
      </c>
      <c r="H1126" s="326">
        <v>0</v>
      </c>
      <c r="I1126" s="326">
        <v>0</v>
      </c>
      <c r="J1126" s="326">
        <v>0</v>
      </c>
      <c r="K1126" s="326">
        <v>0</v>
      </c>
      <c r="L1126" s="326">
        <v>0</v>
      </c>
      <c r="M1126" s="326">
        <v>0</v>
      </c>
      <c r="N1126" s="326">
        <v>0</v>
      </c>
      <c r="O1126" s="326">
        <v>0</v>
      </c>
      <c r="P1126" s="326">
        <v>0</v>
      </c>
      <c r="Q1126" s="206" t="s">
        <v>9</v>
      </c>
      <c r="R1126" s="244">
        <f t="shared" si="17"/>
        <v>0</v>
      </c>
    </row>
    <row r="1127" spans="1:18" ht="15">
      <c r="A1127" s="337" t="s">
        <v>1353</v>
      </c>
      <c r="B1127" s="338" t="s">
        <v>1346</v>
      </c>
      <c r="C1127" s="326">
        <v>-12000</v>
      </c>
      <c r="D1127" s="326">
        <v>-11000</v>
      </c>
      <c r="E1127" s="326">
        <v>-10000</v>
      </c>
      <c r="F1127" s="326">
        <v>-10000</v>
      </c>
      <c r="G1127" s="326">
        <v>-9000</v>
      </c>
      <c r="H1127" s="326">
        <v>-8000</v>
      </c>
      <c r="I1127" s="326">
        <v>-7000</v>
      </c>
      <c r="J1127" s="326">
        <v>0</v>
      </c>
      <c r="K1127" s="326">
        <v>0</v>
      </c>
      <c r="L1127" s="326">
        <v>0</v>
      </c>
      <c r="M1127" s="326">
        <v>0</v>
      </c>
      <c r="N1127" s="326">
        <v>0</v>
      </c>
      <c r="O1127" s="326">
        <v>0</v>
      </c>
      <c r="P1127" s="326">
        <v>-5033</v>
      </c>
      <c r="Q1127" s="206" t="s">
        <v>9</v>
      </c>
      <c r="R1127" s="244">
        <f t="shared" si="17"/>
        <v>0</v>
      </c>
    </row>
    <row r="1128" spans="1:18" ht="15">
      <c r="A1128" s="337" t="s">
        <v>1354</v>
      </c>
      <c r="B1128" s="338" t="s">
        <v>1346</v>
      </c>
      <c r="C1128" s="326">
        <v>0</v>
      </c>
      <c r="D1128" s="326">
        <v>0</v>
      </c>
      <c r="E1128" s="326">
        <v>0</v>
      </c>
      <c r="F1128" s="326">
        <v>0</v>
      </c>
      <c r="G1128" s="326">
        <v>0</v>
      </c>
      <c r="H1128" s="326">
        <v>0</v>
      </c>
      <c r="I1128" s="326">
        <v>0</v>
      </c>
      <c r="J1128" s="326">
        <v>0</v>
      </c>
      <c r="K1128" s="326">
        <v>0</v>
      </c>
      <c r="L1128" s="326">
        <v>0</v>
      </c>
      <c r="M1128" s="326">
        <v>0</v>
      </c>
      <c r="N1128" s="326">
        <v>0</v>
      </c>
      <c r="O1128" s="326">
        <v>0</v>
      </c>
      <c r="P1128" s="326">
        <v>0</v>
      </c>
      <c r="Q1128" s="206" t="s">
        <v>9</v>
      </c>
      <c r="R1128" s="244">
        <f t="shared" si="17"/>
        <v>0</v>
      </c>
    </row>
    <row r="1129" spans="1:18" ht="15">
      <c r="A1129" s="337" t="s">
        <v>1355</v>
      </c>
      <c r="B1129" s="338" t="s">
        <v>1346</v>
      </c>
      <c r="C1129" s="326">
        <v>52000</v>
      </c>
      <c r="D1129" s="326">
        <v>53000</v>
      </c>
      <c r="E1129" s="326">
        <v>54000</v>
      </c>
      <c r="F1129" s="326">
        <v>55000</v>
      </c>
      <c r="G1129" s="326">
        <v>57000</v>
      </c>
      <c r="H1129" s="326">
        <v>58000</v>
      </c>
      <c r="I1129" s="326">
        <v>60000</v>
      </c>
      <c r="J1129" s="326">
        <v>51000</v>
      </c>
      <c r="K1129" s="326">
        <v>53000</v>
      </c>
      <c r="L1129" s="326">
        <v>55000</v>
      </c>
      <c r="M1129" s="326">
        <v>57000</v>
      </c>
      <c r="N1129" s="326">
        <v>59000</v>
      </c>
      <c r="O1129" s="326">
        <v>61000</v>
      </c>
      <c r="P1129" s="326">
        <v>55723</v>
      </c>
      <c r="Q1129" s="206" t="s">
        <v>9</v>
      </c>
      <c r="R1129" s="244">
        <f t="shared" si="17"/>
        <v>0</v>
      </c>
    </row>
    <row r="1130" spans="1:18" ht="15">
      <c r="A1130" s="337" t="s">
        <v>1356</v>
      </c>
      <c r="B1130" s="338" t="s">
        <v>1346</v>
      </c>
      <c r="C1130" s="326">
        <v>0</v>
      </c>
      <c r="D1130" s="326">
        <v>0</v>
      </c>
      <c r="E1130" s="326">
        <v>0</v>
      </c>
      <c r="F1130" s="326">
        <v>0</v>
      </c>
      <c r="G1130" s="326">
        <v>0</v>
      </c>
      <c r="H1130" s="326">
        <v>0</v>
      </c>
      <c r="I1130" s="326">
        <v>0</v>
      </c>
      <c r="J1130" s="326">
        <v>0</v>
      </c>
      <c r="K1130" s="326">
        <v>0</v>
      </c>
      <c r="L1130" s="326">
        <v>0</v>
      </c>
      <c r="M1130" s="326">
        <v>0</v>
      </c>
      <c r="N1130" s="326">
        <v>0</v>
      </c>
      <c r="O1130" s="326">
        <v>0</v>
      </c>
      <c r="P1130" s="326">
        <v>0</v>
      </c>
      <c r="Q1130" s="206" t="s">
        <v>9</v>
      </c>
      <c r="R1130" s="244">
        <f t="shared" si="17"/>
        <v>0</v>
      </c>
    </row>
    <row r="1131" spans="1:18" ht="15">
      <c r="A1131" s="337" t="s">
        <v>1357</v>
      </c>
      <c r="B1131" s="338" t="s">
        <v>1346</v>
      </c>
      <c r="C1131" s="326">
        <v>1000</v>
      </c>
      <c r="D1131" s="326">
        <v>1000</v>
      </c>
      <c r="E1131" s="326">
        <v>1000</v>
      </c>
      <c r="F1131" s="326">
        <v>1000</v>
      </c>
      <c r="G1131" s="326">
        <v>1000</v>
      </c>
      <c r="H1131" s="326">
        <v>1000</v>
      </c>
      <c r="I1131" s="326">
        <v>1000</v>
      </c>
      <c r="J1131" s="326">
        <v>1000</v>
      </c>
      <c r="K1131" s="326">
        <v>1000</v>
      </c>
      <c r="L1131" s="326">
        <v>1000</v>
      </c>
      <c r="M1131" s="326">
        <v>1000</v>
      </c>
      <c r="N1131" s="326">
        <v>1000</v>
      </c>
      <c r="O1131" s="326">
        <v>1000</v>
      </c>
      <c r="P1131" s="326">
        <v>552</v>
      </c>
      <c r="Q1131" s="206" t="s">
        <v>9</v>
      </c>
      <c r="R1131" s="244">
        <f t="shared" si="17"/>
        <v>0</v>
      </c>
    </row>
    <row r="1132" spans="1:18" ht="15">
      <c r="A1132" s="337" t="s">
        <v>1358</v>
      </c>
      <c r="B1132" s="338" t="s">
        <v>1346</v>
      </c>
      <c r="C1132" s="326">
        <v>0</v>
      </c>
      <c r="D1132" s="326">
        <v>0</v>
      </c>
      <c r="E1132" s="326">
        <v>0</v>
      </c>
      <c r="F1132" s="326">
        <v>0</v>
      </c>
      <c r="G1132" s="326">
        <v>0</v>
      </c>
      <c r="H1132" s="326">
        <v>0</v>
      </c>
      <c r="I1132" s="326">
        <v>0</v>
      </c>
      <c r="J1132" s="326">
        <v>0</v>
      </c>
      <c r="K1132" s="326">
        <v>0</v>
      </c>
      <c r="L1132" s="326">
        <v>0</v>
      </c>
      <c r="M1132" s="326">
        <v>0</v>
      </c>
      <c r="N1132" s="326">
        <v>0</v>
      </c>
      <c r="O1132" s="326">
        <v>0</v>
      </c>
      <c r="P1132" s="326">
        <v>0</v>
      </c>
      <c r="Q1132" s="206" t="s">
        <v>9</v>
      </c>
      <c r="R1132" s="244">
        <f t="shared" si="17"/>
        <v>0</v>
      </c>
    </row>
    <row r="1133" spans="1:18" ht="15">
      <c r="A1133" s="337" t="s">
        <v>1359</v>
      </c>
      <c r="B1133" s="338" t="s">
        <v>1346</v>
      </c>
      <c r="C1133" s="326">
        <v>0</v>
      </c>
      <c r="D1133" s="326">
        <v>0</v>
      </c>
      <c r="E1133" s="326">
        <v>0</v>
      </c>
      <c r="F1133" s="326">
        <v>0</v>
      </c>
      <c r="G1133" s="326">
        <v>0</v>
      </c>
      <c r="H1133" s="326">
        <v>0</v>
      </c>
      <c r="I1133" s="326">
        <v>0</v>
      </c>
      <c r="J1133" s="326">
        <v>0</v>
      </c>
      <c r="K1133" s="326">
        <v>0</v>
      </c>
      <c r="L1133" s="326">
        <v>0</v>
      </c>
      <c r="M1133" s="326">
        <v>0</v>
      </c>
      <c r="N1133" s="326">
        <v>0</v>
      </c>
      <c r="O1133" s="326">
        <v>0</v>
      </c>
      <c r="P1133" s="326">
        <v>-38</v>
      </c>
      <c r="Q1133" s="206" t="s">
        <v>9</v>
      </c>
      <c r="R1133" s="244">
        <f t="shared" si="17"/>
        <v>0</v>
      </c>
    </row>
    <row r="1134" spans="1:18" ht="15">
      <c r="A1134" s="337" t="s">
        <v>1360</v>
      </c>
      <c r="B1134" s="338" t="s">
        <v>1346</v>
      </c>
      <c r="C1134" s="326">
        <v>0</v>
      </c>
      <c r="D1134" s="326">
        <v>0</v>
      </c>
      <c r="E1134" s="326">
        <v>0</v>
      </c>
      <c r="F1134" s="326">
        <v>0</v>
      </c>
      <c r="G1134" s="326">
        <v>0</v>
      </c>
      <c r="H1134" s="326">
        <v>0</v>
      </c>
      <c r="I1134" s="326">
        <v>0</v>
      </c>
      <c r="J1134" s="326">
        <v>0</v>
      </c>
      <c r="K1134" s="326">
        <v>0</v>
      </c>
      <c r="L1134" s="326">
        <v>0</v>
      </c>
      <c r="M1134" s="326">
        <v>0</v>
      </c>
      <c r="N1134" s="326">
        <v>0</v>
      </c>
      <c r="O1134" s="326">
        <v>0</v>
      </c>
      <c r="P1134" s="326">
        <v>0</v>
      </c>
      <c r="Q1134" s="206" t="s">
        <v>9</v>
      </c>
      <c r="R1134" s="244">
        <f t="shared" si="17"/>
        <v>0</v>
      </c>
    </row>
    <row r="1135" spans="1:18" ht="15">
      <c r="A1135" s="337" t="s">
        <v>1361</v>
      </c>
      <c r="B1135" s="338" t="s">
        <v>1346</v>
      </c>
      <c r="C1135" s="326">
        <v>0</v>
      </c>
      <c r="D1135" s="326">
        <v>0</v>
      </c>
      <c r="E1135" s="326">
        <v>0</v>
      </c>
      <c r="F1135" s="326">
        <v>0</v>
      </c>
      <c r="G1135" s="326">
        <v>0</v>
      </c>
      <c r="H1135" s="326">
        <v>0</v>
      </c>
      <c r="I1135" s="326">
        <v>0</v>
      </c>
      <c r="J1135" s="326">
        <v>0</v>
      </c>
      <c r="K1135" s="326">
        <v>0</v>
      </c>
      <c r="L1135" s="326">
        <v>0</v>
      </c>
      <c r="M1135" s="326">
        <v>0</v>
      </c>
      <c r="N1135" s="326">
        <v>0</v>
      </c>
      <c r="O1135" s="326">
        <v>0</v>
      </c>
      <c r="P1135" s="326">
        <v>0</v>
      </c>
      <c r="Q1135" s="206" t="s">
        <v>9</v>
      </c>
      <c r="R1135" s="244">
        <f t="shared" si="17"/>
        <v>0</v>
      </c>
    </row>
    <row r="1136" spans="1:18" ht="15">
      <c r="A1136" s="337" t="s">
        <v>1362</v>
      </c>
      <c r="B1136" s="338" t="s">
        <v>1346</v>
      </c>
      <c r="C1136" s="326">
        <v>0</v>
      </c>
      <c r="D1136" s="326">
        <v>0</v>
      </c>
      <c r="E1136" s="326">
        <v>0</v>
      </c>
      <c r="F1136" s="326">
        <v>0</v>
      </c>
      <c r="G1136" s="326">
        <v>0</v>
      </c>
      <c r="H1136" s="326">
        <v>0</v>
      </c>
      <c r="I1136" s="326">
        <v>0</v>
      </c>
      <c r="J1136" s="326">
        <v>0</v>
      </c>
      <c r="K1136" s="326">
        <v>0</v>
      </c>
      <c r="L1136" s="326">
        <v>0</v>
      </c>
      <c r="M1136" s="326">
        <v>0</v>
      </c>
      <c r="N1136" s="326">
        <v>0</v>
      </c>
      <c r="O1136" s="326">
        <v>0</v>
      </c>
      <c r="P1136" s="326">
        <v>0</v>
      </c>
      <c r="Q1136" s="206" t="s">
        <v>9</v>
      </c>
      <c r="R1136" s="244">
        <f t="shared" si="17"/>
        <v>0</v>
      </c>
    </row>
    <row r="1137" spans="1:18" ht="15">
      <c r="A1137" s="337" t="s">
        <v>1363</v>
      </c>
      <c r="B1137" s="338" t="s">
        <v>1346</v>
      </c>
      <c r="C1137" s="326">
        <v>0</v>
      </c>
      <c r="D1137" s="326">
        <v>0</v>
      </c>
      <c r="E1137" s="326">
        <v>0</v>
      </c>
      <c r="F1137" s="326">
        <v>0</v>
      </c>
      <c r="G1137" s="326">
        <v>0</v>
      </c>
      <c r="H1137" s="326">
        <v>0</v>
      </c>
      <c r="I1137" s="326">
        <v>0</v>
      </c>
      <c r="J1137" s="326">
        <v>0</v>
      </c>
      <c r="K1137" s="326">
        <v>0</v>
      </c>
      <c r="L1137" s="326">
        <v>0</v>
      </c>
      <c r="M1137" s="326">
        <v>0</v>
      </c>
      <c r="N1137" s="326">
        <v>0</v>
      </c>
      <c r="O1137" s="326">
        <v>0</v>
      </c>
      <c r="P1137" s="326">
        <v>0</v>
      </c>
      <c r="Q1137" s="206" t="s">
        <v>9</v>
      </c>
      <c r="R1137" s="244">
        <f t="shared" si="17"/>
        <v>0</v>
      </c>
    </row>
    <row r="1138" spans="1:18" ht="15">
      <c r="A1138" s="337" t="s">
        <v>1364</v>
      </c>
      <c r="B1138" s="338" t="s">
        <v>1346</v>
      </c>
      <c r="C1138" s="326">
        <v>1084000</v>
      </c>
      <c r="D1138" s="326">
        <v>1096000</v>
      </c>
      <c r="E1138" s="326">
        <v>1109000</v>
      </c>
      <c r="F1138" s="326">
        <v>1121000</v>
      </c>
      <c r="G1138" s="326">
        <v>1133000</v>
      </c>
      <c r="H1138" s="326">
        <v>1145000</v>
      </c>
      <c r="I1138" s="326">
        <v>1157000</v>
      </c>
      <c r="J1138" s="326">
        <v>0</v>
      </c>
      <c r="K1138" s="326">
        <v>0</v>
      </c>
      <c r="L1138" s="326">
        <v>0</v>
      </c>
      <c r="M1138" s="326">
        <v>0</v>
      </c>
      <c r="N1138" s="326">
        <v>0</v>
      </c>
      <c r="O1138" s="326">
        <v>0</v>
      </c>
      <c r="P1138" s="326">
        <v>608599</v>
      </c>
      <c r="Q1138" s="206" t="s">
        <v>9</v>
      </c>
      <c r="R1138" s="244">
        <f t="shared" si="17"/>
        <v>0</v>
      </c>
    </row>
    <row r="1139" spans="1:18" ht="15">
      <c r="A1139" s="337" t="s">
        <v>1365</v>
      </c>
      <c r="B1139" s="338" t="s">
        <v>1346</v>
      </c>
      <c r="C1139" s="326">
        <v>233000</v>
      </c>
      <c r="D1139" s="326">
        <v>237000</v>
      </c>
      <c r="E1139" s="326">
        <v>242000</v>
      </c>
      <c r="F1139" s="326">
        <v>246000</v>
      </c>
      <c r="G1139" s="326">
        <v>251000</v>
      </c>
      <c r="H1139" s="326">
        <v>255000</v>
      </c>
      <c r="I1139" s="326">
        <v>260000</v>
      </c>
      <c r="J1139" s="326">
        <v>1431000</v>
      </c>
      <c r="K1139" s="326">
        <v>1446000</v>
      </c>
      <c r="L1139" s="326">
        <v>1460000</v>
      </c>
      <c r="M1139" s="326">
        <v>1475000</v>
      </c>
      <c r="N1139" s="326">
        <v>1490000</v>
      </c>
      <c r="O1139" s="326">
        <v>1504000</v>
      </c>
      <c r="P1139" s="326">
        <v>805085</v>
      </c>
      <c r="Q1139" s="206" t="s">
        <v>9</v>
      </c>
      <c r="R1139" s="244">
        <f t="shared" si="17"/>
        <v>0</v>
      </c>
    </row>
    <row r="1140" spans="1:18" ht="15">
      <c r="A1140" s="337" t="s">
        <v>1366</v>
      </c>
      <c r="B1140" s="338" t="s">
        <v>1346</v>
      </c>
      <c r="C1140" s="326">
        <v>0</v>
      </c>
      <c r="D1140" s="326">
        <v>0</v>
      </c>
      <c r="E1140" s="326">
        <v>0</v>
      </c>
      <c r="F1140" s="326">
        <v>0</v>
      </c>
      <c r="G1140" s="326">
        <v>0</v>
      </c>
      <c r="H1140" s="326">
        <v>0</v>
      </c>
      <c r="I1140" s="326">
        <v>0</v>
      </c>
      <c r="J1140" s="326">
        <v>0</v>
      </c>
      <c r="K1140" s="326">
        <v>0</v>
      </c>
      <c r="L1140" s="326">
        <v>0</v>
      </c>
      <c r="M1140" s="326">
        <v>0</v>
      </c>
      <c r="N1140" s="326">
        <v>0</v>
      </c>
      <c r="O1140" s="326">
        <v>0</v>
      </c>
      <c r="P1140" s="326">
        <v>0</v>
      </c>
      <c r="Q1140" s="206" t="s">
        <v>9</v>
      </c>
      <c r="R1140" s="244">
        <f t="shared" si="17"/>
        <v>0</v>
      </c>
    </row>
    <row r="1141" spans="1:18" ht="15">
      <c r="A1141" s="337" t="s">
        <v>1367</v>
      </c>
      <c r="B1141" s="338" t="s">
        <v>1346</v>
      </c>
      <c r="C1141" s="326">
        <v>32000</v>
      </c>
      <c r="D1141" s="326">
        <v>33000</v>
      </c>
      <c r="E1141" s="326">
        <v>33000</v>
      </c>
      <c r="F1141" s="326">
        <v>34000</v>
      </c>
      <c r="G1141" s="326">
        <v>34000</v>
      </c>
      <c r="H1141" s="326">
        <v>34000</v>
      </c>
      <c r="I1141" s="326">
        <v>35000</v>
      </c>
      <c r="J1141" s="326">
        <v>109000</v>
      </c>
      <c r="K1141" s="326">
        <v>112000</v>
      </c>
      <c r="L1141" s="326">
        <v>114000</v>
      </c>
      <c r="M1141" s="326">
        <v>116000</v>
      </c>
      <c r="N1141" s="326">
        <v>119000</v>
      </c>
      <c r="O1141" s="326">
        <v>121000</v>
      </c>
      <c r="P1141" s="326">
        <v>70709</v>
      </c>
      <c r="Q1141" s="206" t="s">
        <v>9</v>
      </c>
      <c r="R1141" s="244">
        <f t="shared" si="17"/>
        <v>0</v>
      </c>
    </row>
    <row r="1142" spans="1:18" ht="15">
      <c r="A1142" s="337" t="s">
        <v>1368</v>
      </c>
      <c r="B1142" s="338" t="s">
        <v>1346</v>
      </c>
      <c r="C1142" s="326">
        <v>0</v>
      </c>
      <c r="D1142" s="326">
        <v>0</v>
      </c>
      <c r="E1142" s="326">
        <v>0</v>
      </c>
      <c r="F1142" s="326">
        <v>0</v>
      </c>
      <c r="G1142" s="326">
        <v>0</v>
      </c>
      <c r="H1142" s="326">
        <v>0</v>
      </c>
      <c r="I1142" s="326">
        <v>0</v>
      </c>
      <c r="J1142" s="326">
        <v>0</v>
      </c>
      <c r="K1142" s="326">
        <v>0</v>
      </c>
      <c r="L1142" s="326">
        <v>0</v>
      </c>
      <c r="M1142" s="326">
        <v>0</v>
      </c>
      <c r="N1142" s="326">
        <v>0</v>
      </c>
      <c r="O1142" s="326">
        <v>0</v>
      </c>
      <c r="P1142" s="326">
        <v>0</v>
      </c>
      <c r="Q1142" s="206" t="s">
        <v>9</v>
      </c>
      <c r="R1142" s="244">
        <f t="shared" si="17"/>
        <v>0</v>
      </c>
    </row>
    <row r="1143" spans="1:18" ht="15">
      <c r="A1143" s="337" t="s">
        <v>1369</v>
      </c>
      <c r="B1143" s="338" t="s">
        <v>1346</v>
      </c>
      <c r="C1143" s="326">
        <v>0</v>
      </c>
      <c r="D1143" s="326">
        <v>0</v>
      </c>
      <c r="E1143" s="326">
        <v>0</v>
      </c>
      <c r="F1143" s="326">
        <v>0</v>
      </c>
      <c r="G1143" s="326">
        <v>0</v>
      </c>
      <c r="H1143" s="326">
        <v>0</v>
      </c>
      <c r="I1143" s="326">
        <v>0</v>
      </c>
      <c r="J1143" s="326">
        <v>0</v>
      </c>
      <c r="K1143" s="326">
        <v>0</v>
      </c>
      <c r="L1143" s="326">
        <v>0</v>
      </c>
      <c r="M1143" s="326">
        <v>0</v>
      </c>
      <c r="N1143" s="326">
        <v>0</v>
      </c>
      <c r="O1143" s="326">
        <v>0</v>
      </c>
      <c r="P1143" s="326">
        <v>0</v>
      </c>
      <c r="Q1143" s="206" t="s">
        <v>9</v>
      </c>
      <c r="R1143" s="244">
        <f t="shared" si="17"/>
        <v>0</v>
      </c>
    </row>
    <row r="1144" spans="1:18" ht="15">
      <c r="A1144" s="337" t="s">
        <v>1370</v>
      </c>
      <c r="B1144" s="338" t="s">
        <v>1346</v>
      </c>
      <c r="C1144" s="326">
        <v>85000</v>
      </c>
      <c r="D1144" s="326">
        <v>86000</v>
      </c>
      <c r="E1144" s="326">
        <v>87000</v>
      </c>
      <c r="F1144" s="326">
        <v>88000</v>
      </c>
      <c r="G1144" s="326">
        <v>89000</v>
      </c>
      <c r="H1144" s="326">
        <v>89000</v>
      </c>
      <c r="I1144" s="326">
        <v>90000</v>
      </c>
      <c r="J1144" s="326">
        <v>91000</v>
      </c>
      <c r="K1144" s="326">
        <v>92000</v>
      </c>
      <c r="L1144" s="326">
        <v>93000</v>
      </c>
      <c r="M1144" s="326">
        <v>94000</v>
      </c>
      <c r="N1144" s="326">
        <v>94000</v>
      </c>
      <c r="O1144" s="326">
        <v>95000</v>
      </c>
      <c r="P1144" s="326">
        <v>90276</v>
      </c>
      <c r="Q1144" s="206" t="s">
        <v>9</v>
      </c>
      <c r="R1144" s="244">
        <f t="shared" si="17"/>
        <v>0</v>
      </c>
    </row>
    <row r="1145" spans="1:18" ht="15">
      <c r="A1145" s="337" t="s">
        <v>1371</v>
      </c>
      <c r="B1145" s="338" t="s">
        <v>1346</v>
      </c>
      <c r="C1145" s="326">
        <v>0</v>
      </c>
      <c r="D1145" s="326">
        <v>0</v>
      </c>
      <c r="E1145" s="326">
        <v>0</v>
      </c>
      <c r="F1145" s="326">
        <v>0</v>
      </c>
      <c r="G1145" s="326">
        <v>0</v>
      </c>
      <c r="H1145" s="326">
        <v>0</v>
      </c>
      <c r="I1145" s="326">
        <v>0</v>
      </c>
      <c r="J1145" s="326">
        <v>0</v>
      </c>
      <c r="K1145" s="326">
        <v>0</v>
      </c>
      <c r="L1145" s="326">
        <v>0</v>
      </c>
      <c r="M1145" s="326">
        <v>0</v>
      </c>
      <c r="N1145" s="326">
        <v>0</v>
      </c>
      <c r="O1145" s="326">
        <v>0</v>
      </c>
      <c r="P1145" s="326">
        <v>0</v>
      </c>
      <c r="Q1145" s="206" t="s">
        <v>9</v>
      </c>
      <c r="R1145" s="244">
        <f t="shared" si="17"/>
        <v>0</v>
      </c>
    </row>
    <row r="1146" spans="1:18" ht="15">
      <c r="A1146" s="337" t="s">
        <v>1372</v>
      </c>
      <c r="B1146" s="338" t="s">
        <v>1346</v>
      </c>
      <c r="C1146" s="326">
        <v>0</v>
      </c>
      <c r="D1146" s="326">
        <v>0</v>
      </c>
      <c r="E1146" s="326">
        <v>0</v>
      </c>
      <c r="F1146" s="326">
        <v>0</v>
      </c>
      <c r="G1146" s="326">
        <v>0</v>
      </c>
      <c r="H1146" s="326">
        <v>0</v>
      </c>
      <c r="I1146" s="326">
        <v>0</v>
      </c>
      <c r="J1146" s="326">
        <v>0</v>
      </c>
      <c r="K1146" s="326">
        <v>0</v>
      </c>
      <c r="L1146" s="326">
        <v>0</v>
      </c>
      <c r="M1146" s="326">
        <v>0</v>
      </c>
      <c r="N1146" s="326">
        <v>0</v>
      </c>
      <c r="O1146" s="326">
        <v>0</v>
      </c>
      <c r="P1146" s="326">
        <v>0</v>
      </c>
      <c r="Q1146" s="206" t="s">
        <v>9</v>
      </c>
      <c r="R1146" s="244">
        <f t="shared" si="17"/>
        <v>0</v>
      </c>
    </row>
    <row r="1147" spans="1:18" ht="15">
      <c r="A1147" s="337" t="s">
        <v>1373</v>
      </c>
      <c r="B1147" s="338" t="s">
        <v>1346</v>
      </c>
      <c r="C1147" s="326">
        <v>0</v>
      </c>
      <c r="D1147" s="326">
        <v>0</v>
      </c>
      <c r="E1147" s="326">
        <v>0</v>
      </c>
      <c r="F1147" s="326">
        <v>0</v>
      </c>
      <c r="G1147" s="326">
        <v>0</v>
      </c>
      <c r="H1147" s="326">
        <v>0</v>
      </c>
      <c r="I1147" s="326">
        <v>0</v>
      </c>
      <c r="J1147" s="326">
        <v>0</v>
      </c>
      <c r="K1147" s="326">
        <v>0</v>
      </c>
      <c r="L1147" s="326">
        <v>0</v>
      </c>
      <c r="M1147" s="326">
        <v>0</v>
      </c>
      <c r="N1147" s="326">
        <v>0</v>
      </c>
      <c r="O1147" s="326">
        <v>0</v>
      </c>
      <c r="P1147" s="326">
        <v>0</v>
      </c>
      <c r="Q1147" s="206" t="s">
        <v>9</v>
      </c>
      <c r="R1147" s="244">
        <f t="shared" si="17"/>
        <v>0</v>
      </c>
    </row>
    <row r="1148" spans="1:18" ht="15">
      <c r="A1148" s="337" t="s">
        <v>1374</v>
      </c>
      <c r="B1148" s="338" t="s">
        <v>1346</v>
      </c>
      <c r="C1148" s="326">
        <v>0</v>
      </c>
      <c r="D1148" s="326">
        <v>0</v>
      </c>
      <c r="E1148" s="326">
        <v>0</v>
      </c>
      <c r="F1148" s="326">
        <v>0</v>
      </c>
      <c r="G1148" s="326">
        <v>0</v>
      </c>
      <c r="H1148" s="326">
        <v>0</v>
      </c>
      <c r="I1148" s="326">
        <v>0</v>
      </c>
      <c r="J1148" s="326">
        <v>0</v>
      </c>
      <c r="K1148" s="326">
        <v>0</v>
      </c>
      <c r="L1148" s="326">
        <v>0</v>
      </c>
      <c r="M1148" s="326">
        <v>0</v>
      </c>
      <c r="N1148" s="326">
        <v>0</v>
      </c>
      <c r="O1148" s="326">
        <v>0</v>
      </c>
      <c r="P1148" s="326">
        <v>0</v>
      </c>
      <c r="Q1148" s="206" t="s">
        <v>9</v>
      </c>
      <c r="R1148" s="244">
        <f t="shared" si="17"/>
        <v>0</v>
      </c>
    </row>
    <row r="1149" spans="1:18" ht="15">
      <c r="A1149" s="337" t="s">
        <v>1375</v>
      </c>
      <c r="B1149" s="338" t="s">
        <v>1346</v>
      </c>
      <c r="C1149" s="326">
        <v>0</v>
      </c>
      <c r="D1149" s="326">
        <v>0</v>
      </c>
      <c r="E1149" s="326">
        <v>0</v>
      </c>
      <c r="F1149" s="326">
        <v>0</v>
      </c>
      <c r="G1149" s="326">
        <v>0</v>
      </c>
      <c r="H1149" s="326">
        <v>0</v>
      </c>
      <c r="I1149" s="326">
        <v>0</v>
      </c>
      <c r="J1149" s="326">
        <v>0</v>
      </c>
      <c r="K1149" s="326">
        <v>0</v>
      </c>
      <c r="L1149" s="326">
        <v>0</v>
      </c>
      <c r="M1149" s="326">
        <v>0</v>
      </c>
      <c r="N1149" s="326">
        <v>0</v>
      </c>
      <c r="O1149" s="326">
        <v>0</v>
      </c>
      <c r="P1149" s="326">
        <v>0</v>
      </c>
      <c r="Q1149" s="206" t="s">
        <v>9</v>
      </c>
      <c r="R1149" s="244">
        <f t="shared" si="17"/>
        <v>0</v>
      </c>
    </row>
    <row r="1150" spans="1:18" ht="15">
      <c r="A1150" s="337" t="s">
        <v>1376</v>
      </c>
      <c r="B1150" s="338" t="s">
        <v>1346</v>
      </c>
      <c r="C1150" s="326">
        <v>159000</v>
      </c>
      <c r="D1150" s="326">
        <v>160000</v>
      </c>
      <c r="E1150" s="326">
        <v>162000</v>
      </c>
      <c r="F1150" s="326">
        <v>164000</v>
      </c>
      <c r="G1150" s="326">
        <v>165000</v>
      </c>
      <c r="H1150" s="326">
        <v>167000</v>
      </c>
      <c r="I1150" s="326">
        <v>169000</v>
      </c>
      <c r="J1150" s="326">
        <v>170000</v>
      </c>
      <c r="K1150" s="326">
        <v>172000</v>
      </c>
      <c r="L1150" s="326">
        <v>174000</v>
      </c>
      <c r="M1150" s="326">
        <v>175000</v>
      </c>
      <c r="N1150" s="326">
        <v>177000</v>
      </c>
      <c r="O1150" s="326">
        <v>179000</v>
      </c>
      <c r="P1150" s="326">
        <v>168659</v>
      </c>
      <c r="Q1150" s="206" t="s">
        <v>9</v>
      </c>
      <c r="R1150" s="244">
        <f t="shared" si="17"/>
        <v>0</v>
      </c>
    </row>
    <row r="1151" spans="1:18" ht="15">
      <c r="A1151" s="337" t="s">
        <v>1377</v>
      </c>
      <c r="B1151" s="338" t="s">
        <v>1346</v>
      </c>
      <c r="C1151" s="326">
        <v>0</v>
      </c>
      <c r="D1151" s="326">
        <v>0</v>
      </c>
      <c r="E1151" s="326">
        <v>0</v>
      </c>
      <c r="F1151" s="326">
        <v>0</v>
      </c>
      <c r="G1151" s="326">
        <v>0</v>
      </c>
      <c r="H1151" s="326">
        <v>0</v>
      </c>
      <c r="I1151" s="326">
        <v>0</v>
      </c>
      <c r="J1151" s="326">
        <v>0</v>
      </c>
      <c r="K1151" s="326">
        <v>0</v>
      </c>
      <c r="L1151" s="326">
        <v>0</v>
      </c>
      <c r="M1151" s="326">
        <v>0</v>
      </c>
      <c r="N1151" s="326">
        <v>0</v>
      </c>
      <c r="O1151" s="326">
        <v>0</v>
      </c>
      <c r="P1151" s="326">
        <v>0</v>
      </c>
      <c r="Q1151" s="206" t="s">
        <v>9</v>
      </c>
      <c r="R1151" s="244">
        <f t="shared" si="17"/>
        <v>0</v>
      </c>
    </row>
    <row r="1152" spans="1:18" ht="15">
      <c r="A1152" s="337" t="s">
        <v>1378</v>
      </c>
      <c r="B1152" s="338" t="s">
        <v>1346</v>
      </c>
      <c r="C1152" s="326">
        <v>1000</v>
      </c>
      <c r="D1152" s="326">
        <v>1000</v>
      </c>
      <c r="E1152" s="326">
        <v>1000</v>
      </c>
      <c r="F1152" s="326">
        <v>1000</v>
      </c>
      <c r="G1152" s="326">
        <v>1000</v>
      </c>
      <c r="H1152" s="326">
        <v>1000</v>
      </c>
      <c r="I1152" s="326">
        <v>2000</v>
      </c>
      <c r="J1152" s="326">
        <v>2000</v>
      </c>
      <c r="K1152" s="326">
        <v>2000</v>
      </c>
      <c r="L1152" s="326">
        <v>2000</v>
      </c>
      <c r="M1152" s="326">
        <v>2000</v>
      </c>
      <c r="N1152" s="326">
        <v>2000</v>
      </c>
      <c r="O1152" s="326">
        <v>2000</v>
      </c>
      <c r="P1152" s="326">
        <v>1506</v>
      </c>
      <c r="Q1152" s="206" t="s">
        <v>9</v>
      </c>
      <c r="R1152" s="244">
        <f t="shared" si="17"/>
        <v>0</v>
      </c>
    </row>
    <row r="1153" spans="1:18" ht="15">
      <c r="A1153" s="337" t="s">
        <v>1379</v>
      </c>
      <c r="B1153" s="338" t="s">
        <v>1346</v>
      </c>
      <c r="C1153" s="326">
        <v>0</v>
      </c>
      <c r="D1153" s="326">
        <v>0</v>
      </c>
      <c r="E1153" s="326">
        <v>0</v>
      </c>
      <c r="F1153" s="326">
        <v>0</v>
      </c>
      <c r="G1153" s="326">
        <v>0</v>
      </c>
      <c r="H1153" s="326">
        <v>0</v>
      </c>
      <c r="I1153" s="326">
        <v>0</v>
      </c>
      <c r="J1153" s="326">
        <v>0</v>
      </c>
      <c r="K1153" s="326">
        <v>0</v>
      </c>
      <c r="L1153" s="326">
        <v>0</v>
      </c>
      <c r="M1153" s="326">
        <v>0</v>
      </c>
      <c r="N1153" s="326">
        <v>0</v>
      </c>
      <c r="O1153" s="326">
        <v>0</v>
      </c>
      <c r="P1153" s="326">
        <v>0</v>
      </c>
      <c r="Q1153" s="206" t="s">
        <v>9</v>
      </c>
      <c r="R1153" s="244">
        <f t="shared" si="17"/>
        <v>0</v>
      </c>
    </row>
    <row r="1154" spans="1:18" ht="15">
      <c r="A1154" s="337" t="s">
        <v>1380</v>
      </c>
      <c r="B1154" s="338" t="s">
        <v>1346</v>
      </c>
      <c r="C1154" s="326">
        <v>6357000</v>
      </c>
      <c r="D1154" s="326">
        <v>6445000</v>
      </c>
      <c r="E1154" s="326">
        <v>6534000</v>
      </c>
      <c r="F1154" s="326">
        <v>6622000</v>
      </c>
      <c r="G1154" s="326">
        <v>6711000</v>
      </c>
      <c r="H1154" s="326">
        <v>6800000</v>
      </c>
      <c r="I1154" s="326">
        <v>6888000</v>
      </c>
      <c r="J1154" s="326">
        <v>6977000</v>
      </c>
      <c r="K1154" s="326">
        <v>7065000</v>
      </c>
      <c r="L1154" s="326">
        <v>7154000</v>
      </c>
      <c r="M1154" s="326">
        <v>7242000</v>
      </c>
      <c r="N1154" s="326">
        <v>7331000</v>
      </c>
      <c r="O1154" s="326">
        <v>7419000</v>
      </c>
      <c r="P1154" s="326">
        <v>6888035</v>
      </c>
      <c r="Q1154" s="206" t="s">
        <v>9</v>
      </c>
      <c r="R1154" s="244">
        <f t="shared" si="17"/>
        <v>0</v>
      </c>
    </row>
    <row r="1155" spans="1:18" ht="15">
      <c r="A1155" s="337" t="s">
        <v>1381</v>
      </c>
      <c r="B1155" s="338" t="s">
        <v>1346</v>
      </c>
      <c r="C1155" s="326">
        <v>0</v>
      </c>
      <c r="D1155" s="326">
        <v>0</v>
      </c>
      <c r="E1155" s="326">
        <v>0</v>
      </c>
      <c r="F1155" s="326">
        <v>0</v>
      </c>
      <c r="G1155" s="326">
        <v>0</v>
      </c>
      <c r="H1155" s="326">
        <v>0</v>
      </c>
      <c r="I1155" s="326">
        <v>0</v>
      </c>
      <c r="J1155" s="326">
        <v>0</v>
      </c>
      <c r="K1155" s="326">
        <v>0</v>
      </c>
      <c r="L1155" s="326">
        <v>0</v>
      </c>
      <c r="M1155" s="326">
        <v>0</v>
      </c>
      <c r="N1155" s="326">
        <v>0</v>
      </c>
      <c r="O1155" s="326">
        <v>0</v>
      </c>
      <c r="P1155" s="326">
        <v>0</v>
      </c>
      <c r="Q1155" s="206" t="s">
        <v>9</v>
      </c>
      <c r="R1155" s="244">
        <f t="shared" si="17"/>
        <v>0</v>
      </c>
    </row>
    <row r="1156" spans="1:18" ht="15">
      <c r="A1156" s="337" t="s">
        <v>1382</v>
      </c>
      <c r="B1156" s="338" t="s">
        <v>1346</v>
      </c>
      <c r="C1156" s="326">
        <v>263000</v>
      </c>
      <c r="D1156" s="326">
        <v>272000</v>
      </c>
      <c r="E1156" s="326">
        <v>281000</v>
      </c>
      <c r="F1156" s="326">
        <v>291000</v>
      </c>
      <c r="G1156" s="326">
        <v>300000</v>
      </c>
      <c r="H1156" s="326">
        <v>309000</v>
      </c>
      <c r="I1156" s="326">
        <v>318000</v>
      </c>
      <c r="J1156" s="326">
        <v>327000</v>
      </c>
      <c r="K1156" s="326">
        <v>337000</v>
      </c>
      <c r="L1156" s="326">
        <v>346000</v>
      </c>
      <c r="M1156" s="326">
        <v>355000</v>
      </c>
      <c r="N1156" s="326">
        <v>364000</v>
      </c>
      <c r="O1156" s="326">
        <v>373000</v>
      </c>
      <c r="P1156" s="326">
        <v>318164</v>
      </c>
      <c r="Q1156" s="206" t="s">
        <v>9</v>
      </c>
      <c r="R1156" s="244">
        <f t="shared" ref="R1156:R1219" si="18">(ROUND((C1156+O1156+SUM(D1156:N1156)*2)/24,-3)-(ROUND(P1156,-3)))</f>
        <v>0</v>
      </c>
    </row>
    <row r="1157" spans="1:18" ht="15">
      <c r="A1157" s="337" t="s">
        <v>1383</v>
      </c>
      <c r="B1157" s="338" t="s">
        <v>1346</v>
      </c>
      <c r="C1157" s="326">
        <v>0</v>
      </c>
      <c r="D1157" s="326">
        <v>0</v>
      </c>
      <c r="E1157" s="326">
        <v>0</v>
      </c>
      <c r="F1157" s="326">
        <v>0</v>
      </c>
      <c r="G1157" s="326">
        <v>0</v>
      </c>
      <c r="H1157" s="326">
        <v>0</v>
      </c>
      <c r="I1157" s="326">
        <v>0</v>
      </c>
      <c r="J1157" s="326">
        <v>0</v>
      </c>
      <c r="K1157" s="326">
        <v>0</v>
      </c>
      <c r="L1157" s="326">
        <v>0</v>
      </c>
      <c r="M1157" s="326">
        <v>0</v>
      </c>
      <c r="N1157" s="326">
        <v>0</v>
      </c>
      <c r="O1157" s="326">
        <v>0</v>
      </c>
      <c r="P1157" s="326">
        <v>0</v>
      </c>
      <c r="Q1157" s="206" t="s">
        <v>9</v>
      </c>
      <c r="R1157" s="244">
        <f t="shared" si="18"/>
        <v>0</v>
      </c>
    </row>
    <row r="1158" spans="1:18" ht="15">
      <c r="A1158" s="337" t="s">
        <v>1384</v>
      </c>
      <c r="B1158" s="338" t="s">
        <v>1346</v>
      </c>
      <c r="C1158" s="326">
        <v>35000</v>
      </c>
      <c r="D1158" s="326">
        <v>35000</v>
      </c>
      <c r="E1158" s="326">
        <v>36000</v>
      </c>
      <c r="F1158" s="326">
        <v>36000</v>
      </c>
      <c r="G1158" s="326">
        <v>36000</v>
      </c>
      <c r="H1158" s="326">
        <v>37000</v>
      </c>
      <c r="I1158" s="326">
        <v>37000</v>
      </c>
      <c r="J1158" s="326">
        <v>49000</v>
      </c>
      <c r="K1158" s="326">
        <v>50000</v>
      </c>
      <c r="L1158" s="326">
        <v>51000</v>
      </c>
      <c r="M1158" s="326">
        <v>52000</v>
      </c>
      <c r="N1158" s="326">
        <v>52000</v>
      </c>
      <c r="O1158" s="326">
        <v>53000</v>
      </c>
      <c r="P1158" s="326">
        <v>43002</v>
      </c>
      <c r="Q1158" s="206" t="s">
        <v>9</v>
      </c>
      <c r="R1158" s="244">
        <f t="shared" si="18"/>
        <v>0</v>
      </c>
    </row>
    <row r="1159" spans="1:18" ht="15">
      <c r="A1159" s="337" t="s">
        <v>1385</v>
      </c>
      <c r="B1159" s="338" t="s">
        <v>1346</v>
      </c>
      <c r="C1159" s="326">
        <v>1209000</v>
      </c>
      <c r="D1159" s="326">
        <v>1224000</v>
      </c>
      <c r="E1159" s="326">
        <v>1239000</v>
      </c>
      <c r="F1159" s="326">
        <v>1254000</v>
      </c>
      <c r="G1159" s="326">
        <v>1269000</v>
      </c>
      <c r="H1159" s="326">
        <v>1284000</v>
      </c>
      <c r="I1159" s="326">
        <v>1299000</v>
      </c>
      <c r="J1159" s="326">
        <v>0</v>
      </c>
      <c r="K1159" s="326">
        <v>0</v>
      </c>
      <c r="L1159" s="326">
        <v>0</v>
      </c>
      <c r="M1159" s="326">
        <v>0</v>
      </c>
      <c r="N1159" s="326">
        <v>0</v>
      </c>
      <c r="O1159" s="326">
        <v>0</v>
      </c>
      <c r="P1159" s="326">
        <v>681173</v>
      </c>
      <c r="Q1159" s="206" t="s">
        <v>9</v>
      </c>
      <c r="R1159" s="244">
        <f t="shared" si="18"/>
        <v>0</v>
      </c>
    </row>
    <row r="1160" spans="1:18" ht="15">
      <c r="A1160" s="337" t="s">
        <v>1386</v>
      </c>
      <c r="B1160" s="338" t="s">
        <v>1346</v>
      </c>
      <c r="C1160" s="326">
        <v>125000</v>
      </c>
      <c r="D1160" s="326">
        <v>127000</v>
      </c>
      <c r="E1160" s="326">
        <v>128000</v>
      </c>
      <c r="F1160" s="326">
        <v>130000</v>
      </c>
      <c r="G1160" s="326">
        <v>131000</v>
      </c>
      <c r="H1160" s="326">
        <v>132000</v>
      </c>
      <c r="I1160" s="326">
        <v>134000</v>
      </c>
      <c r="J1160" s="326">
        <v>1446000</v>
      </c>
      <c r="K1160" s="326">
        <v>1459000</v>
      </c>
      <c r="L1160" s="326">
        <v>1472000</v>
      </c>
      <c r="M1160" s="326">
        <v>1485000</v>
      </c>
      <c r="N1160" s="326">
        <v>1498000</v>
      </c>
      <c r="O1160" s="326">
        <v>1511000</v>
      </c>
      <c r="P1160" s="326">
        <v>746485</v>
      </c>
      <c r="Q1160" s="206" t="s">
        <v>9</v>
      </c>
      <c r="R1160" s="244">
        <f t="shared" si="18"/>
        <v>1000</v>
      </c>
    </row>
    <row r="1161" spans="1:18" ht="15">
      <c r="A1161" s="337" t="s">
        <v>1387</v>
      </c>
      <c r="B1161" s="338" t="s">
        <v>1346</v>
      </c>
      <c r="C1161" s="326">
        <v>0</v>
      </c>
      <c r="D1161" s="326">
        <v>0</v>
      </c>
      <c r="E1161" s="326">
        <v>0</v>
      </c>
      <c r="F1161" s="326">
        <v>0</v>
      </c>
      <c r="G1161" s="326">
        <v>0</v>
      </c>
      <c r="H1161" s="326">
        <v>0</v>
      </c>
      <c r="I1161" s="326">
        <v>0</v>
      </c>
      <c r="J1161" s="326">
        <v>0</v>
      </c>
      <c r="K1161" s="326">
        <v>0</v>
      </c>
      <c r="L1161" s="326">
        <v>0</v>
      </c>
      <c r="M1161" s="326">
        <v>0</v>
      </c>
      <c r="N1161" s="326">
        <v>0</v>
      </c>
      <c r="O1161" s="326">
        <v>0</v>
      </c>
      <c r="P1161" s="326">
        <v>0</v>
      </c>
      <c r="Q1161" s="206" t="s">
        <v>9</v>
      </c>
      <c r="R1161" s="244">
        <f t="shared" si="18"/>
        <v>0</v>
      </c>
    </row>
    <row r="1162" spans="1:18" ht="15">
      <c r="A1162" s="337" t="s">
        <v>1388</v>
      </c>
      <c r="B1162" s="338" t="s">
        <v>1346</v>
      </c>
      <c r="C1162" s="326">
        <v>14000</v>
      </c>
      <c r="D1162" s="326">
        <v>14000</v>
      </c>
      <c r="E1162" s="326">
        <v>14000</v>
      </c>
      <c r="F1162" s="326">
        <v>14000</v>
      </c>
      <c r="G1162" s="326">
        <v>14000</v>
      </c>
      <c r="H1162" s="326">
        <v>14000</v>
      </c>
      <c r="I1162" s="326">
        <v>15000</v>
      </c>
      <c r="J1162" s="326">
        <v>15000</v>
      </c>
      <c r="K1162" s="326">
        <v>15000</v>
      </c>
      <c r="L1162" s="326">
        <v>15000</v>
      </c>
      <c r="M1162" s="326">
        <v>15000</v>
      </c>
      <c r="N1162" s="326">
        <v>16000</v>
      </c>
      <c r="O1162" s="326">
        <v>16000</v>
      </c>
      <c r="P1162" s="326">
        <v>14643</v>
      </c>
      <c r="Q1162" s="206" t="s">
        <v>9</v>
      </c>
      <c r="R1162" s="244">
        <f t="shared" si="18"/>
        <v>0</v>
      </c>
    </row>
    <row r="1163" spans="1:18" ht="15">
      <c r="A1163" s="337" t="s">
        <v>1389</v>
      </c>
      <c r="B1163" s="338" t="s">
        <v>1346</v>
      </c>
      <c r="C1163" s="326">
        <v>0</v>
      </c>
      <c r="D1163" s="326">
        <v>0</v>
      </c>
      <c r="E1163" s="326">
        <v>0</v>
      </c>
      <c r="F1163" s="326">
        <v>0</v>
      </c>
      <c r="G1163" s="326">
        <v>0</v>
      </c>
      <c r="H1163" s="326">
        <v>0</v>
      </c>
      <c r="I1163" s="326">
        <v>0</v>
      </c>
      <c r="J1163" s="326">
        <v>0</v>
      </c>
      <c r="K1163" s="326">
        <v>0</v>
      </c>
      <c r="L1163" s="326">
        <v>0</v>
      </c>
      <c r="M1163" s="326">
        <v>0</v>
      </c>
      <c r="N1163" s="326">
        <v>0</v>
      </c>
      <c r="O1163" s="326">
        <v>0</v>
      </c>
      <c r="P1163" s="326">
        <v>0</v>
      </c>
      <c r="Q1163" s="206" t="s">
        <v>9</v>
      </c>
      <c r="R1163" s="244">
        <f t="shared" si="18"/>
        <v>0</v>
      </c>
    </row>
    <row r="1164" spans="1:18" ht="15">
      <c r="A1164" s="337" t="s">
        <v>1390</v>
      </c>
      <c r="B1164" s="338" t="s">
        <v>1346</v>
      </c>
      <c r="C1164" s="326">
        <v>0</v>
      </c>
      <c r="D1164" s="326">
        <v>0</v>
      </c>
      <c r="E1164" s="326">
        <v>0</v>
      </c>
      <c r="F1164" s="326">
        <v>0</v>
      </c>
      <c r="G1164" s="326">
        <v>0</v>
      </c>
      <c r="H1164" s="326">
        <v>0</v>
      </c>
      <c r="I1164" s="326">
        <v>0</v>
      </c>
      <c r="J1164" s="326">
        <v>0</v>
      </c>
      <c r="K1164" s="326">
        <v>0</v>
      </c>
      <c r="L1164" s="326">
        <v>0</v>
      </c>
      <c r="M1164" s="326">
        <v>0</v>
      </c>
      <c r="N1164" s="326">
        <v>0</v>
      </c>
      <c r="O1164" s="326">
        <v>0</v>
      </c>
      <c r="P1164" s="326">
        <v>0</v>
      </c>
      <c r="Q1164" s="206" t="s">
        <v>9</v>
      </c>
      <c r="R1164" s="244">
        <f t="shared" si="18"/>
        <v>0</v>
      </c>
    </row>
    <row r="1165" spans="1:18" ht="15">
      <c r="A1165" s="337" t="s">
        <v>1391</v>
      </c>
      <c r="B1165" s="338" t="s">
        <v>1346</v>
      </c>
      <c r="C1165" s="326">
        <v>30000</v>
      </c>
      <c r="D1165" s="326">
        <v>31000</v>
      </c>
      <c r="E1165" s="326">
        <v>31000</v>
      </c>
      <c r="F1165" s="326">
        <v>32000</v>
      </c>
      <c r="G1165" s="326">
        <v>33000</v>
      </c>
      <c r="H1165" s="326">
        <v>33000</v>
      </c>
      <c r="I1165" s="326">
        <v>34000</v>
      </c>
      <c r="J1165" s="326">
        <v>40000</v>
      </c>
      <c r="K1165" s="326">
        <v>41000</v>
      </c>
      <c r="L1165" s="326">
        <v>41000</v>
      </c>
      <c r="M1165" s="326">
        <v>42000</v>
      </c>
      <c r="N1165" s="326">
        <v>43000</v>
      </c>
      <c r="O1165" s="326">
        <v>43000</v>
      </c>
      <c r="P1165" s="326">
        <v>36400</v>
      </c>
      <c r="Q1165" s="206" t="s">
        <v>9</v>
      </c>
      <c r="R1165" s="244">
        <f t="shared" si="18"/>
        <v>0</v>
      </c>
    </row>
    <row r="1166" spans="1:18" ht="15">
      <c r="A1166" s="337" t="s">
        <v>1392</v>
      </c>
      <c r="B1166" s="338" t="s">
        <v>1346</v>
      </c>
      <c r="C1166" s="326">
        <v>0</v>
      </c>
      <c r="D1166" s="326">
        <v>0</v>
      </c>
      <c r="E1166" s="326">
        <v>0</v>
      </c>
      <c r="F1166" s="326">
        <v>0</v>
      </c>
      <c r="G1166" s="326">
        <v>0</v>
      </c>
      <c r="H1166" s="326">
        <v>0</v>
      </c>
      <c r="I1166" s="326">
        <v>0</v>
      </c>
      <c r="J1166" s="326">
        <v>0</v>
      </c>
      <c r="K1166" s="326">
        <v>0</v>
      </c>
      <c r="L1166" s="326">
        <v>0</v>
      </c>
      <c r="M1166" s="326">
        <v>0</v>
      </c>
      <c r="N1166" s="326">
        <v>0</v>
      </c>
      <c r="O1166" s="326">
        <v>0</v>
      </c>
      <c r="P1166" s="326">
        <v>0</v>
      </c>
      <c r="Q1166" s="206" t="s">
        <v>9</v>
      </c>
      <c r="R1166" s="244">
        <f t="shared" si="18"/>
        <v>0</v>
      </c>
    </row>
    <row r="1167" spans="1:18" ht="15">
      <c r="A1167" s="337" t="s">
        <v>1393</v>
      </c>
      <c r="B1167" s="338" t="s">
        <v>1346</v>
      </c>
      <c r="C1167" s="326">
        <v>0</v>
      </c>
      <c r="D1167" s="326">
        <v>0</v>
      </c>
      <c r="E1167" s="326">
        <v>0</v>
      </c>
      <c r="F1167" s="326">
        <v>0</v>
      </c>
      <c r="G1167" s="326">
        <v>0</v>
      </c>
      <c r="H1167" s="326">
        <v>0</v>
      </c>
      <c r="I1167" s="326">
        <v>0</v>
      </c>
      <c r="J1167" s="326">
        <v>0</v>
      </c>
      <c r="K1167" s="326">
        <v>0</v>
      </c>
      <c r="L1167" s="326">
        <v>0</v>
      </c>
      <c r="M1167" s="326">
        <v>0</v>
      </c>
      <c r="N1167" s="326">
        <v>0</v>
      </c>
      <c r="O1167" s="326">
        <v>0</v>
      </c>
      <c r="P1167" s="326">
        <v>0</v>
      </c>
      <c r="Q1167" s="206" t="s">
        <v>9</v>
      </c>
      <c r="R1167" s="244">
        <f t="shared" si="18"/>
        <v>0</v>
      </c>
    </row>
    <row r="1168" spans="1:18" ht="15">
      <c r="A1168" s="337" t="s">
        <v>1394</v>
      </c>
      <c r="B1168" s="338" t="s">
        <v>1346</v>
      </c>
      <c r="C1168" s="326">
        <v>5000</v>
      </c>
      <c r="D1168" s="326">
        <v>6000</v>
      </c>
      <c r="E1168" s="326">
        <v>6000</v>
      </c>
      <c r="F1168" s="326">
        <v>6000</v>
      </c>
      <c r="G1168" s="326">
        <v>6000</v>
      </c>
      <c r="H1168" s="326">
        <v>6000</v>
      </c>
      <c r="I1168" s="326">
        <v>6000</v>
      </c>
      <c r="J1168" s="326">
        <v>0</v>
      </c>
      <c r="K1168" s="326">
        <v>0</v>
      </c>
      <c r="L1168" s="326">
        <v>0</v>
      </c>
      <c r="M1168" s="326">
        <v>0</v>
      </c>
      <c r="N1168" s="326">
        <v>0</v>
      </c>
      <c r="O1168" s="326">
        <v>0</v>
      </c>
      <c r="P1168" s="326">
        <v>3088</v>
      </c>
      <c r="Q1168" s="206" t="s">
        <v>9</v>
      </c>
      <c r="R1168" s="244">
        <f t="shared" si="18"/>
        <v>0</v>
      </c>
    </row>
    <row r="1169" spans="1:18" ht="15">
      <c r="A1169" s="337" t="s">
        <v>1395</v>
      </c>
      <c r="B1169" s="338" t="s">
        <v>1346</v>
      </c>
      <c r="C1169" s="326">
        <v>0</v>
      </c>
      <c r="D1169" s="326">
        <v>0</v>
      </c>
      <c r="E1169" s="326">
        <v>0</v>
      </c>
      <c r="F1169" s="326">
        <v>0</v>
      </c>
      <c r="G1169" s="326">
        <v>0</v>
      </c>
      <c r="H1169" s="326">
        <v>0</v>
      </c>
      <c r="I1169" s="326">
        <v>0</v>
      </c>
      <c r="J1169" s="326">
        <v>0</v>
      </c>
      <c r="K1169" s="326">
        <v>0</v>
      </c>
      <c r="L1169" s="326">
        <v>0</v>
      </c>
      <c r="M1169" s="326">
        <v>0</v>
      </c>
      <c r="N1169" s="326">
        <v>0</v>
      </c>
      <c r="O1169" s="326">
        <v>0</v>
      </c>
      <c r="P1169" s="326">
        <v>0</v>
      </c>
      <c r="Q1169" s="206" t="s">
        <v>9</v>
      </c>
      <c r="R1169" s="244">
        <f t="shared" si="18"/>
        <v>0</v>
      </c>
    </row>
    <row r="1170" spans="1:18" ht="15">
      <c r="A1170" s="337" t="s">
        <v>1396</v>
      </c>
      <c r="B1170" s="338" t="s">
        <v>1346</v>
      </c>
      <c r="C1170" s="326">
        <v>231000</v>
      </c>
      <c r="D1170" s="326">
        <v>235000</v>
      </c>
      <c r="E1170" s="326">
        <v>238000</v>
      </c>
      <c r="F1170" s="326">
        <v>241000</v>
      </c>
      <c r="G1170" s="326">
        <v>244000</v>
      </c>
      <c r="H1170" s="326">
        <v>247000</v>
      </c>
      <c r="I1170" s="326">
        <v>250000</v>
      </c>
      <c r="J1170" s="326">
        <v>253000</v>
      </c>
      <c r="K1170" s="326">
        <v>256000</v>
      </c>
      <c r="L1170" s="326">
        <v>259000</v>
      </c>
      <c r="M1170" s="326">
        <v>262000</v>
      </c>
      <c r="N1170" s="326">
        <v>265000</v>
      </c>
      <c r="O1170" s="326">
        <v>269000</v>
      </c>
      <c r="P1170" s="326">
        <v>249983</v>
      </c>
      <c r="Q1170" s="206" t="s">
        <v>9</v>
      </c>
      <c r="R1170" s="244">
        <f t="shared" si="18"/>
        <v>0</v>
      </c>
    </row>
    <row r="1171" spans="1:18" ht="15">
      <c r="A1171" s="337" t="s">
        <v>1397</v>
      </c>
      <c r="B1171" s="338" t="s">
        <v>1346</v>
      </c>
      <c r="C1171" s="326">
        <v>0</v>
      </c>
      <c r="D1171" s="326">
        <v>0</v>
      </c>
      <c r="E1171" s="326">
        <v>0</v>
      </c>
      <c r="F1171" s="326">
        <v>0</v>
      </c>
      <c r="G1171" s="326">
        <v>0</v>
      </c>
      <c r="H1171" s="326">
        <v>0</v>
      </c>
      <c r="I1171" s="326">
        <v>0</v>
      </c>
      <c r="J1171" s="326">
        <v>0</v>
      </c>
      <c r="K1171" s="326">
        <v>0</v>
      </c>
      <c r="L1171" s="326">
        <v>0</v>
      </c>
      <c r="M1171" s="326">
        <v>0</v>
      </c>
      <c r="N1171" s="326">
        <v>0</v>
      </c>
      <c r="O1171" s="326">
        <v>0</v>
      </c>
      <c r="P1171" s="326">
        <v>0</v>
      </c>
      <c r="Q1171" s="206" t="s">
        <v>9</v>
      </c>
      <c r="R1171" s="244">
        <f t="shared" si="18"/>
        <v>0</v>
      </c>
    </row>
    <row r="1172" spans="1:18" ht="15">
      <c r="A1172" s="337" t="s">
        <v>1398</v>
      </c>
      <c r="B1172" s="338" t="s">
        <v>1346</v>
      </c>
      <c r="C1172" s="326">
        <v>116000</v>
      </c>
      <c r="D1172" s="326">
        <v>117000</v>
      </c>
      <c r="E1172" s="326">
        <v>119000</v>
      </c>
      <c r="F1172" s="326">
        <v>120000</v>
      </c>
      <c r="G1172" s="326">
        <v>122000</v>
      </c>
      <c r="H1172" s="326">
        <v>123000</v>
      </c>
      <c r="I1172" s="326">
        <v>124000</v>
      </c>
      <c r="J1172" s="326">
        <v>0</v>
      </c>
      <c r="K1172" s="326">
        <v>0</v>
      </c>
      <c r="L1172" s="326">
        <v>0</v>
      </c>
      <c r="M1172" s="326">
        <v>0</v>
      </c>
      <c r="N1172" s="326">
        <v>0</v>
      </c>
      <c r="O1172" s="326">
        <v>0</v>
      </c>
      <c r="P1172" s="326">
        <v>65252</v>
      </c>
      <c r="Q1172" s="206" t="s">
        <v>9</v>
      </c>
      <c r="R1172" s="244">
        <f t="shared" si="18"/>
        <v>0</v>
      </c>
    </row>
    <row r="1173" spans="1:18" ht="15">
      <c r="A1173" s="337" t="s">
        <v>1399</v>
      </c>
      <c r="B1173" s="338" t="s">
        <v>1346</v>
      </c>
      <c r="C1173" s="326">
        <v>1000</v>
      </c>
      <c r="D1173" s="326">
        <v>1000</v>
      </c>
      <c r="E1173" s="326">
        <v>1000</v>
      </c>
      <c r="F1173" s="326">
        <v>1000</v>
      </c>
      <c r="G1173" s="326">
        <v>1000</v>
      </c>
      <c r="H1173" s="326">
        <v>1000</v>
      </c>
      <c r="I1173" s="326">
        <v>1000</v>
      </c>
      <c r="J1173" s="326">
        <v>126000</v>
      </c>
      <c r="K1173" s="326">
        <v>127000</v>
      </c>
      <c r="L1173" s="326">
        <v>129000</v>
      </c>
      <c r="M1173" s="326">
        <v>130000</v>
      </c>
      <c r="N1173" s="326">
        <v>131000</v>
      </c>
      <c r="O1173" s="326">
        <v>132000</v>
      </c>
      <c r="P1173" s="326">
        <v>59372</v>
      </c>
      <c r="Q1173" s="206" t="s">
        <v>9</v>
      </c>
      <c r="R1173" s="244">
        <f t="shared" si="18"/>
        <v>1000</v>
      </c>
    </row>
    <row r="1174" spans="1:18" ht="15">
      <c r="A1174" s="337" t="s">
        <v>1400</v>
      </c>
      <c r="B1174" s="338" t="s">
        <v>1346</v>
      </c>
      <c r="C1174" s="326">
        <v>0</v>
      </c>
      <c r="D1174" s="326">
        <v>0</v>
      </c>
      <c r="E1174" s="326">
        <v>0</v>
      </c>
      <c r="F1174" s="326">
        <v>0</v>
      </c>
      <c r="G1174" s="326">
        <v>0</v>
      </c>
      <c r="H1174" s="326">
        <v>0</v>
      </c>
      <c r="I1174" s="326">
        <v>0</v>
      </c>
      <c r="J1174" s="326">
        <v>0</v>
      </c>
      <c r="K1174" s="326">
        <v>0</v>
      </c>
      <c r="L1174" s="326">
        <v>0</v>
      </c>
      <c r="M1174" s="326">
        <v>0</v>
      </c>
      <c r="N1174" s="326">
        <v>0</v>
      </c>
      <c r="O1174" s="326">
        <v>0</v>
      </c>
      <c r="P1174" s="326">
        <v>0</v>
      </c>
      <c r="Q1174" s="206" t="s">
        <v>9</v>
      </c>
      <c r="R1174" s="244">
        <f t="shared" si="18"/>
        <v>0</v>
      </c>
    </row>
    <row r="1175" spans="1:18" ht="15">
      <c r="A1175" s="337" t="s">
        <v>1401</v>
      </c>
      <c r="B1175" s="338" t="s">
        <v>1346</v>
      </c>
      <c r="C1175" s="326">
        <v>1000</v>
      </c>
      <c r="D1175" s="326">
        <v>1000</v>
      </c>
      <c r="E1175" s="326">
        <v>1000</v>
      </c>
      <c r="F1175" s="326">
        <v>1000</v>
      </c>
      <c r="G1175" s="326">
        <v>1000</v>
      </c>
      <c r="H1175" s="326">
        <v>1000</v>
      </c>
      <c r="I1175" s="326">
        <v>1000</v>
      </c>
      <c r="J1175" s="326">
        <v>14000</v>
      </c>
      <c r="K1175" s="326">
        <v>14000</v>
      </c>
      <c r="L1175" s="326">
        <v>15000</v>
      </c>
      <c r="M1175" s="326">
        <v>15000</v>
      </c>
      <c r="N1175" s="326">
        <v>15000</v>
      </c>
      <c r="O1175" s="326">
        <v>16000</v>
      </c>
      <c r="P1175" s="326">
        <v>7379</v>
      </c>
      <c r="Q1175" s="206" t="s">
        <v>9</v>
      </c>
      <c r="R1175" s="244">
        <f t="shared" si="18"/>
        <v>0</v>
      </c>
    </row>
    <row r="1176" spans="1:18" ht="15">
      <c r="A1176" s="337" t="s">
        <v>1402</v>
      </c>
      <c r="B1176" s="338" t="s">
        <v>1346</v>
      </c>
      <c r="C1176" s="326">
        <v>2000</v>
      </c>
      <c r="D1176" s="326">
        <v>2000</v>
      </c>
      <c r="E1176" s="326">
        <v>2000</v>
      </c>
      <c r="F1176" s="326">
        <v>2000</v>
      </c>
      <c r="G1176" s="326">
        <v>2000</v>
      </c>
      <c r="H1176" s="326">
        <v>2000</v>
      </c>
      <c r="I1176" s="326">
        <v>2000</v>
      </c>
      <c r="J1176" s="326">
        <v>2000</v>
      </c>
      <c r="K1176" s="326">
        <v>2000</v>
      </c>
      <c r="L1176" s="326">
        <v>2000</v>
      </c>
      <c r="M1176" s="326">
        <v>2000</v>
      </c>
      <c r="N1176" s="326">
        <v>2000</v>
      </c>
      <c r="O1176" s="326">
        <v>2000</v>
      </c>
      <c r="P1176" s="326">
        <v>1550</v>
      </c>
      <c r="Q1176" s="206" t="s">
        <v>9</v>
      </c>
      <c r="R1176" s="244">
        <f t="shared" si="18"/>
        <v>0</v>
      </c>
    </row>
    <row r="1177" spans="1:18" ht="15">
      <c r="A1177" s="337" t="s">
        <v>1409</v>
      </c>
      <c r="B1177" s="338" t="s">
        <v>1346</v>
      </c>
      <c r="C1177" s="326">
        <v>342000</v>
      </c>
      <c r="D1177" s="326">
        <v>228000</v>
      </c>
      <c r="E1177" s="326">
        <v>233000</v>
      </c>
      <c r="F1177" s="326">
        <v>237000</v>
      </c>
      <c r="G1177" s="326">
        <v>242000</v>
      </c>
      <c r="H1177" s="326">
        <v>246000</v>
      </c>
      <c r="I1177" s="326">
        <v>251000</v>
      </c>
      <c r="J1177" s="326">
        <v>0</v>
      </c>
      <c r="K1177" s="326">
        <v>0</v>
      </c>
      <c r="L1177" s="326">
        <v>0</v>
      </c>
      <c r="M1177" s="326">
        <v>0</v>
      </c>
      <c r="N1177" s="326">
        <v>0</v>
      </c>
      <c r="O1177" s="326">
        <v>0</v>
      </c>
      <c r="P1177" s="326">
        <v>133992</v>
      </c>
      <c r="Q1177" s="206" t="s">
        <v>9</v>
      </c>
      <c r="R1177" s="244">
        <f t="shared" si="18"/>
        <v>0</v>
      </c>
    </row>
    <row r="1178" spans="1:18" ht="15">
      <c r="A1178" s="337" t="s">
        <v>1410</v>
      </c>
      <c r="B1178" s="338" t="s">
        <v>1346</v>
      </c>
      <c r="C1178" s="326">
        <v>548000</v>
      </c>
      <c r="D1178" s="326">
        <v>556000</v>
      </c>
      <c r="E1178" s="326">
        <v>564000</v>
      </c>
      <c r="F1178" s="326">
        <v>572000</v>
      </c>
      <c r="G1178" s="326">
        <v>579000</v>
      </c>
      <c r="H1178" s="326">
        <v>587000</v>
      </c>
      <c r="I1178" s="326">
        <v>595000</v>
      </c>
      <c r="J1178" s="326">
        <v>856000</v>
      </c>
      <c r="K1178" s="326">
        <v>867000</v>
      </c>
      <c r="L1178" s="326">
        <v>877000</v>
      </c>
      <c r="M1178" s="326">
        <v>888000</v>
      </c>
      <c r="N1178" s="326">
        <v>899000</v>
      </c>
      <c r="O1178" s="326">
        <v>909000</v>
      </c>
      <c r="P1178" s="326">
        <v>714053</v>
      </c>
      <c r="Q1178" s="206" t="s">
        <v>9</v>
      </c>
      <c r="R1178" s="244">
        <f t="shared" si="18"/>
        <v>0</v>
      </c>
    </row>
    <row r="1179" spans="1:18" ht="15">
      <c r="A1179" s="337" t="s">
        <v>1411</v>
      </c>
      <c r="B1179" s="338" t="s">
        <v>1346</v>
      </c>
      <c r="C1179" s="326">
        <v>-3000</v>
      </c>
      <c r="D1179" s="326">
        <v>-3000</v>
      </c>
      <c r="E1179" s="326">
        <v>-3000</v>
      </c>
      <c r="F1179" s="326">
        <v>-2000</v>
      </c>
      <c r="G1179" s="326">
        <v>-2000</v>
      </c>
      <c r="H1179" s="326">
        <v>-2000</v>
      </c>
      <c r="I1179" s="326">
        <v>-2000</v>
      </c>
      <c r="J1179" s="326">
        <v>-2000</v>
      </c>
      <c r="K1179" s="326">
        <v>-2000</v>
      </c>
      <c r="L1179" s="326">
        <v>-2000</v>
      </c>
      <c r="M1179" s="326">
        <v>-2000</v>
      </c>
      <c r="N1179" s="326">
        <v>-2000</v>
      </c>
      <c r="O1179" s="326">
        <v>-2000</v>
      </c>
      <c r="P1179" s="326">
        <v>-2336</v>
      </c>
      <c r="Q1179" s="206" t="s">
        <v>9</v>
      </c>
      <c r="R1179" s="244">
        <f t="shared" si="18"/>
        <v>0</v>
      </c>
    </row>
    <row r="1180" spans="1:18" ht="15">
      <c r="A1180" s="337" t="s">
        <v>1412</v>
      </c>
      <c r="B1180" s="338" t="s">
        <v>1346</v>
      </c>
      <c r="C1180" s="326">
        <v>0</v>
      </c>
      <c r="D1180" s="326">
        <v>0</v>
      </c>
      <c r="E1180" s="326">
        <v>0</v>
      </c>
      <c r="F1180" s="326">
        <v>0</v>
      </c>
      <c r="G1180" s="326">
        <v>0</v>
      </c>
      <c r="H1180" s="326">
        <v>0</v>
      </c>
      <c r="I1180" s="326">
        <v>0</v>
      </c>
      <c r="J1180" s="326">
        <v>0</v>
      </c>
      <c r="K1180" s="326">
        <v>0</v>
      </c>
      <c r="L1180" s="326">
        <v>0</v>
      </c>
      <c r="M1180" s="326">
        <v>0</v>
      </c>
      <c r="N1180" s="326">
        <v>0</v>
      </c>
      <c r="O1180" s="326">
        <v>0</v>
      </c>
      <c r="P1180" s="326">
        <v>0</v>
      </c>
      <c r="Q1180" s="206" t="s">
        <v>9</v>
      </c>
      <c r="R1180" s="244">
        <f t="shared" si="18"/>
        <v>0</v>
      </c>
    </row>
    <row r="1181" spans="1:18" ht="15">
      <c r="A1181" s="337" t="s">
        <v>1413</v>
      </c>
      <c r="B1181" s="338" t="s">
        <v>1346</v>
      </c>
      <c r="C1181" s="326">
        <v>0</v>
      </c>
      <c r="D1181" s="326">
        <v>0</v>
      </c>
      <c r="E1181" s="326">
        <v>0</v>
      </c>
      <c r="F1181" s="326">
        <v>0</v>
      </c>
      <c r="G1181" s="326">
        <v>0</v>
      </c>
      <c r="H1181" s="326">
        <v>0</v>
      </c>
      <c r="I1181" s="326">
        <v>0</v>
      </c>
      <c r="J1181" s="326">
        <v>0</v>
      </c>
      <c r="K1181" s="326">
        <v>0</v>
      </c>
      <c r="L1181" s="326">
        <v>0</v>
      </c>
      <c r="M1181" s="326">
        <v>0</v>
      </c>
      <c r="N1181" s="326">
        <v>0</v>
      </c>
      <c r="O1181" s="326">
        <v>0</v>
      </c>
      <c r="P1181" s="326">
        <v>0</v>
      </c>
      <c r="Q1181" s="206" t="s">
        <v>9</v>
      </c>
      <c r="R1181" s="244">
        <f t="shared" si="18"/>
        <v>0</v>
      </c>
    </row>
    <row r="1182" spans="1:18" ht="15">
      <c r="A1182" s="337" t="s">
        <v>1414</v>
      </c>
      <c r="B1182" s="338" t="s">
        <v>1346</v>
      </c>
      <c r="C1182" s="326">
        <v>-734000</v>
      </c>
      <c r="D1182" s="326">
        <v>-722000</v>
      </c>
      <c r="E1182" s="326">
        <v>24000</v>
      </c>
      <c r="F1182" s="326">
        <v>-698000</v>
      </c>
      <c r="G1182" s="326">
        <v>-685000</v>
      </c>
      <c r="H1182" s="326">
        <v>-673000</v>
      </c>
      <c r="I1182" s="326">
        <v>-661000</v>
      </c>
      <c r="J1182" s="326">
        <v>-649000</v>
      </c>
      <c r="K1182" s="326">
        <v>-636000</v>
      </c>
      <c r="L1182" s="326">
        <v>-624000</v>
      </c>
      <c r="M1182" s="326">
        <v>-612000</v>
      </c>
      <c r="N1182" s="326">
        <v>-600000</v>
      </c>
      <c r="O1182" s="326">
        <v>-587000</v>
      </c>
      <c r="P1182" s="326">
        <v>-599668</v>
      </c>
      <c r="Q1182" s="206" t="s">
        <v>9</v>
      </c>
      <c r="R1182" s="244">
        <f t="shared" si="18"/>
        <v>0</v>
      </c>
    </row>
    <row r="1183" spans="1:18" ht="15">
      <c r="A1183" s="337" t="s">
        <v>1415</v>
      </c>
      <c r="B1183" s="338" t="s">
        <v>1346</v>
      </c>
      <c r="C1183" s="326">
        <v>0</v>
      </c>
      <c r="D1183" s="326">
        <v>0</v>
      </c>
      <c r="E1183" s="326">
        <v>0</v>
      </c>
      <c r="F1183" s="326">
        <v>0</v>
      </c>
      <c r="G1183" s="326">
        <v>0</v>
      </c>
      <c r="H1183" s="326">
        <v>0</v>
      </c>
      <c r="I1183" s="326">
        <v>0</v>
      </c>
      <c r="J1183" s="326">
        <v>0</v>
      </c>
      <c r="K1183" s="326">
        <v>0</v>
      </c>
      <c r="L1183" s="326">
        <v>0</v>
      </c>
      <c r="M1183" s="326">
        <v>0</v>
      </c>
      <c r="N1183" s="326">
        <v>0</v>
      </c>
      <c r="O1183" s="326">
        <v>0</v>
      </c>
      <c r="P1183" s="326">
        <v>0</v>
      </c>
      <c r="Q1183" s="206" t="s">
        <v>9</v>
      </c>
      <c r="R1183" s="244">
        <f t="shared" si="18"/>
        <v>0</v>
      </c>
    </row>
    <row r="1184" spans="1:18" ht="15">
      <c r="A1184" s="337" t="s">
        <v>1416</v>
      </c>
      <c r="B1184" s="338" t="s">
        <v>1346</v>
      </c>
      <c r="C1184" s="326">
        <v>10000</v>
      </c>
      <c r="D1184" s="326">
        <v>11000</v>
      </c>
      <c r="E1184" s="326">
        <v>11000</v>
      </c>
      <c r="F1184" s="326">
        <v>12000</v>
      </c>
      <c r="G1184" s="326">
        <v>12000</v>
      </c>
      <c r="H1184" s="326">
        <v>13000</v>
      </c>
      <c r="I1184" s="326">
        <v>13000</v>
      </c>
      <c r="J1184" s="326">
        <v>13000</v>
      </c>
      <c r="K1184" s="326">
        <v>14000</v>
      </c>
      <c r="L1184" s="326">
        <v>14000</v>
      </c>
      <c r="M1184" s="326">
        <v>15000</v>
      </c>
      <c r="N1184" s="326">
        <v>15000</v>
      </c>
      <c r="O1184" s="326">
        <v>16000</v>
      </c>
      <c r="P1184" s="326">
        <v>13024</v>
      </c>
      <c r="Q1184" s="206" t="s">
        <v>9</v>
      </c>
      <c r="R1184" s="244">
        <f t="shared" si="18"/>
        <v>0</v>
      </c>
    </row>
    <row r="1185" spans="1:18" ht="15">
      <c r="A1185" s="337" t="s">
        <v>1417</v>
      </c>
      <c r="B1185" s="338" t="s">
        <v>1346</v>
      </c>
      <c r="C1185" s="326">
        <v>372000</v>
      </c>
      <c r="D1185" s="326">
        <v>376000</v>
      </c>
      <c r="E1185" s="326">
        <v>380000</v>
      </c>
      <c r="F1185" s="326">
        <v>384000</v>
      </c>
      <c r="G1185" s="326">
        <v>388000</v>
      </c>
      <c r="H1185" s="326">
        <v>392000</v>
      </c>
      <c r="I1185" s="326">
        <v>397000</v>
      </c>
      <c r="J1185" s="326">
        <v>401000</v>
      </c>
      <c r="K1185" s="326">
        <v>405000</v>
      </c>
      <c r="L1185" s="326">
        <v>409000</v>
      </c>
      <c r="M1185" s="326">
        <v>413000</v>
      </c>
      <c r="N1185" s="326">
        <v>417000</v>
      </c>
      <c r="O1185" s="326">
        <v>422000</v>
      </c>
      <c r="P1185" s="326">
        <v>396590</v>
      </c>
      <c r="Q1185" s="206" t="s">
        <v>9</v>
      </c>
      <c r="R1185" s="244">
        <f t="shared" si="18"/>
        <v>0</v>
      </c>
    </row>
    <row r="1186" spans="1:18" ht="15">
      <c r="A1186" s="337" t="s">
        <v>1418</v>
      </c>
      <c r="B1186" s="338" t="s">
        <v>1346</v>
      </c>
      <c r="C1186" s="326">
        <v>0</v>
      </c>
      <c r="D1186" s="326">
        <v>0</v>
      </c>
      <c r="E1186" s="326">
        <v>0</v>
      </c>
      <c r="F1186" s="326">
        <v>0</v>
      </c>
      <c r="G1186" s="326">
        <v>0</v>
      </c>
      <c r="H1186" s="326">
        <v>0</v>
      </c>
      <c r="I1186" s="326">
        <v>0</v>
      </c>
      <c r="J1186" s="326">
        <v>0</v>
      </c>
      <c r="K1186" s="326">
        <v>0</v>
      </c>
      <c r="L1186" s="326">
        <v>0</v>
      </c>
      <c r="M1186" s="326">
        <v>0</v>
      </c>
      <c r="N1186" s="326">
        <v>0</v>
      </c>
      <c r="O1186" s="326">
        <v>0</v>
      </c>
      <c r="P1186" s="326">
        <v>0</v>
      </c>
      <c r="Q1186" s="206" t="s">
        <v>9</v>
      </c>
      <c r="R1186" s="244">
        <f t="shared" si="18"/>
        <v>0</v>
      </c>
    </row>
    <row r="1187" spans="1:18" ht="15">
      <c r="A1187" s="337" t="s">
        <v>1419</v>
      </c>
      <c r="B1187" s="338" t="s">
        <v>1346</v>
      </c>
      <c r="C1187" s="326">
        <v>0</v>
      </c>
      <c r="D1187" s="326">
        <v>0</v>
      </c>
      <c r="E1187" s="326">
        <v>0</v>
      </c>
      <c r="F1187" s="326">
        <v>0</v>
      </c>
      <c r="G1187" s="326">
        <v>0</v>
      </c>
      <c r="H1187" s="326">
        <v>0</v>
      </c>
      <c r="I1187" s="326">
        <v>0</v>
      </c>
      <c r="J1187" s="326">
        <v>0</v>
      </c>
      <c r="K1187" s="326">
        <v>0</v>
      </c>
      <c r="L1187" s="326">
        <v>0</v>
      </c>
      <c r="M1187" s="326">
        <v>0</v>
      </c>
      <c r="N1187" s="326">
        <v>0</v>
      </c>
      <c r="O1187" s="326">
        <v>0</v>
      </c>
      <c r="P1187" s="326">
        <v>0</v>
      </c>
      <c r="Q1187" s="206" t="s">
        <v>9</v>
      </c>
      <c r="R1187" s="244">
        <f t="shared" si="18"/>
        <v>0</v>
      </c>
    </row>
    <row r="1188" spans="1:18" ht="15">
      <c r="A1188" s="337" t="s">
        <v>1420</v>
      </c>
      <c r="B1188" s="338" t="s">
        <v>1346</v>
      </c>
      <c r="C1188" s="326">
        <v>1135000</v>
      </c>
      <c r="D1188" s="326">
        <v>1036000</v>
      </c>
      <c r="E1188" s="326">
        <v>1144000</v>
      </c>
      <c r="F1188" s="326">
        <v>1252000</v>
      </c>
      <c r="G1188" s="326">
        <v>1361000</v>
      </c>
      <c r="H1188" s="326">
        <v>1438000</v>
      </c>
      <c r="I1188" s="326">
        <v>1526000</v>
      </c>
      <c r="J1188" s="326">
        <v>0</v>
      </c>
      <c r="K1188" s="326">
        <v>0</v>
      </c>
      <c r="L1188" s="326">
        <v>0</v>
      </c>
      <c r="M1188" s="326">
        <v>0</v>
      </c>
      <c r="N1188" s="326">
        <v>0</v>
      </c>
      <c r="O1188" s="326">
        <v>0</v>
      </c>
      <c r="P1188" s="326">
        <v>693734</v>
      </c>
      <c r="Q1188" s="206" t="s">
        <v>9</v>
      </c>
      <c r="R1188" s="244">
        <f t="shared" si="18"/>
        <v>0</v>
      </c>
    </row>
    <row r="1189" spans="1:18" ht="15">
      <c r="A1189" s="337" t="s">
        <v>1421</v>
      </c>
      <c r="B1189" s="338" t="s">
        <v>1346</v>
      </c>
      <c r="C1189" s="326">
        <v>16601000</v>
      </c>
      <c r="D1189" s="326">
        <v>16910000</v>
      </c>
      <c r="E1189" s="326">
        <v>16491000</v>
      </c>
      <c r="F1189" s="326">
        <v>17541000</v>
      </c>
      <c r="G1189" s="326">
        <v>17857000</v>
      </c>
      <c r="H1189" s="326">
        <v>18174000</v>
      </c>
      <c r="I1189" s="326">
        <v>18490000</v>
      </c>
      <c r="J1189" s="326">
        <v>19688000</v>
      </c>
      <c r="K1189" s="326">
        <v>20028000</v>
      </c>
      <c r="L1189" s="326">
        <v>20377000</v>
      </c>
      <c r="M1189" s="326">
        <v>20576000</v>
      </c>
      <c r="N1189" s="326">
        <v>20756000</v>
      </c>
      <c r="O1189" s="326">
        <v>21050000</v>
      </c>
      <c r="P1189" s="326">
        <v>18809478</v>
      </c>
      <c r="Q1189" s="206" t="s">
        <v>9</v>
      </c>
      <c r="R1189" s="244">
        <f t="shared" si="18"/>
        <v>0</v>
      </c>
    </row>
    <row r="1190" spans="1:18" ht="15">
      <c r="A1190" s="337" t="s">
        <v>1442</v>
      </c>
      <c r="B1190" s="338" t="s">
        <v>1346</v>
      </c>
      <c r="C1190" s="326">
        <v>2804000</v>
      </c>
      <c r="D1190" s="326">
        <v>2835000</v>
      </c>
      <c r="E1190" s="326">
        <v>2866000</v>
      </c>
      <c r="F1190" s="326">
        <v>2076000</v>
      </c>
      <c r="G1190" s="326">
        <v>2099000</v>
      </c>
      <c r="H1190" s="326">
        <v>2123000</v>
      </c>
      <c r="I1190" s="326">
        <v>2146000</v>
      </c>
      <c r="J1190" s="326">
        <v>2169000</v>
      </c>
      <c r="K1190" s="326">
        <v>2185000</v>
      </c>
      <c r="L1190" s="326">
        <v>2205000</v>
      </c>
      <c r="M1190" s="326">
        <v>2225000</v>
      </c>
      <c r="N1190" s="326">
        <v>2245000</v>
      </c>
      <c r="O1190" s="326">
        <v>2265000</v>
      </c>
      <c r="P1190" s="326">
        <v>2308925</v>
      </c>
      <c r="Q1190" s="206" t="s">
        <v>9</v>
      </c>
      <c r="R1190" s="244">
        <f t="shared" si="18"/>
        <v>0</v>
      </c>
    </row>
    <row r="1191" spans="1:18" ht="15">
      <c r="A1191" s="337" t="s">
        <v>1443</v>
      </c>
      <c r="B1191" s="338" t="s">
        <v>1346</v>
      </c>
      <c r="C1191" s="326">
        <v>24000</v>
      </c>
      <c r="D1191" s="326">
        <v>24000</v>
      </c>
      <c r="E1191" s="326">
        <v>25000</v>
      </c>
      <c r="F1191" s="326">
        <v>16000</v>
      </c>
      <c r="G1191" s="326">
        <v>17000</v>
      </c>
      <c r="H1191" s="326">
        <v>17000</v>
      </c>
      <c r="I1191" s="326">
        <v>18000</v>
      </c>
      <c r="J1191" s="326">
        <v>18000</v>
      </c>
      <c r="K1191" s="326">
        <v>19000</v>
      </c>
      <c r="L1191" s="326">
        <v>19000</v>
      </c>
      <c r="M1191" s="326">
        <v>20000</v>
      </c>
      <c r="N1191" s="326">
        <v>20000</v>
      </c>
      <c r="O1191" s="326">
        <v>21000</v>
      </c>
      <c r="P1191" s="326">
        <v>19464</v>
      </c>
      <c r="Q1191" s="206" t="s">
        <v>9</v>
      </c>
      <c r="R1191" s="244">
        <f t="shared" si="18"/>
        <v>1000</v>
      </c>
    </row>
    <row r="1192" spans="1:18" ht="15">
      <c r="A1192" s="337" t="s">
        <v>1444</v>
      </c>
      <c r="B1192" s="338" t="s">
        <v>1346</v>
      </c>
      <c r="C1192" s="326">
        <v>24000</v>
      </c>
      <c r="D1192" s="326">
        <v>25000</v>
      </c>
      <c r="E1192" s="326">
        <v>25000</v>
      </c>
      <c r="F1192" s="326">
        <v>15000</v>
      </c>
      <c r="G1192" s="326">
        <v>15000</v>
      </c>
      <c r="H1192" s="326">
        <v>16000</v>
      </c>
      <c r="I1192" s="326">
        <v>16000</v>
      </c>
      <c r="J1192" s="326">
        <v>17000</v>
      </c>
      <c r="K1192" s="326">
        <v>17000</v>
      </c>
      <c r="L1192" s="326">
        <v>18000</v>
      </c>
      <c r="M1192" s="326">
        <v>18000</v>
      </c>
      <c r="N1192" s="326">
        <v>19000</v>
      </c>
      <c r="O1192" s="326">
        <v>19000</v>
      </c>
      <c r="P1192" s="326">
        <v>18596</v>
      </c>
      <c r="Q1192" s="206" t="s">
        <v>9</v>
      </c>
      <c r="R1192" s="244">
        <f t="shared" si="18"/>
        <v>0</v>
      </c>
    </row>
    <row r="1193" spans="1:18" ht="15">
      <c r="A1193" s="337" t="s">
        <v>1445</v>
      </c>
      <c r="B1193" s="338" t="s">
        <v>1346</v>
      </c>
      <c r="C1193" s="326">
        <v>35000</v>
      </c>
      <c r="D1193" s="326">
        <v>36000</v>
      </c>
      <c r="E1193" s="326">
        <v>37000</v>
      </c>
      <c r="F1193" s="326">
        <v>23000</v>
      </c>
      <c r="G1193" s="326">
        <v>24000</v>
      </c>
      <c r="H1193" s="326">
        <v>25000</v>
      </c>
      <c r="I1193" s="326">
        <v>26000</v>
      </c>
      <c r="J1193" s="326">
        <v>26000</v>
      </c>
      <c r="K1193" s="326">
        <v>27000</v>
      </c>
      <c r="L1193" s="326">
        <v>28000</v>
      </c>
      <c r="M1193" s="326">
        <v>29000</v>
      </c>
      <c r="N1193" s="326">
        <v>29000</v>
      </c>
      <c r="O1193" s="326">
        <v>30000</v>
      </c>
      <c r="P1193" s="326">
        <v>28633</v>
      </c>
      <c r="Q1193" s="206" t="s">
        <v>9</v>
      </c>
      <c r="R1193" s="244">
        <f t="shared" si="18"/>
        <v>0</v>
      </c>
    </row>
    <row r="1194" spans="1:18" ht="15">
      <c r="A1194" s="337" t="s">
        <v>1446</v>
      </c>
      <c r="B1194" s="338" t="s">
        <v>1346</v>
      </c>
      <c r="C1194" s="326">
        <v>42000</v>
      </c>
      <c r="D1194" s="326">
        <v>43000</v>
      </c>
      <c r="E1194" s="326">
        <v>44000</v>
      </c>
      <c r="F1194" s="326">
        <v>27000</v>
      </c>
      <c r="G1194" s="326">
        <v>28000</v>
      </c>
      <c r="H1194" s="326">
        <v>29000</v>
      </c>
      <c r="I1194" s="326">
        <v>29000</v>
      </c>
      <c r="J1194" s="326">
        <v>30000</v>
      </c>
      <c r="K1194" s="326">
        <v>31000</v>
      </c>
      <c r="L1194" s="326">
        <v>32000</v>
      </c>
      <c r="M1194" s="326">
        <v>32000</v>
      </c>
      <c r="N1194" s="326">
        <v>33000</v>
      </c>
      <c r="O1194" s="326">
        <v>34000</v>
      </c>
      <c r="P1194" s="326">
        <v>33128</v>
      </c>
      <c r="Q1194" s="206" t="s">
        <v>9</v>
      </c>
      <c r="R1194" s="244">
        <f t="shared" si="18"/>
        <v>0</v>
      </c>
    </row>
    <row r="1195" spans="1:18" ht="15">
      <c r="A1195" s="337" t="s">
        <v>1447</v>
      </c>
      <c r="B1195" s="338" t="s">
        <v>1346</v>
      </c>
      <c r="C1195" s="326">
        <v>0</v>
      </c>
      <c r="D1195" s="326">
        <v>0</v>
      </c>
      <c r="E1195" s="326">
        <v>0</v>
      </c>
      <c r="F1195" s="326">
        <v>0</v>
      </c>
      <c r="G1195" s="326">
        <v>0</v>
      </c>
      <c r="H1195" s="326">
        <v>0</v>
      </c>
      <c r="I1195" s="326">
        <v>0</v>
      </c>
      <c r="J1195" s="326">
        <v>0</v>
      </c>
      <c r="K1195" s="326">
        <v>0</v>
      </c>
      <c r="L1195" s="326">
        <v>0</v>
      </c>
      <c r="M1195" s="326">
        <v>0</v>
      </c>
      <c r="N1195" s="326">
        <v>0</v>
      </c>
      <c r="O1195" s="326">
        <v>0</v>
      </c>
      <c r="P1195" s="326">
        <v>0</v>
      </c>
      <c r="Q1195" s="206" t="s">
        <v>9</v>
      </c>
      <c r="R1195" s="244">
        <f t="shared" si="18"/>
        <v>0</v>
      </c>
    </row>
    <row r="1196" spans="1:18" ht="15">
      <c r="A1196" s="337" t="s">
        <v>1448</v>
      </c>
      <c r="B1196" s="338" t="s">
        <v>1346</v>
      </c>
      <c r="C1196" s="326">
        <v>0</v>
      </c>
      <c r="D1196" s="326">
        <v>0</v>
      </c>
      <c r="E1196" s="326">
        <v>0</v>
      </c>
      <c r="F1196" s="326">
        <v>0</v>
      </c>
      <c r="G1196" s="326">
        <v>0</v>
      </c>
      <c r="H1196" s="326">
        <v>0</v>
      </c>
      <c r="I1196" s="326">
        <v>0</v>
      </c>
      <c r="J1196" s="326">
        <v>0</v>
      </c>
      <c r="K1196" s="326">
        <v>0</v>
      </c>
      <c r="L1196" s="326">
        <v>0</v>
      </c>
      <c r="M1196" s="326">
        <v>0</v>
      </c>
      <c r="N1196" s="326">
        <v>0</v>
      </c>
      <c r="O1196" s="326">
        <v>0</v>
      </c>
      <c r="P1196" s="326">
        <v>0</v>
      </c>
      <c r="Q1196" s="206" t="s">
        <v>9</v>
      </c>
      <c r="R1196" s="244">
        <f t="shared" si="18"/>
        <v>0</v>
      </c>
    </row>
    <row r="1197" spans="1:18" ht="15">
      <c r="A1197" s="337" t="s">
        <v>1449</v>
      </c>
      <c r="B1197" s="338" t="s">
        <v>1346</v>
      </c>
      <c r="C1197" s="326">
        <v>426000</v>
      </c>
      <c r="D1197" s="326">
        <v>501000</v>
      </c>
      <c r="E1197" s="326">
        <v>575000</v>
      </c>
      <c r="F1197" s="326">
        <v>650000</v>
      </c>
      <c r="G1197" s="326">
        <v>725000</v>
      </c>
      <c r="H1197" s="326">
        <v>800000</v>
      </c>
      <c r="I1197" s="326">
        <v>874000</v>
      </c>
      <c r="J1197" s="326">
        <v>0</v>
      </c>
      <c r="K1197" s="326">
        <v>0</v>
      </c>
      <c r="L1197" s="326">
        <v>0</v>
      </c>
      <c r="M1197" s="326">
        <v>0</v>
      </c>
      <c r="N1197" s="326">
        <v>0</v>
      </c>
      <c r="O1197" s="326">
        <v>0</v>
      </c>
      <c r="P1197" s="326">
        <v>361472</v>
      </c>
      <c r="Q1197" s="206" t="s">
        <v>9</v>
      </c>
      <c r="R1197" s="244">
        <f t="shared" si="18"/>
        <v>1000</v>
      </c>
    </row>
    <row r="1198" spans="1:18" ht="15">
      <c r="A1198" s="337" t="s">
        <v>1450</v>
      </c>
      <c r="B1198" s="338" t="s">
        <v>1346</v>
      </c>
      <c r="C1198" s="326">
        <v>0</v>
      </c>
      <c r="D1198" s="326">
        <v>0</v>
      </c>
      <c r="E1198" s="326">
        <v>0</v>
      </c>
      <c r="F1198" s="326">
        <v>0</v>
      </c>
      <c r="G1198" s="326">
        <v>0</v>
      </c>
      <c r="H1198" s="326">
        <v>0</v>
      </c>
      <c r="I1198" s="326">
        <v>0</v>
      </c>
      <c r="J1198" s="326">
        <v>0</v>
      </c>
      <c r="K1198" s="326">
        <v>0</v>
      </c>
      <c r="L1198" s="326">
        <v>0</v>
      </c>
      <c r="M1198" s="326">
        <v>0</v>
      </c>
      <c r="N1198" s="326">
        <v>0</v>
      </c>
      <c r="O1198" s="326">
        <v>0</v>
      </c>
      <c r="P1198" s="326">
        <v>0</v>
      </c>
      <c r="Q1198" s="206" t="s">
        <v>9</v>
      </c>
      <c r="R1198" s="244">
        <f t="shared" si="18"/>
        <v>0</v>
      </c>
    </row>
    <row r="1199" spans="1:18" ht="15">
      <c r="A1199" s="337" t="s">
        <v>1451</v>
      </c>
      <c r="B1199" s="338" t="s">
        <v>1346</v>
      </c>
      <c r="C1199" s="326">
        <v>786000</v>
      </c>
      <c r="D1199" s="326">
        <v>799000</v>
      </c>
      <c r="E1199" s="326">
        <v>812000</v>
      </c>
      <c r="F1199" s="326">
        <v>824000</v>
      </c>
      <c r="G1199" s="326">
        <v>837000</v>
      </c>
      <c r="H1199" s="326">
        <v>850000</v>
      </c>
      <c r="I1199" s="326">
        <v>863000</v>
      </c>
      <c r="J1199" s="326">
        <v>1400000</v>
      </c>
      <c r="K1199" s="326">
        <v>1417000</v>
      </c>
      <c r="L1199" s="326">
        <v>1253000</v>
      </c>
      <c r="M1199" s="326">
        <v>1277000</v>
      </c>
      <c r="N1199" s="326">
        <v>1302000</v>
      </c>
      <c r="O1199" s="326">
        <v>1326000</v>
      </c>
      <c r="P1199" s="326">
        <v>1057517</v>
      </c>
      <c r="Q1199" s="206" t="s">
        <v>9</v>
      </c>
      <c r="R1199" s="244">
        <f t="shared" si="18"/>
        <v>0</v>
      </c>
    </row>
    <row r="1200" spans="1:18" ht="15">
      <c r="A1200" s="337" t="s">
        <v>1452</v>
      </c>
      <c r="B1200" s="338" t="s">
        <v>1346</v>
      </c>
      <c r="C1200" s="326">
        <v>0</v>
      </c>
      <c r="D1200" s="326">
        <v>0</v>
      </c>
      <c r="E1200" s="326">
        <v>0</v>
      </c>
      <c r="F1200" s="326">
        <v>0</v>
      </c>
      <c r="G1200" s="326">
        <v>0</v>
      </c>
      <c r="H1200" s="326">
        <v>0</v>
      </c>
      <c r="I1200" s="326">
        <v>0</v>
      </c>
      <c r="J1200" s="326">
        <v>0</v>
      </c>
      <c r="K1200" s="326">
        <v>0</v>
      </c>
      <c r="L1200" s="326">
        <v>0</v>
      </c>
      <c r="M1200" s="326">
        <v>0</v>
      </c>
      <c r="N1200" s="326">
        <v>0</v>
      </c>
      <c r="O1200" s="326">
        <v>0</v>
      </c>
      <c r="P1200" s="326">
        <v>0</v>
      </c>
      <c r="Q1200" s="206" t="s">
        <v>9</v>
      </c>
      <c r="R1200" s="244">
        <f t="shared" si="18"/>
        <v>0</v>
      </c>
    </row>
    <row r="1201" spans="1:18" ht="15">
      <c r="A1201" s="337" t="s">
        <v>1453</v>
      </c>
      <c r="B1201" s="338" t="s">
        <v>1346</v>
      </c>
      <c r="C1201" s="326">
        <v>0</v>
      </c>
      <c r="D1201" s="326">
        <v>0</v>
      </c>
      <c r="E1201" s="326">
        <v>0</v>
      </c>
      <c r="F1201" s="326">
        <v>0</v>
      </c>
      <c r="G1201" s="326">
        <v>0</v>
      </c>
      <c r="H1201" s="326">
        <v>0</v>
      </c>
      <c r="I1201" s="326">
        <v>0</v>
      </c>
      <c r="J1201" s="326">
        <v>0</v>
      </c>
      <c r="K1201" s="326">
        <v>0</v>
      </c>
      <c r="L1201" s="326">
        <v>0</v>
      </c>
      <c r="M1201" s="326">
        <v>0</v>
      </c>
      <c r="N1201" s="326">
        <v>0</v>
      </c>
      <c r="O1201" s="326">
        <v>0</v>
      </c>
      <c r="P1201" s="326">
        <v>0</v>
      </c>
      <c r="Q1201" s="206" t="s">
        <v>9</v>
      </c>
      <c r="R1201" s="244">
        <f t="shared" si="18"/>
        <v>0</v>
      </c>
    </row>
    <row r="1202" spans="1:18" ht="15">
      <c r="A1202" s="337" t="s">
        <v>1454</v>
      </c>
      <c r="B1202" s="338" t="s">
        <v>1346</v>
      </c>
      <c r="C1202" s="326">
        <v>0</v>
      </c>
      <c r="D1202" s="326">
        <v>0</v>
      </c>
      <c r="E1202" s="326">
        <v>0</v>
      </c>
      <c r="F1202" s="326">
        <v>0</v>
      </c>
      <c r="G1202" s="326">
        <v>0</v>
      </c>
      <c r="H1202" s="326">
        <v>0</v>
      </c>
      <c r="I1202" s="326">
        <v>0</v>
      </c>
      <c r="J1202" s="326">
        <v>0</v>
      </c>
      <c r="K1202" s="326">
        <v>0</v>
      </c>
      <c r="L1202" s="326">
        <v>0</v>
      </c>
      <c r="M1202" s="326">
        <v>0</v>
      </c>
      <c r="N1202" s="326">
        <v>0</v>
      </c>
      <c r="O1202" s="326">
        <v>0</v>
      </c>
      <c r="P1202" s="326">
        <v>0</v>
      </c>
      <c r="Q1202" s="206" t="s">
        <v>9</v>
      </c>
      <c r="R1202" s="244">
        <f t="shared" si="18"/>
        <v>0</v>
      </c>
    </row>
    <row r="1203" spans="1:18" ht="15">
      <c r="A1203" s="337" t="s">
        <v>1455</v>
      </c>
      <c r="B1203" s="338" t="s">
        <v>1346</v>
      </c>
      <c r="C1203" s="326">
        <v>-132000</v>
      </c>
      <c r="D1203" s="326">
        <v>-117000</v>
      </c>
      <c r="E1203" s="326">
        <v>-102000</v>
      </c>
      <c r="F1203" s="326">
        <v>-87000</v>
      </c>
      <c r="G1203" s="326">
        <v>-72000</v>
      </c>
      <c r="H1203" s="326">
        <v>-57000</v>
      </c>
      <c r="I1203" s="326">
        <v>-42000</v>
      </c>
      <c r="J1203" s="326">
        <v>0</v>
      </c>
      <c r="K1203" s="326">
        <v>0</v>
      </c>
      <c r="L1203" s="326">
        <v>0</v>
      </c>
      <c r="M1203" s="326">
        <v>0</v>
      </c>
      <c r="N1203" s="326">
        <v>0</v>
      </c>
      <c r="O1203" s="326">
        <v>0</v>
      </c>
      <c r="P1203" s="326">
        <v>-45286</v>
      </c>
      <c r="Q1203" s="206" t="s">
        <v>9</v>
      </c>
      <c r="R1203" s="244">
        <f t="shared" si="18"/>
        <v>0</v>
      </c>
    </row>
    <row r="1204" spans="1:18" ht="15">
      <c r="A1204" s="337" t="s">
        <v>1456</v>
      </c>
      <c r="B1204" s="338" t="s">
        <v>1346</v>
      </c>
      <c r="C1204" s="326">
        <v>1847000</v>
      </c>
      <c r="D1204" s="326">
        <v>1887000</v>
      </c>
      <c r="E1204" s="326">
        <v>1926000</v>
      </c>
      <c r="F1204" s="326">
        <v>1965000</v>
      </c>
      <c r="G1204" s="326">
        <v>2004000</v>
      </c>
      <c r="H1204" s="326">
        <v>2043000</v>
      </c>
      <c r="I1204" s="326">
        <v>2082000</v>
      </c>
      <c r="J1204" s="326">
        <v>2007000</v>
      </c>
      <c r="K1204" s="326">
        <v>2068000</v>
      </c>
      <c r="L1204" s="326">
        <v>2117000</v>
      </c>
      <c r="M1204" s="326">
        <v>2169000</v>
      </c>
      <c r="N1204" s="326">
        <v>2220000</v>
      </c>
      <c r="O1204" s="326">
        <v>2276000</v>
      </c>
      <c r="P1204" s="326">
        <v>2045579</v>
      </c>
      <c r="Q1204" s="206" t="s">
        <v>9</v>
      </c>
      <c r="R1204" s="244">
        <f t="shared" si="18"/>
        <v>0</v>
      </c>
    </row>
    <row r="1205" spans="1:18" ht="15">
      <c r="A1205" s="337" t="s">
        <v>1457</v>
      </c>
      <c r="B1205" s="338" t="s">
        <v>1346</v>
      </c>
      <c r="C1205" s="326">
        <v>0</v>
      </c>
      <c r="D1205" s="326">
        <v>0</v>
      </c>
      <c r="E1205" s="326">
        <v>0</v>
      </c>
      <c r="F1205" s="326">
        <v>0</v>
      </c>
      <c r="G1205" s="326">
        <v>0</v>
      </c>
      <c r="H1205" s="326">
        <v>0</v>
      </c>
      <c r="I1205" s="326">
        <v>0</v>
      </c>
      <c r="J1205" s="326">
        <v>0</v>
      </c>
      <c r="K1205" s="326">
        <v>0</v>
      </c>
      <c r="L1205" s="326">
        <v>0</v>
      </c>
      <c r="M1205" s="326">
        <v>0</v>
      </c>
      <c r="N1205" s="326">
        <v>0</v>
      </c>
      <c r="O1205" s="326">
        <v>0</v>
      </c>
      <c r="P1205" s="326">
        <v>0</v>
      </c>
      <c r="Q1205" s="206" t="s">
        <v>9</v>
      </c>
      <c r="R1205" s="244">
        <f t="shared" si="18"/>
        <v>0</v>
      </c>
    </row>
    <row r="1206" spans="1:18" ht="15">
      <c r="A1206" s="337" t="s">
        <v>1458</v>
      </c>
      <c r="B1206" s="338" t="s">
        <v>1346</v>
      </c>
      <c r="C1206" s="326">
        <v>0</v>
      </c>
      <c r="D1206" s="326">
        <v>0</v>
      </c>
      <c r="E1206" s="326">
        <v>0</v>
      </c>
      <c r="F1206" s="326">
        <v>0</v>
      </c>
      <c r="G1206" s="326">
        <v>0</v>
      </c>
      <c r="H1206" s="326">
        <v>0</v>
      </c>
      <c r="I1206" s="326">
        <v>0</v>
      </c>
      <c r="J1206" s="326">
        <v>0</v>
      </c>
      <c r="K1206" s="326">
        <v>0</v>
      </c>
      <c r="L1206" s="326">
        <v>0</v>
      </c>
      <c r="M1206" s="326">
        <v>0</v>
      </c>
      <c r="N1206" s="326">
        <v>0</v>
      </c>
      <c r="O1206" s="326">
        <v>0</v>
      </c>
      <c r="P1206" s="326">
        <v>0</v>
      </c>
      <c r="Q1206" s="206" t="s">
        <v>9</v>
      </c>
      <c r="R1206" s="244">
        <f t="shared" si="18"/>
        <v>0</v>
      </c>
    </row>
    <row r="1207" spans="1:18" ht="15">
      <c r="A1207" s="337" t="s">
        <v>1459</v>
      </c>
      <c r="B1207" s="338" t="s">
        <v>1346</v>
      </c>
      <c r="C1207" s="326">
        <v>0</v>
      </c>
      <c r="D1207" s="326">
        <v>0</v>
      </c>
      <c r="E1207" s="326">
        <v>0</v>
      </c>
      <c r="F1207" s="326">
        <v>0</v>
      </c>
      <c r="G1207" s="326">
        <v>0</v>
      </c>
      <c r="H1207" s="326">
        <v>0</v>
      </c>
      <c r="I1207" s="326">
        <v>0</v>
      </c>
      <c r="J1207" s="326">
        <v>0</v>
      </c>
      <c r="K1207" s="326">
        <v>0</v>
      </c>
      <c r="L1207" s="326">
        <v>10000</v>
      </c>
      <c r="M1207" s="326">
        <v>19000</v>
      </c>
      <c r="N1207" s="326">
        <v>28000</v>
      </c>
      <c r="O1207" s="326">
        <v>0</v>
      </c>
      <c r="P1207" s="326">
        <v>4783</v>
      </c>
      <c r="Q1207" s="206" t="s">
        <v>9</v>
      </c>
      <c r="R1207" s="244">
        <f t="shared" si="18"/>
        <v>0</v>
      </c>
    </row>
    <row r="1208" spans="1:18" ht="15">
      <c r="A1208" s="337" t="s">
        <v>1460</v>
      </c>
      <c r="B1208" s="338" t="s">
        <v>1346</v>
      </c>
      <c r="C1208" s="326">
        <v>0</v>
      </c>
      <c r="D1208" s="326">
        <v>0</v>
      </c>
      <c r="E1208" s="326">
        <v>0</v>
      </c>
      <c r="F1208" s="326">
        <v>0</v>
      </c>
      <c r="G1208" s="326">
        <v>0</v>
      </c>
      <c r="H1208" s="326">
        <v>0</v>
      </c>
      <c r="I1208" s="326">
        <v>0</v>
      </c>
      <c r="J1208" s="326">
        <v>0</v>
      </c>
      <c r="K1208" s="326">
        <v>0</v>
      </c>
      <c r="L1208" s="326">
        <v>0</v>
      </c>
      <c r="M1208" s="326">
        <v>0</v>
      </c>
      <c r="N1208" s="326">
        <v>0</v>
      </c>
      <c r="O1208" s="326">
        <v>0</v>
      </c>
      <c r="P1208" s="326">
        <v>0</v>
      </c>
      <c r="Q1208" s="206" t="s">
        <v>9</v>
      </c>
      <c r="R1208" s="244">
        <f t="shared" si="18"/>
        <v>0</v>
      </c>
    </row>
    <row r="1209" spans="1:18" ht="15">
      <c r="A1209" s="337" t="s">
        <v>1461</v>
      </c>
      <c r="B1209" s="338" t="s">
        <v>1346</v>
      </c>
      <c r="C1209" s="326">
        <v>25000</v>
      </c>
      <c r="D1209" s="326">
        <v>25000</v>
      </c>
      <c r="E1209" s="326">
        <v>25000</v>
      </c>
      <c r="F1209" s="326">
        <v>25000</v>
      </c>
      <c r="G1209" s="326">
        <v>26000</v>
      </c>
      <c r="H1209" s="326">
        <v>26000</v>
      </c>
      <c r="I1209" s="326">
        <v>26000</v>
      </c>
      <c r="J1209" s="326">
        <v>26000</v>
      </c>
      <c r="K1209" s="326">
        <v>27000</v>
      </c>
      <c r="L1209" s="326">
        <v>27000</v>
      </c>
      <c r="M1209" s="326">
        <v>27000</v>
      </c>
      <c r="N1209" s="326">
        <v>27000</v>
      </c>
      <c r="O1209" s="326">
        <v>27000</v>
      </c>
      <c r="P1209" s="326">
        <v>26096</v>
      </c>
      <c r="Q1209" s="206" t="s">
        <v>9</v>
      </c>
      <c r="R1209" s="244">
        <f t="shared" si="18"/>
        <v>0</v>
      </c>
    </row>
    <row r="1210" spans="1:18" ht="15">
      <c r="A1210" s="337" t="s">
        <v>1462</v>
      </c>
      <c r="B1210" s="338" t="s">
        <v>1346</v>
      </c>
      <c r="C1210" s="326">
        <v>0</v>
      </c>
      <c r="D1210" s="326">
        <v>0</v>
      </c>
      <c r="E1210" s="326">
        <v>0</v>
      </c>
      <c r="F1210" s="326">
        <v>0</v>
      </c>
      <c r="G1210" s="326">
        <v>0</v>
      </c>
      <c r="H1210" s="326">
        <v>0</v>
      </c>
      <c r="I1210" s="326">
        <v>0</v>
      </c>
      <c r="J1210" s="326">
        <v>0</v>
      </c>
      <c r="K1210" s="326">
        <v>0</v>
      </c>
      <c r="L1210" s="326">
        <v>0</v>
      </c>
      <c r="M1210" s="326">
        <v>0</v>
      </c>
      <c r="N1210" s="326">
        <v>0</v>
      </c>
      <c r="O1210" s="326">
        <v>0</v>
      </c>
      <c r="P1210" s="326">
        <v>0</v>
      </c>
      <c r="Q1210" s="206" t="s">
        <v>9</v>
      </c>
      <c r="R1210" s="244">
        <f t="shared" si="18"/>
        <v>0</v>
      </c>
    </row>
    <row r="1211" spans="1:18" ht="15">
      <c r="A1211" s="337" t="s">
        <v>1463</v>
      </c>
      <c r="B1211" s="338" t="s">
        <v>1346</v>
      </c>
      <c r="C1211" s="326">
        <v>31000</v>
      </c>
      <c r="D1211" s="326">
        <v>32000</v>
      </c>
      <c r="E1211" s="326">
        <v>33000</v>
      </c>
      <c r="F1211" s="326">
        <v>33000</v>
      </c>
      <c r="G1211" s="326">
        <v>34000</v>
      </c>
      <c r="H1211" s="326">
        <v>34000</v>
      </c>
      <c r="I1211" s="326">
        <v>35000</v>
      </c>
      <c r="J1211" s="326">
        <v>36000</v>
      </c>
      <c r="K1211" s="326">
        <v>36000</v>
      </c>
      <c r="L1211" s="326">
        <v>37000</v>
      </c>
      <c r="M1211" s="326">
        <v>37000</v>
      </c>
      <c r="N1211" s="326">
        <v>38000</v>
      </c>
      <c r="O1211" s="326">
        <v>38000</v>
      </c>
      <c r="P1211" s="326">
        <v>34930</v>
      </c>
      <c r="Q1211" s="206" t="s">
        <v>9</v>
      </c>
      <c r="R1211" s="244">
        <f t="shared" si="18"/>
        <v>0</v>
      </c>
    </row>
    <row r="1212" spans="1:18" ht="15">
      <c r="A1212" s="337" t="s">
        <v>1464</v>
      </c>
      <c r="B1212" s="338" t="s">
        <v>1346</v>
      </c>
      <c r="C1212" s="326">
        <v>0</v>
      </c>
      <c r="D1212" s="326">
        <v>0</v>
      </c>
      <c r="E1212" s="326">
        <v>0</v>
      </c>
      <c r="F1212" s="326">
        <v>0</v>
      </c>
      <c r="G1212" s="326">
        <v>0</v>
      </c>
      <c r="H1212" s="326">
        <v>0</v>
      </c>
      <c r="I1212" s="326">
        <v>0</v>
      </c>
      <c r="J1212" s="326">
        <v>0</v>
      </c>
      <c r="K1212" s="326">
        <v>0</v>
      </c>
      <c r="L1212" s="326">
        <v>0</v>
      </c>
      <c r="M1212" s="326">
        <v>0</v>
      </c>
      <c r="N1212" s="326">
        <v>0</v>
      </c>
      <c r="O1212" s="326">
        <v>0</v>
      </c>
      <c r="P1212" s="326">
        <v>0</v>
      </c>
      <c r="Q1212" s="206" t="s">
        <v>9</v>
      </c>
      <c r="R1212" s="244">
        <f t="shared" si="18"/>
        <v>0</v>
      </c>
    </row>
    <row r="1213" spans="1:18" ht="15">
      <c r="A1213" s="337" t="s">
        <v>1465</v>
      </c>
      <c r="B1213" s="338" t="s">
        <v>1346</v>
      </c>
      <c r="C1213" s="326">
        <v>34000</v>
      </c>
      <c r="D1213" s="326">
        <v>34000</v>
      </c>
      <c r="E1213" s="326">
        <v>35000</v>
      </c>
      <c r="F1213" s="326">
        <v>35000</v>
      </c>
      <c r="G1213" s="326">
        <v>36000</v>
      </c>
      <c r="H1213" s="326">
        <v>37000</v>
      </c>
      <c r="I1213" s="326">
        <v>37000</v>
      </c>
      <c r="J1213" s="326">
        <v>38000</v>
      </c>
      <c r="K1213" s="326">
        <v>38000</v>
      </c>
      <c r="L1213" s="326">
        <v>39000</v>
      </c>
      <c r="M1213" s="326">
        <v>40000</v>
      </c>
      <c r="N1213" s="326">
        <v>40000</v>
      </c>
      <c r="O1213" s="326">
        <v>41000</v>
      </c>
      <c r="P1213" s="326">
        <v>37221</v>
      </c>
      <c r="Q1213" s="206" t="s">
        <v>9</v>
      </c>
      <c r="R1213" s="244">
        <f t="shared" si="18"/>
        <v>0</v>
      </c>
    </row>
    <row r="1214" spans="1:18" ht="15">
      <c r="A1214" s="337" t="s">
        <v>1466</v>
      </c>
      <c r="B1214" s="338" t="s">
        <v>1346</v>
      </c>
      <c r="C1214" s="326">
        <v>0</v>
      </c>
      <c r="D1214" s="326">
        <v>0</v>
      </c>
      <c r="E1214" s="326">
        <v>0</v>
      </c>
      <c r="F1214" s="326">
        <v>0</v>
      </c>
      <c r="G1214" s="326">
        <v>0</v>
      </c>
      <c r="H1214" s="326">
        <v>0</v>
      </c>
      <c r="I1214" s="326">
        <v>0</v>
      </c>
      <c r="J1214" s="326">
        <v>0</v>
      </c>
      <c r="K1214" s="326">
        <v>0</v>
      </c>
      <c r="L1214" s="326">
        <v>0</v>
      </c>
      <c r="M1214" s="326">
        <v>0</v>
      </c>
      <c r="N1214" s="326">
        <v>0</v>
      </c>
      <c r="O1214" s="326">
        <v>0</v>
      </c>
      <c r="P1214" s="326">
        <v>0</v>
      </c>
      <c r="Q1214" s="206" t="s">
        <v>9</v>
      </c>
      <c r="R1214" s="244">
        <f t="shared" si="18"/>
        <v>0</v>
      </c>
    </row>
    <row r="1215" spans="1:18" ht="15">
      <c r="A1215" s="337" t="s">
        <v>1467</v>
      </c>
      <c r="B1215" s="338" t="s">
        <v>1346</v>
      </c>
      <c r="C1215" s="326">
        <v>40000</v>
      </c>
      <c r="D1215" s="326">
        <v>41000</v>
      </c>
      <c r="E1215" s="326">
        <v>42000</v>
      </c>
      <c r="F1215" s="326">
        <v>43000</v>
      </c>
      <c r="G1215" s="326">
        <v>43000</v>
      </c>
      <c r="H1215" s="326">
        <v>44000</v>
      </c>
      <c r="I1215" s="326">
        <v>45000</v>
      </c>
      <c r="J1215" s="326">
        <v>46000</v>
      </c>
      <c r="K1215" s="326">
        <v>47000</v>
      </c>
      <c r="L1215" s="326">
        <v>47000</v>
      </c>
      <c r="M1215" s="326">
        <v>48000</v>
      </c>
      <c r="N1215" s="326">
        <v>49000</v>
      </c>
      <c r="O1215" s="326">
        <v>50000</v>
      </c>
      <c r="P1215" s="326">
        <v>45071</v>
      </c>
      <c r="Q1215" s="206" t="s">
        <v>9</v>
      </c>
      <c r="R1215" s="244">
        <f t="shared" si="18"/>
        <v>0</v>
      </c>
    </row>
    <row r="1216" spans="1:18" ht="15">
      <c r="A1216" s="337" t="s">
        <v>1468</v>
      </c>
      <c r="B1216" s="338" t="s">
        <v>1346</v>
      </c>
      <c r="C1216" s="326">
        <v>0</v>
      </c>
      <c r="D1216" s="326">
        <v>0</v>
      </c>
      <c r="E1216" s="326">
        <v>0</v>
      </c>
      <c r="F1216" s="326">
        <v>0</v>
      </c>
      <c r="G1216" s="326">
        <v>0</v>
      </c>
      <c r="H1216" s="326">
        <v>0</v>
      </c>
      <c r="I1216" s="326">
        <v>0</v>
      </c>
      <c r="J1216" s="326">
        <v>0</v>
      </c>
      <c r="K1216" s="326">
        <v>0</v>
      </c>
      <c r="L1216" s="326">
        <v>0</v>
      </c>
      <c r="M1216" s="326">
        <v>0</v>
      </c>
      <c r="N1216" s="326">
        <v>0</v>
      </c>
      <c r="O1216" s="326">
        <v>0</v>
      </c>
      <c r="P1216" s="326">
        <v>0</v>
      </c>
      <c r="Q1216" s="206" t="s">
        <v>9</v>
      </c>
      <c r="R1216" s="244">
        <f t="shared" si="18"/>
        <v>0</v>
      </c>
    </row>
    <row r="1217" spans="1:18" ht="15">
      <c r="A1217" s="337" t="s">
        <v>1469</v>
      </c>
      <c r="B1217" s="338" t="s">
        <v>1346</v>
      </c>
      <c r="C1217" s="326">
        <v>46000</v>
      </c>
      <c r="D1217" s="326">
        <v>47000</v>
      </c>
      <c r="E1217" s="326">
        <v>47000</v>
      </c>
      <c r="F1217" s="326">
        <v>48000</v>
      </c>
      <c r="G1217" s="326">
        <v>49000</v>
      </c>
      <c r="H1217" s="326">
        <v>50000</v>
      </c>
      <c r="I1217" s="326">
        <v>51000</v>
      </c>
      <c r="J1217" s="326">
        <v>52000</v>
      </c>
      <c r="K1217" s="326">
        <v>52000</v>
      </c>
      <c r="L1217" s="326">
        <v>53000</v>
      </c>
      <c r="M1217" s="326">
        <v>54000</v>
      </c>
      <c r="N1217" s="326">
        <v>55000</v>
      </c>
      <c r="O1217" s="326">
        <v>56000</v>
      </c>
      <c r="P1217" s="326">
        <v>50744</v>
      </c>
      <c r="Q1217" s="206" t="s">
        <v>9</v>
      </c>
      <c r="R1217" s="244">
        <f t="shared" si="18"/>
        <v>0</v>
      </c>
    </row>
    <row r="1218" spans="1:18" ht="15">
      <c r="A1218" s="337" t="s">
        <v>1470</v>
      </c>
      <c r="B1218" s="338" t="s">
        <v>1346</v>
      </c>
      <c r="C1218" s="326">
        <v>0</v>
      </c>
      <c r="D1218" s="326">
        <v>0</v>
      </c>
      <c r="E1218" s="326">
        <v>0</v>
      </c>
      <c r="F1218" s="326">
        <v>0</v>
      </c>
      <c r="G1218" s="326">
        <v>0</v>
      </c>
      <c r="H1218" s="326">
        <v>0</v>
      </c>
      <c r="I1218" s="326">
        <v>0</v>
      </c>
      <c r="J1218" s="326">
        <v>0</v>
      </c>
      <c r="K1218" s="326">
        <v>0</v>
      </c>
      <c r="L1218" s="326">
        <v>0</v>
      </c>
      <c r="M1218" s="326">
        <v>0</v>
      </c>
      <c r="N1218" s="326">
        <v>0</v>
      </c>
      <c r="O1218" s="326">
        <v>0</v>
      </c>
      <c r="P1218" s="326">
        <v>0</v>
      </c>
      <c r="Q1218" s="206" t="s">
        <v>9</v>
      </c>
      <c r="R1218" s="244">
        <f t="shared" si="18"/>
        <v>0</v>
      </c>
    </row>
    <row r="1219" spans="1:18" ht="15">
      <c r="A1219" s="337" t="s">
        <v>1471</v>
      </c>
      <c r="B1219" s="338" t="s">
        <v>1346</v>
      </c>
      <c r="C1219" s="326">
        <v>48000</v>
      </c>
      <c r="D1219" s="326">
        <v>49000</v>
      </c>
      <c r="E1219" s="326">
        <v>51000</v>
      </c>
      <c r="F1219" s="326">
        <v>52000</v>
      </c>
      <c r="G1219" s="326">
        <v>53000</v>
      </c>
      <c r="H1219" s="326">
        <v>55000</v>
      </c>
      <c r="I1219" s="326">
        <v>56000</v>
      </c>
      <c r="J1219" s="326">
        <v>57000</v>
      </c>
      <c r="K1219" s="326">
        <v>59000</v>
      </c>
      <c r="L1219" s="326">
        <v>60000</v>
      </c>
      <c r="M1219" s="326">
        <v>61000</v>
      </c>
      <c r="N1219" s="326">
        <v>63000</v>
      </c>
      <c r="O1219" s="326">
        <v>64000</v>
      </c>
      <c r="P1219" s="326">
        <v>55997</v>
      </c>
      <c r="Q1219" s="206" t="s">
        <v>9</v>
      </c>
      <c r="R1219" s="244">
        <f t="shared" si="18"/>
        <v>0</v>
      </c>
    </row>
    <row r="1220" spans="1:18" ht="15">
      <c r="A1220" s="337" t="s">
        <v>1472</v>
      </c>
      <c r="B1220" s="338" t="s">
        <v>1346</v>
      </c>
      <c r="C1220" s="326">
        <v>11000</v>
      </c>
      <c r="D1220" s="326">
        <v>11000</v>
      </c>
      <c r="E1220" s="326">
        <v>11000</v>
      </c>
      <c r="F1220" s="326">
        <v>11000</v>
      </c>
      <c r="G1220" s="326">
        <v>11000</v>
      </c>
      <c r="H1220" s="326">
        <v>11000</v>
      </c>
      <c r="I1220" s="326">
        <v>12000</v>
      </c>
      <c r="J1220" s="326">
        <v>12000</v>
      </c>
      <c r="K1220" s="326">
        <v>12000</v>
      </c>
      <c r="L1220" s="326">
        <v>12000</v>
      </c>
      <c r="M1220" s="326">
        <v>12000</v>
      </c>
      <c r="N1220" s="326">
        <v>12000</v>
      </c>
      <c r="O1220" s="326">
        <v>12000</v>
      </c>
      <c r="P1220" s="326">
        <v>11520</v>
      </c>
      <c r="Q1220" s="206" t="s">
        <v>9</v>
      </c>
      <c r="R1220" s="244">
        <f t="shared" ref="R1220:R1283" si="19">(ROUND((C1220+O1220+SUM(D1220:N1220)*2)/24,-3)-(ROUND(P1220,-3)))</f>
        <v>0</v>
      </c>
    </row>
    <row r="1221" spans="1:18" ht="15">
      <c r="A1221" s="337" t="s">
        <v>1473</v>
      </c>
      <c r="B1221" s="338" t="s">
        <v>1346</v>
      </c>
      <c r="C1221" s="326">
        <v>0</v>
      </c>
      <c r="D1221" s="326">
        <v>0</v>
      </c>
      <c r="E1221" s="326">
        <v>0</v>
      </c>
      <c r="F1221" s="326">
        <v>0</v>
      </c>
      <c r="G1221" s="326">
        <v>0</v>
      </c>
      <c r="H1221" s="326">
        <v>0</v>
      </c>
      <c r="I1221" s="326">
        <v>0</v>
      </c>
      <c r="J1221" s="326">
        <v>0</v>
      </c>
      <c r="K1221" s="326">
        <v>0</v>
      </c>
      <c r="L1221" s="326">
        <v>0</v>
      </c>
      <c r="M1221" s="326">
        <v>0</v>
      </c>
      <c r="N1221" s="326">
        <v>0</v>
      </c>
      <c r="O1221" s="326">
        <v>0</v>
      </c>
      <c r="P1221" s="326">
        <v>0</v>
      </c>
      <c r="Q1221" s="206" t="s">
        <v>9</v>
      </c>
      <c r="R1221" s="244">
        <f t="shared" si="19"/>
        <v>0</v>
      </c>
    </row>
    <row r="1222" spans="1:18" ht="15">
      <c r="A1222" s="337" t="s">
        <v>1474</v>
      </c>
      <c r="B1222" s="338" t="s">
        <v>1346</v>
      </c>
      <c r="C1222" s="326">
        <v>0</v>
      </c>
      <c r="D1222" s="326">
        <v>0</v>
      </c>
      <c r="E1222" s="326">
        <v>0</v>
      </c>
      <c r="F1222" s="326">
        <v>0</v>
      </c>
      <c r="G1222" s="326">
        <v>0</v>
      </c>
      <c r="H1222" s="326">
        <v>0</v>
      </c>
      <c r="I1222" s="326">
        <v>0</v>
      </c>
      <c r="J1222" s="326">
        <v>0</v>
      </c>
      <c r="K1222" s="326">
        <v>0</v>
      </c>
      <c r="L1222" s="326">
        <v>0</v>
      </c>
      <c r="M1222" s="326">
        <v>0</v>
      </c>
      <c r="N1222" s="326">
        <v>0</v>
      </c>
      <c r="O1222" s="326">
        <v>0</v>
      </c>
      <c r="P1222" s="326">
        <v>0</v>
      </c>
      <c r="Q1222" s="206" t="s">
        <v>9</v>
      </c>
      <c r="R1222" s="244">
        <f t="shared" si="19"/>
        <v>0</v>
      </c>
    </row>
    <row r="1223" spans="1:18" ht="15">
      <c r="A1223" s="337" t="s">
        <v>1475</v>
      </c>
      <c r="B1223" s="338" t="s">
        <v>1346</v>
      </c>
      <c r="C1223" s="326">
        <v>0</v>
      </c>
      <c r="D1223" s="326">
        <v>0</v>
      </c>
      <c r="E1223" s="326">
        <v>0</v>
      </c>
      <c r="F1223" s="326">
        <v>0</v>
      </c>
      <c r="G1223" s="326">
        <v>0</v>
      </c>
      <c r="H1223" s="326">
        <v>0</v>
      </c>
      <c r="I1223" s="326">
        <v>0</v>
      </c>
      <c r="J1223" s="326">
        <v>0</v>
      </c>
      <c r="K1223" s="326">
        <v>0</v>
      </c>
      <c r="L1223" s="326">
        <v>0</v>
      </c>
      <c r="M1223" s="326">
        <v>0</v>
      </c>
      <c r="N1223" s="326">
        <v>0</v>
      </c>
      <c r="O1223" s="326">
        <v>0</v>
      </c>
      <c r="P1223" s="326">
        <v>0</v>
      </c>
      <c r="Q1223" s="206" t="s">
        <v>9</v>
      </c>
      <c r="R1223" s="244">
        <f t="shared" si="19"/>
        <v>0</v>
      </c>
    </row>
    <row r="1224" spans="1:18" ht="15">
      <c r="A1224" s="337" t="s">
        <v>1476</v>
      </c>
      <c r="B1224" s="338" t="s">
        <v>1346</v>
      </c>
      <c r="C1224" s="326">
        <v>-338000</v>
      </c>
      <c r="D1224" s="326">
        <v>-333000</v>
      </c>
      <c r="E1224" s="326">
        <v>11000</v>
      </c>
      <c r="F1224" s="326">
        <v>-322000</v>
      </c>
      <c r="G1224" s="326">
        <v>-316000</v>
      </c>
      <c r="H1224" s="326">
        <v>-310000</v>
      </c>
      <c r="I1224" s="326">
        <v>-305000</v>
      </c>
      <c r="J1224" s="326">
        <v>-299000</v>
      </c>
      <c r="K1224" s="326">
        <v>-293000</v>
      </c>
      <c r="L1224" s="326">
        <v>-288000</v>
      </c>
      <c r="M1224" s="326">
        <v>-282000</v>
      </c>
      <c r="N1224" s="326">
        <v>-277000</v>
      </c>
      <c r="O1224" s="326">
        <v>-271000</v>
      </c>
      <c r="P1224" s="326">
        <v>-276508</v>
      </c>
      <c r="Q1224" s="206" t="s">
        <v>9</v>
      </c>
      <c r="R1224" s="244">
        <f t="shared" si="19"/>
        <v>0</v>
      </c>
    </row>
    <row r="1225" spans="1:18" ht="15">
      <c r="A1225" s="337" t="s">
        <v>1477</v>
      </c>
      <c r="B1225" s="338" t="s">
        <v>1346</v>
      </c>
      <c r="C1225" s="326">
        <v>41000</v>
      </c>
      <c r="D1225" s="326">
        <v>41000</v>
      </c>
      <c r="E1225" s="326">
        <v>-296000</v>
      </c>
      <c r="F1225" s="326">
        <v>43000</v>
      </c>
      <c r="G1225" s="326">
        <v>44000</v>
      </c>
      <c r="H1225" s="326">
        <v>44000</v>
      </c>
      <c r="I1225" s="326">
        <v>45000</v>
      </c>
      <c r="J1225" s="326">
        <v>41000</v>
      </c>
      <c r="K1225" s="326">
        <v>42000</v>
      </c>
      <c r="L1225" s="326">
        <v>43000</v>
      </c>
      <c r="M1225" s="326">
        <v>44000</v>
      </c>
      <c r="N1225" s="326">
        <v>45000</v>
      </c>
      <c r="O1225" s="326">
        <v>46000</v>
      </c>
      <c r="P1225" s="326">
        <v>14967</v>
      </c>
      <c r="Q1225" s="206" t="s">
        <v>9</v>
      </c>
      <c r="R1225" s="244">
        <f t="shared" si="19"/>
        <v>0</v>
      </c>
    </row>
    <row r="1226" spans="1:18" ht="15">
      <c r="A1226" s="337" t="s">
        <v>1478</v>
      </c>
      <c r="B1226" s="338" t="s">
        <v>1346</v>
      </c>
      <c r="C1226" s="326">
        <v>0</v>
      </c>
      <c r="D1226" s="326">
        <v>0</v>
      </c>
      <c r="E1226" s="326">
        <v>0</v>
      </c>
      <c r="F1226" s="326">
        <v>0</v>
      </c>
      <c r="G1226" s="326">
        <v>0</v>
      </c>
      <c r="H1226" s="326">
        <v>0</v>
      </c>
      <c r="I1226" s="326">
        <v>0</v>
      </c>
      <c r="J1226" s="326">
        <v>0</v>
      </c>
      <c r="K1226" s="326">
        <v>0</v>
      </c>
      <c r="L1226" s="326">
        <v>0</v>
      </c>
      <c r="M1226" s="326">
        <v>0</v>
      </c>
      <c r="N1226" s="326">
        <v>0</v>
      </c>
      <c r="O1226" s="326">
        <v>0</v>
      </c>
      <c r="P1226" s="326">
        <v>0</v>
      </c>
      <c r="Q1226" s="206" t="s">
        <v>9</v>
      </c>
      <c r="R1226" s="244">
        <f t="shared" si="19"/>
        <v>0</v>
      </c>
    </row>
    <row r="1227" spans="1:18" ht="15">
      <c r="A1227" s="337" t="s">
        <v>1479</v>
      </c>
      <c r="B1227" s="338" t="s">
        <v>1346</v>
      </c>
      <c r="C1227" s="326">
        <v>22000</v>
      </c>
      <c r="D1227" s="326">
        <v>-5000</v>
      </c>
      <c r="E1227" s="326">
        <v>0</v>
      </c>
      <c r="F1227" s="326">
        <v>-5000</v>
      </c>
      <c r="G1227" s="326">
        <v>-4000</v>
      </c>
      <c r="H1227" s="326">
        <v>-4000</v>
      </c>
      <c r="I1227" s="326">
        <v>-4000</v>
      </c>
      <c r="J1227" s="326">
        <v>-4000</v>
      </c>
      <c r="K1227" s="326">
        <v>-4000</v>
      </c>
      <c r="L1227" s="326">
        <v>-4000</v>
      </c>
      <c r="M1227" s="326">
        <v>-4000</v>
      </c>
      <c r="N1227" s="326">
        <v>-4000</v>
      </c>
      <c r="O1227" s="326">
        <v>-4000</v>
      </c>
      <c r="P1227" s="326">
        <v>-2833</v>
      </c>
      <c r="Q1227" s="206" t="s">
        <v>9</v>
      </c>
      <c r="R1227" s="244">
        <f t="shared" si="19"/>
        <v>0</v>
      </c>
    </row>
    <row r="1228" spans="1:18" ht="15">
      <c r="A1228" s="337" t="s">
        <v>1480</v>
      </c>
      <c r="B1228" s="338" t="s">
        <v>1346</v>
      </c>
      <c r="C1228" s="326">
        <v>0</v>
      </c>
      <c r="D1228" s="326">
        <v>0</v>
      </c>
      <c r="E1228" s="326">
        <v>0</v>
      </c>
      <c r="F1228" s="326">
        <v>0</v>
      </c>
      <c r="G1228" s="326">
        <v>0</v>
      </c>
      <c r="H1228" s="326">
        <v>0</v>
      </c>
      <c r="I1228" s="326">
        <v>0</v>
      </c>
      <c r="J1228" s="326">
        <v>0</v>
      </c>
      <c r="K1228" s="326">
        <v>0</v>
      </c>
      <c r="L1228" s="326">
        <v>0</v>
      </c>
      <c r="M1228" s="326">
        <v>0</v>
      </c>
      <c r="N1228" s="326">
        <v>0</v>
      </c>
      <c r="O1228" s="326">
        <v>0</v>
      </c>
      <c r="P1228" s="326">
        <v>0</v>
      </c>
      <c r="Q1228" s="206" t="s">
        <v>9</v>
      </c>
      <c r="R1228" s="244">
        <f t="shared" si="19"/>
        <v>0</v>
      </c>
    </row>
    <row r="1229" spans="1:18" ht="15">
      <c r="A1229" s="337" t="s">
        <v>1481</v>
      </c>
      <c r="B1229" s="338" t="s">
        <v>1346</v>
      </c>
      <c r="C1229" s="326">
        <v>4000</v>
      </c>
      <c r="D1229" s="326">
        <v>5000</v>
      </c>
      <c r="E1229" s="326">
        <v>5000</v>
      </c>
      <c r="F1229" s="326">
        <v>5000</v>
      </c>
      <c r="G1229" s="326">
        <v>5000</v>
      </c>
      <c r="H1229" s="326">
        <v>5000</v>
      </c>
      <c r="I1229" s="326">
        <v>5000</v>
      </c>
      <c r="J1229" s="326">
        <v>5000</v>
      </c>
      <c r="K1229" s="326">
        <v>5000</v>
      </c>
      <c r="L1229" s="326">
        <v>5000</v>
      </c>
      <c r="M1229" s="326">
        <v>5000</v>
      </c>
      <c r="N1229" s="326">
        <v>6000</v>
      </c>
      <c r="O1229" s="326">
        <v>6000</v>
      </c>
      <c r="P1229" s="326">
        <v>5057</v>
      </c>
      <c r="Q1229" s="206" t="s">
        <v>9</v>
      </c>
      <c r="R1229" s="244">
        <f t="shared" si="19"/>
        <v>0</v>
      </c>
    </row>
    <row r="1230" spans="1:18" ht="15">
      <c r="A1230" s="337" t="s">
        <v>1482</v>
      </c>
      <c r="B1230" s="338" t="s">
        <v>1346</v>
      </c>
      <c r="C1230" s="326">
        <v>0</v>
      </c>
      <c r="D1230" s="326">
        <v>0</v>
      </c>
      <c r="E1230" s="326">
        <v>0</v>
      </c>
      <c r="F1230" s="326">
        <v>0</v>
      </c>
      <c r="G1230" s="326">
        <v>0</v>
      </c>
      <c r="H1230" s="326">
        <v>0</v>
      </c>
      <c r="I1230" s="326">
        <v>0</v>
      </c>
      <c r="J1230" s="326">
        <v>0</v>
      </c>
      <c r="K1230" s="326">
        <v>0</v>
      </c>
      <c r="L1230" s="326">
        <v>0</v>
      </c>
      <c r="M1230" s="326">
        <v>0</v>
      </c>
      <c r="N1230" s="326">
        <v>0</v>
      </c>
      <c r="O1230" s="326">
        <v>0</v>
      </c>
      <c r="P1230" s="326">
        <v>0</v>
      </c>
      <c r="Q1230" s="206" t="s">
        <v>9</v>
      </c>
      <c r="R1230" s="244">
        <f t="shared" si="19"/>
        <v>0</v>
      </c>
    </row>
    <row r="1231" spans="1:18" ht="15">
      <c r="A1231" s="337" t="s">
        <v>1483</v>
      </c>
      <c r="B1231" s="338" t="s">
        <v>1346</v>
      </c>
      <c r="C1231" s="326">
        <v>0</v>
      </c>
      <c r="D1231" s="326">
        <v>0</v>
      </c>
      <c r="E1231" s="326">
        <v>0</v>
      </c>
      <c r="F1231" s="326">
        <v>0</v>
      </c>
      <c r="G1231" s="326">
        <v>0</v>
      </c>
      <c r="H1231" s="326">
        <v>0</v>
      </c>
      <c r="I1231" s="326">
        <v>0</v>
      </c>
      <c r="J1231" s="326">
        <v>0</v>
      </c>
      <c r="K1231" s="326">
        <v>0</v>
      </c>
      <c r="L1231" s="326">
        <v>0</v>
      </c>
      <c r="M1231" s="326">
        <v>0</v>
      </c>
      <c r="N1231" s="326">
        <v>0</v>
      </c>
      <c r="O1231" s="326">
        <v>0</v>
      </c>
      <c r="P1231" s="326">
        <v>62</v>
      </c>
      <c r="Q1231" s="206" t="s">
        <v>9</v>
      </c>
      <c r="R1231" s="244">
        <f t="shared" si="19"/>
        <v>0</v>
      </c>
    </row>
    <row r="1232" spans="1:18" ht="15">
      <c r="A1232" s="337" t="s">
        <v>1484</v>
      </c>
      <c r="B1232" s="338" t="s">
        <v>1346</v>
      </c>
      <c r="C1232" s="326">
        <v>6156000</v>
      </c>
      <c r="D1232" s="326">
        <v>6195000</v>
      </c>
      <c r="E1232" s="326">
        <v>6230000</v>
      </c>
      <c r="F1232" s="326">
        <v>7094000</v>
      </c>
      <c r="G1232" s="326">
        <v>7140000</v>
      </c>
      <c r="H1232" s="326">
        <v>7186000</v>
      </c>
      <c r="I1232" s="326">
        <v>7231000</v>
      </c>
      <c r="J1232" s="326">
        <v>7277000</v>
      </c>
      <c r="K1232" s="326">
        <v>7323000</v>
      </c>
      <c r="L1232" s="326">
        <v>7369000</v>
      </c>
      <c r="M1232" s="326">
        <v>7415000</v>
      </c>
      <c r="N1232" s="326">
        <v>7461000</v>
      </c>
      <c r="O1232" s="326">
        <v>7508000</v>
      </c>
      <c r="P1232" s="326">
        <v>7062850</v>
      </c>
      <c r="Q1232" s="206" t="s">
        <v>9</v>
      </c>
      <c r="R1232" s="244">
        <f t="shared" si="19"/>
        <v>0</v>
      </c>
    </row>
    <row r="1233" spans="1:18" ht="15">
      <c r="A1233" s="337" t="s">
        <v>1485</v>
      </c>
      <c r="B1233" s="338" t="s">
        <v>1346</v>
      </c>
      <c r="C1233" s="326">
        <v>0</v>
      </c>
      <c r="D1233" s="326">
        <v>0</v>
      </c>
      <c r="E1233" s="326">
        <v>0</v>
      </c>
      <c r="F1233" s="326">
        <v>0</v>
      </c>
      <c r="G1233" s="326">
        <v>0</v>
      </c>
      <c r="H1233" s="326">
        <v>0</v>
      </c>
      <c r="I1233" s="326">
        <v>0</v>
      </c>
      <c r="J1233" s="326">
        <v>0</v>
      </c>
      <c r="K1233" s="326">
        <v>0</v>
      </c>
      <c r="L1233" s="326">
        <v>0</v>
      </c>
      <c r="M1233" s="326">
        <v>0</v>
      </c>
      <c r="N1233" s="326">
        <v>0</v>
      </c>
      <c r="O1233" s="326">
        <v>0</v>
      </c>
      <c r="P1233" s="326">
        <v>0</v>
      </c>
      <c r="Q1233" s="206" t="s">
        <v>9</v>
      </c>
      <c r="R1233" s="244">
        <f t="shared" si="19"/>
        <v>0</v>
      </c>
    </row>
    <row r="1234" spans="1:18" ht="15">
      <c r="A1234" s="337" t="s">
        <v>1486</v>
      </c>
      <c r="B1234" s="338" t="s">
        <v>1346</v>
      </c>
      <c r="C1234" s="326">
        <v>0</v>
      </c>
      <c r="D1234" s="326">
        <v>0</v>
      </c>
      <c r="E1234" s="326">
        <v>0</v>
      </c>
      <c r="F1234" s="326">
        <v>0</v>
      </c>
      <c r="G1234" s="326">
        <v>0</v>
      </c>
      <c r="H1234" s="326">
        <v>0</v>
      </c>
      <c r="I1234" s="326">
        <v>0</v>
      </c>
      <c r="J1234" s="326">
        <v>0</v>
      </c>
      <c r="K1234" s="326">
        <v>0</v>
      </c>
      <c r="L1234" s="326">
        <v>0</v>
      </c>
      <c r="M1234" s="326">
        <v>0</v>
      </c>
      <c r="N1234" s="326">
        <v>0</v>
      </c>
      <c r="O1234" s="326">
        <v>0</v>
      </c>
      <c r="P1234" s="326">
        <v>0</v>
      </c>
      <c r="Q1234" s="206" t="s">
        <v>9</v>
      </c>
      <c r="R1234" s="244">
        <f t="shared" si="19"/>
        <v>0</v>
      </c>
    </row>
    <row r="1235" spans="1:18" ht="15">
      <c r="A1235" s="337" t="s">
        <v>1487</v>
      </c>
      <c r="B1235" s="338" t="s">
        <v>1346</v>
      </c>
      <c r="C1235" s="326">
        <v>0</v>
      </c>
      <c r="D1235" s="326">
        <v>0</v>
      </c>
      <c r="E1235" s="326">
        <v>0</v>
      </c>
      <c r="F1235" s="326">
        <v>0</v>
      </c>
      <c r="G1235" s="326">
        <v>0</v>
      </c>
      <c r="H1235" s="326">
        <v>0</v>
      </c>
      <c r="I1235" s="326">
        <v>0</v>
      </c>
      <c r="J1235" s="326">
        <v>0</v>
      </c>
      <c r="K1235" s="326">
        <v>0</v>
      </c>
      <c r="L1235" s="326">
        <v>0</v>
      </c>
      <c r="M1235" s="326">
        <v>0</v>
      </c>
      <c r="N1235" s="326">
        <v>0</v>
      </c>
      <c r="O1235" s="326">
        <v>0</v>
      </c>
      <c r="P1235" s="326">
        <v>0</v>
      </c>
      <c r="Q1235" s="206" t="s">
        <v>9</v>
      </c>
      <c r="R1235" s="244">
        <f t="shared" si="19"/>
        <v>0</v>
      </c>
    </row>
    <row r="1236" spans="1:18" ht="15">
      <c r="A1236" s="337" t="s">
        <v>1488</v>
      </c>
      <c r="B1236" s="338" t="s">
        <v>1346</v>
      </c>
      <c r="C1236" s="326">
        <v>0</v>
      </c>
      <c r="D1236" s="326">
        <v>0</v>
      </c>
      <c r="E1236" s="326">
        <v>0</v>
      </c>
      <c r="F1236" s="326">
        <v>0</v>
      </c>
      <c r="G1236" s="326">
        <v>0</v>
      </c>
      <c r="H1236" s="326">
        <v>0</v>
      </c>
      <c r="I1236" s="326">
        <v>0</v>
      </c>
      <c r="J1236" s="326">
        <v>0</v>
      </c>
      <c r="K1236" s="326">
        <v>0</v>
      </c>
      <c r="L1236" s="326">
        <v>0</v>
      </c>
      <c r="M1236" s="326">
        <v>0</v>
      </c>
      <c r="N1236" s="326">
        <v>0</v>
      </c>
      <c r="O1236" s="326">
        <v>0</v>
      </c>
      <c r="P1236" s="326">
        <v>0</v>
      </c>
      <c r="Q1236" s="206" t="s">
        <v>9</v>
      </c>
      <c r="R1236" s="244">
        <f t="shared" si="19"/>
        <v>0</v>
      </c>
    </row>
    <row r="1237" spans="1:18" ht="15">
      <c r="A1237" s="337" t="s">
        <v>1489</v>
      </c>
      <c r="B1237" s="338" t="s">
        <v>1346</v>
      </c>
      <c r="C1237" s="326">
        <v>23000</v>
      </c>
      <c r="D1237" s="326">
        <v>23000</v>
      </c>
      <c r="E1237" s="326">
        <v>24000</v>
      </c>
      <c r="F1237" s="326">
        <v>33000</v>
      </c>
      <c r="G1237" s="326">
        <v>34000</v>
      </c>
      <c r="H1237" s="326">
        <v>34000</v>
      </c>
      <c r="I1237" s="326">
        <v>35000</v>
      </c>
      <c r="J1237" s="326">
        <v>35000</v>
      </c>
      <c r="K1237" s="326">
        <v>35000</v>
      </c>
      <c r="L1237" s="326">
        <v>36000</v>
      </c>
      <c r="M1237" s="326">
        <v>36000</v>
      </c>
      <c r="N1237" s="326">
        <v>37000</v>
      </c>
      <c r="O1237" s="326">
        <v>37000</v>
      </c>
      <c r="P1237" s="326">
        <v>32636</v>
      </c>
      <c r="Q1237" s="206" t="s">
        <v>9</v>
      </c>
      <c r="R1237" s="244">
        <f t="shared" si="19"/>
        <v>0</v>
      </c>
    </row>
    <row r="1238" spans="1:18" ht="15">
      <c r="A1238" s="337" t="s">
        <v>1490</v>
      </c>
      <c r="B1238" s="338" t="s">
        <v>1346</v>
      </c>
      <c r="C1238" s="326">
        <v>23000</v>
      </c>
      <c r="D1238" s="326">
        <v>23000</v>
      </c>
      <c r="E1238" s="326">
        <v>24000</v>
      </c>
      <c r="F1238" s="326">
        <v>35000</v>
      </c>
      <c r="G1238" s="326">
        <v>35000</v>
      </c>
      <c r="H1238" s="326">
        <v>36000</v>
      </c>
      <c r="I1238" s="326">
        <v>36000</v>
      </c>
      <c r="J1238" s="326">
        <v>37000</v>
      </c>
      <c r="K1238" s="326">
        <v>37000</v>
      </c>
      <c r="L1238" s="326">
        <v>38000</v>
      </c>
      <c r="M1238" s="326">
        <v>38000</v>
      </c>
      <c r="N1238" s="326">
        <v>39000</v>
      </c>
      <c r="O1238" s="326">
        <v>39000</v>
      </c>
      <c r="P1238" s="326">
        <v>34096</v>
      </c>
      <c r="Q1238" s="206" t="s">
        <v>9</v>
      </c>
      <c r="R1238" s="244">
        <f t="shared" si="19"/>
        <v>0</v>
      </c>
    </row>
    <row r="1239" spans="1:18" ht="15">
      <c r="A1239" s="337" t="s">
        <v>1491</v>
      </c>
      <c r="B1239" s="338" t="s">
        <v>1346</v>
      </c>
      <c r="C1239" s="326">
        <v>36000</v>
      </c>
      <c r="D1239" s="326">
        <v>37000</v>
      </c>
      <c r="E1239" s="326">
        <v>37000</v>
      </c>
      <c r="F1239" s="326">
        <v>52000</v>
      </c>
      <c r="G1239" s="326">
        <v>53000</v>
      </c>
      <c r="H1239" s="326">
        <v>54000</v>
      </c>
      <c r="I1239" s="326">
        <v>54000</v>
      </c>
      <c r="J1239" s="326">
        <v>55000</v>
      </c>
      <c r="K1239" s="326">
        <v>56000</v>
      </c>
      <c r="L1239" s="326">
        <v>56000</v>
      </c>
      <c r="M1239" s="326">
        <v>57000</v>
      </c>
      <c r="N1239" s="326">
        <v>57000</v>
      </c>
      <c r="O1239" s="326">
        <v>58000</v>
      </c>
      <c r="P1239" s="326">
        <v>51284</v>
      </c>
      <c r="Q1239" s="206" t="s">
        <v>9</v>
      </c>
      <c r="R1239" s="244">
        <f t="shared" si="19"/>
        <v>0</v>
      </c>
    </row>
    <row r="1240" spans="1:18" ht="15">
      <c r="A1240" s="337" t="s">
        <v>1492</v>
      </c>
      <c r="B1240" s="338" t="s">
        <v>1346</v>
      </c>
      <c r="C1240" s="326">
        <v>36000</v>
      </c>
      <c r="D1240" s="326">
        <v>37000</v>
      </c>
      <c r="E1240" s="326">
        <v>37000</v>
      </c>
      <c r="F1240" s="326">
        <v>56000</v>
      </c>
      <c r="G1240" s="326">
        <v>56000</v>
      </c>
      <c r="H1240" s="326">
        <v>57000</v>
      </c>
      <c r="I1240" s="326">
        <v>58000</v>
      </c>
      <c r="J1240" s="326">
        <v>58000</v>
      </c>
      <c r="K1240" s="326">
        <v>59000</v>
      </c>
      <c r="L1240" s="326">
        <v>59000</v>
      </c>
      <c r="M1240" s="326">
        <v>60000</v>
      </c>
      <c r="N1240" s="326">
        <v>61000</v>
      </c>
      <c r="O1240" s="326">
        <v>61000</v>
      </c>
      <c r="P1240" s="326">
        <v>53857</v>
      </c>
      <c r="Q1240" s="206" t="s">
        <v>9</v>
      </c>
      <c r="R1240" s="244">
        <f t="shared" si="19"/>
        <v>0</v>
      </c>
    </row>
    <row r="1241" spans="1:18" ht="15">
      <c r="A1241" s="337" t="s">
        <v>1493</v>
      </c>
      <c r="B1241" s="338" t="s">
        <v>1346</v>
      </c>
      <c r="C1241" s="326">
        <v>0</v>
      </c>
      <c r="D1241" s="326">
        <v>0</v>
      </c>
      <c r="E1241" s="326">
        <v>0</v>
      </c>
      <c r="F1241" s="326">
        <v>0</v>
      </c>
      <c r="G1241" s="326">
        <v>0</v>
      </c>
      <c r="H1241" s="326">
        <v>0</v>
      </c>
      <c r="I1241" s="326">
        <v>0</v>
      </c>
      <c r="J1241" s="326">
        <v>0</v>
      </c>
      <c r="K1241" s="326">
        <v>0</v>
      </c>
      <c r="L1241" s="326">
        <v>0</v>
      </c>
      <c r="M1241" s="326">
        <v>0</v>
      </c>
      <c r="N1241" s="326">
        <v>0</v>
      </c>
      <c r="O1241" s="326">
        <v>0</v>
      </c>
      <c r="P1241" s="326">
        <v>0</v>
      </c>
      <c r="Q1241" s="206" t="s">
        <v>9</v>
      </c>
      <c r="R1241" s="244">
        <f t="shared" si="19"/>
        <v>0</v>
      </c>
    </row>
    <row r="1242" spans="1:18" ht="15">
      <c r="A1242" s="337" t="s">
        <v>1494</v>
      </c>
      <c r="B1242" s="338" t="s">
        <v>1346</v>
      </c>
      <c r="C1242" s="326">
        <v>0</v>
      </c>
      <c r="D1242" s="326">
        <v>0</v>
      </c>
      <c r="E1242" s="326">
        <v>0</v>
      </c>
      <c r="F1242" s="326">
        <v>0</v>
      </c>
      <c r="G1242" s="326">
        <v>0</v>
      </c>
      <c r="H1242" s="326">
        <v>0</v>
      </c>
      <c r="I1242" s="326">
        <v>0</v>
      </c>
      <c r="J1242" s="326">
        <v>0</v>
      </c>
      <c r="K1242" s="326">
        <v>0</v>
      </c>
      <c r="L1242" s="326">
        <v>0</v>
      </c>
      <c r="M1242" s="326">
        <v>0</v>
      </c>
      <c r="N1242" s="326">
        <v>0</v>
      </c>
      <c r="O1242" s="326">
        <v>0</v>
      </c>
      <c r="P1242" s="326">
        <v>0</v>
      </c>
      <c r="Q1242" s="206" t="s">
        <v>9</v>
      </c>
      <c r="R1242" s="244">
        <f t="shared" si="19"/>
        <v>0</v>
      </c>
    </row>
    <row r="1243" spans="1:18" ht="15">
      <c r="A1243" s="337" t="s">
        <v>1495</v>
      </c>
      <c r="B1243" s="338" t="s">
        <v>1346</v>
      </c>
      <c r="C1243" s="326">
        <v>0</v>
      </c>
      <c r="D1243" s="326">
        <v>0</v>
      </c>
      <c r="E1243" s="326">
        <v>0</v>
      </c>
      <c r="F1243" s="326">
        <v>0</v>
      </c>
      <c r="G1243" s="326">
        <v>0</v>
      </c>
      <c r="H1243" s="326">
        <v>0</v>
      </c>
      <c r="I1243" s="326">
        <v>0</v>
      </c>
      <c r="J1243" s="326">
        <v>0</v>
      </c>
      <c r="K1243" s="326">
        <v>0</v>
      </c>
      <c r="L1243" s="326">
        <v>0</v>
      </c>
      <c r="M1243" s="326">
        <v>0</v>
      </c>
      <c r="N1243" s="326">
        <v>0</v>
      </c>
      <c r="O1243" s="326">
        <v>0</v>
      </c>
      <c r="P1243" s="326">
        <v>0</v>
      </c>
      <c r="Q1243" s="206" t="s">
        <v>9</v>
      </c>
      <c r="R1243" s="244">
        <f t="shared" si="19"/>
        <v>0</v>
      </c>
    </row>
    <row r="1244" spans="1:18" ht="15">
      <c r="A1244" s="337" t="s">
        <v>1496</v>
      </c>
      <c r="B1244" s="338" t="s">
        <v>1346</v>
      </c>
      <c r="C1244" s="326">
        <v>0</v>
      </c>
      <c r="D1244" s="326">
        <v>0</v>
      </c>
      <c r="E1244" s="326">
        <v>0</v>
      </c>
      <c r="F1244" s="326">
        <v>0</v>
      </c>
      <c r="G1244" s="326">
        <v>0</v>
      </c>
      <c r="H1244" s="326">
        <v>0</v>
      </c>
      <c r="I1244" s="326">
        <v>0</v>
      </c>
      <c r="J1244" s="326">
        <v>0</v>
      </c>
      <c r="K1244" s="326">
        <v>0</v>
      </c>
      <c r="L1244" s="326">
        <v>0</v>
      </c>
      <c r="M1244" s="326">
        <v>0</v>
      </c>
      <c r="N1244" s="326">
        <v>0</v>
      </c>
      <c r="O1244" s="326">
        <v>0</v>
      </c>
      <c r="P1244" s="326">
        <v>0</v>
      </c>
      <c r="Q1244" s="206" t="s">
        <v>9</v>
      </c>
      <c r="R1244" s="244">
        <f t="shared" si="19"/>
        <v>0</v>
      </c>
    </row>
    <row r="1245" spans="1:18" ht="15">
      <c r="A1245" s="337" t="s">
        <v>1497</v>
      </c>
      <c r="B1245" s="338" t="s">
        <v>1346</v>
      </c>
      <c r="C1245" s="326">
        <v>309000</v>
      </c>
      <c r="D1245" s="326">
        <v>319000</v>
      </c>
      <c r="E1245" s="326">
        <v>328000</v>
      </c>
      <c r="F1245" s="326">
        <v>337000</v>
      </c>
      <c r="G1245" s="326">
        <v>346000</v>
      </c>
      <c r="H1245" s="326">
        <v>356000</v>
      </c>
      <c r="I1245" s="326">
        <v>365000</v>
      </c>
      <c r="J1245" s="326">
        <v>374000</v>
      </c>
      <c r="K1245" s="326">
        <v>383000</v>
      </c>
      <c r="L1245" s="326">
        <v>393000</v>
      </c>
      <c r="M1245" s="326">
        <v>402000</v>
      </c>
      <c r="N1245" s="326">
        <v>411000</v>
      </c>
      <c r="O1245" s="326">
        <v>420000</v>
      </c>
      <c r="P1245" s="326">
        <v>364885</v>
      </c>
      <c r="Q1245" s="206" t="s">
        <v>9</v>
      </c>
      <c r="R1245" s="244">
        <f t="shared" si="19"/>
        <v>0</v>
      </c>
    </row>
    <row r="1246" spans="1:18" ht="15">
      <c r="A1246" s="337" t="s">
        <v>1498</v>
      </c>
      <c r="B1246" s="338" t="s">
        <v>1346</v>
      </c>
      <c r="C1246" s="326">
        <v>0</v>
      </c>
      <c r="D1246" s="326">
        <v>0</v>
      </c>
      <c r="E1246" s="326">
        <v>0</v>
      </c>
      <c r="F1246" s="326">
        <v>0</v>
      </c>
      <c r="G1246" s="326">
        <v>0</v>
      </c>
      <c r="H1246" s="326">
        <v>0</v>
      </c>
      <c r="I1246" s="326">
        <v>0</v>
      </c>
      <c r="J1246" s="326">
        <v>0</v>
      </c>
      <c r="K1246" s="326">
        <v>0</v>
      </c>
      <c r="L1246" s="326">
        <v>0</v>
      </c>
      <c r="M1246" s="326">
        <v>0</v>
      </c>
      <c r="N1246" s="326">
        <v>0</v>
      </c>
      <c r="O1246" s="326">
        <v>0</v>
      </c>
      <c r="P1246" s="326">
        <v>0</v>
      </c>
      <c r="Q1246" s="206" t="s">
        <v>9</v>
      </c>
      <c r="R1246" s="244">
        <f t="shared" si="19"/>
        <v>0</v>
      </c>
    </row>
    <row r="1247" spans="1:18" ht="15">
      <c r="A1247" s="337" t="s">
        <v>1499</v>
      </c>
      <c r="B1247" s="338" t="s">
        <v>1346</v>
      </c>
      <c r="C1247" s="326">
        <v>0</v>
      </c>
      <c r="D1247" s="326">
        <v>0</v>
      </c>
      <c r="E1247" s="326">
        <v>0</v>
      </c>
      <c r="F1247" s="326">
        <v>0</v>
      </c>
      <c r="G1247" s="326">
        <v>0</v>
      </c>
      <c r="H1247" s="326">
        <v>0</v>
      </c>
      <c r="I1247" s="326">
        <v>0</v>
      </c>
      <c r="J1247" s="326">
        <v>0</v>
      </c>
      <c r="K1247" s="326">
        <v>0</v>
      </c>
      <c r="L1247" s="326">
        <v>0</v>
      </c>
      <c r="M1247" s="326">
        <v>0</v>
      </c>
      <c r="N1247" s="326">
        <v>0</v>
      </c>
      <c r="O1247" s="326">
        <v>0</v>
      </c>
      <c r="P1247" s="326">
        <v>0</v>
      </c>
      <c r="Q1247" s="206" t="s">
        <v>9</v>
      </c>
      <c r="R1247" s="244">
        <f t="shared" si="19"/>
        <v>0</v>
      </c>
    </row>
    <row r="1248" spans="1:18" ht="15">
      <c r="A1248" s="337" t="s">
        <v>1500</v>
      </c>
      <c r="B1248" s="338" t="s">
        <v>1346</v>
      </c>
      <c r="C1248" s="326">
        <v>20000</v>
      </c>
      <c r="D1248" s="326">
        <v>21000</v>
      </c>
      <c r="E1248" s="326">
        <v>22000</v>
      </c>
      <c r="F1248" s="326">
        <v>23000</v>
      </c>
      <c r="G1248" s="326">
        <v>24000</v>
      </c>
      <c r="H1248" s="326">
        <v>25000</v>
      </c>
      <c r="I1248" s="326">
        <v>26000</v>
      </c>
      <c r="J1248" s="326">
        <v>26000</v>
      </c>
      <c r="K1248" s="326">
        <v>27000</v>
      </c>
      <c r="L1248" s="326">
        <v>28000</v>
      </c>
      <c r="M1248" s="326">
        <v>29000</v>
      </c>
      <c r="N1248" s="326">
        <v>30000</v>
      </c>
      <c r="O1248" s="326">
        <v>31000</v>
      </c>
      <c r="P1248" s="326">
        <v>25575</v>
      </c>
      <c r="Q1248" s="206" t="s">
        <v>9</v>
      </c>
      <c r="R1248" s="244">
        <f t="shared" si="19"/>
        <v>0</v>
      </c>
    </row>
    <row r="1249" spans="1:18" ht="15">
      <c r="A1249" s="337" t="s">
        <v>1501</v>
      </c>
      <c r="B1249" s="338" t="s">
        <v>1346</v>
      </c>
      <c r="C1249" s="326">
        <v>2000</v>
      </c>
      <c r="D1249" s="326">
        <v>3000</v>
      </c>
      <c r="E1249" s="326">
        <v>3000</v>
      </c>
      <c r="F1249" s="326">
        <v>3000</v>
      </c>
      <c r="G1249" s="326">
        <v>3000</v>
      </c>
      <c r="H1249" s="326">
        <v>3000</v>
      </c>
      <c r="I1249" s="326">
        <v>3000</v>
      </c>
      <c r="J1249" s="326">
        <v>3000</v>
      </c>
      <c r="K1249" s="326">
        <v>3000</v>
      </c>
      <c r="L1249" s="326">
        <v>3000</v>
      </c>
      <c r="M1249" s="326">
        <v>3000</v>
      </c>
      <c r="N1249" s="326">
        <v>3000</v>
      </c>
      <c r="O1249" s="326">
        <v>3000</v>
      </c>
      <c r="P1249" s="326">
        <v>2971</v>
      </c>
      <c r="Q1249" s="206" t="s">
        <v>9</v>
      </c>
      <c r="R1249" s="244">
        <f t="shared" si="19"/>
        <v>0</v>
      </c>
    </row>
    <row r="1250" spans="1:18" ht="15">
      <c r="A1250" s="337" t="s">
        <v>1502</v>
      </c>
      <c r="B1250" s="338" t="s">
        <v>1346</v>
      </c>
      <c r="C1250" s="326">
        <v>0</v>
      </c>
      <c r="D1250" s="326">
        <v>0</v>
      </c>
      <c r="E1250" s="326">
        <v>0</v>
      </c>
      <c r="F1250" s="326">
        <v>0</v>
      </c>
      <c r="G1250" s="326">
        <v>0</v>
      </c>
      <c r="H1250" s="326">
        <v>0</v>
      </c>
      <c r="I1250" s="326">
        <v>0</v>
      </c>
      <c r="J1250" s="326">
        <v>0</v>
      </c>
      <c r="K1250" s="326">
        <v>0</v>
      </c>
      <c r="L1250" s="326">
        <v>0</v>
      </c>
      <c r="M1250" s="326">
        <v>0</v>
      </c>
      <c r="N1250" s="326">
        <v>0</v>
      </c>
      <c r="O1250" s="326">
        <v>0</v>
      </c>
      <c r="P1250" s="326">
        <v>0</v>
      </c>
      <c r="Q1250" s="206" t="s">
        <v>9</v>
      </c>
      <c r="R1250" s="244">
        <f t="shared" si="19"/>
        <v>0</v>
      </c>
    </row>
    <row r="1251" spans="1:18" ht="15">
      <c r="A1251" s="337" t="s">
        <v>1503</v>
      </c>
      <c r="B1251" s="338" t="s">
        <v>1346</v>
      </c>
      <c r="C1251" s="326">
        <v>50000</v>
      </c>
      <c r="D1251" s="326">
        <v>51000</v>
      </c>
      <c r="E1251" s="326">
        <v>53000</v>
      </c>
      <c r="F1251" s="326">
        <v>54000</v>
      </c>
      <c r="G1251" s="326">
        <v>55000</v>
      </c>
      <c r="H1251" s="326">
        <v>56000</v>
      </c>
      <c r="I1251" s="326">
        <v>57000</v>
      </c>
      <c r="J1251" s="326">
        <v>59000</v>
      </c>
      <c r="K1251" s="326">
        <v>60000</v>
      </c>
      <c r="L1251" s="326">
        <v>61000</v>
      </c>
      <c r="M1251" s="326">
        <v>62000</v>
      </c>
      <c r="N1251" s="326">
        <v>63000</v>
      </c>
      <c r="O1251" s="326">
        <v>65000</v>
      </c>
      <c r="P1251" s="326">
        <v>57431</v>
      </c>
      <c r="Q1251" s="206" t="s">
        <v>9</v>
      </c>
      <c r="R1251" s="244">
        <f t="shared" si="19"/>
        <v>0</v>
      </c>
    </row>
    <row r="1252" spans="1:18" ht="15">
      <c r="A1252" s="337" t="s">
        <v>1504</v>
      </c>
      <c r="B1252" s="338" t="s">
        <v>1346</v>
      </c>
      <c r="C1252" s="326">
        <v>0</v>
      </c>
      <c r="D1252" s="326">
        <v>0</v>
      </c>
      <c r="E1252" s="326">
        <v>0</v>
      </c>
      <c r="F1252" s="326">
        <v>0</v>
      </c>
      <c r="G1252" s="326">
        <v>0</v>
      </c>
      <c r="H1252" s="326">
        <v>0</v>
      </c>
      <c r="I1252" s="326">
        <v>0</v>
      </c>
      <c r="J1252" s="326">
        <v>0</v>
      </c>
      <c r="K1252" s="326">
        <v>0</v>
      </c>
      <c r="L1252" s="326">
        <v>0</v>
      </c>
      <c r="M1252" s="326">
        <v>0</v>
      </c>
      <c r="N1252" s="326">
        <v>0</v>
      </c>
      <c r="O1252" s="326">
        <v>0</v>
      </c>
      <c r="P1252" s="326">
        <v>0</v>
      </c>
      <c r="Q1252" s="206" t="s">
        <v>9</v>
      </c>
      <c r="R1252" s="244">
        <f t="shared" si="19"/>
        <v>0</v>
      </c>
    </row>
    <row r="1253" spans="1:18" ht="15">
      <c r="A1253" s="337" t="s">
        <v>1505</v>
      </c>
      <c r="B1253" s="338" t="s">
        <v>1346</v>
      </c>
      <c r="C1253" s="326">
        <v>0</v>
      </c>
      <c r="D1253" s="326">
        <v>0</v>
      </c>
      <c r="E1253" s="326">
        <v>0</v>
      </c>
      <c r="F1253" s="326">
        <v>0</v>
      </c>
      <c r="G1253" s="326">
        <v>0</v>
      </c>
      <c r="H1253" s="326">
        <v>0</v>
      </c>
      <c r="I1253" s="326">
        <v>0</v>
      </c>
      <c r="J1253" s="326">
        <v>0</v>
      </c>
      <c r="K1253" s="326">
        <v>0</v>
      </c>
      <c r="L1253" s="326">
        <v>0</v>
      </c>
      <c r="M1253" s="326">
        <v>0</v>
      </c>
      <c r="N1253" s="326">
        <v>0</v>
      </c>
      <c r="O1253" s="326">
        <v>0</v>
      </c>
      <c r="P1253" s="326">
        <v>0</v>
      </c>
      <c r="Q1253" s="206" t="s">
        <v>9</v>
      </c>
      <c r="R1253" s="244">
        <f t="shared" si="19"/>
        <v>0</v>
      </c>
    </row>
    <row r="1254" spans="1:18" ht="15">
      <c r="A1254" s="337" t="s">
        <v>1506</v>
      </c>
      <c r="B1254" s="338" t="s">
        <v>1346</v>
      </c>
      <c r="C1254" s="326">
        <v>61000</v>
      </c>
      <c r="D1254" s="326">
        <v>61000</v>
      </c>
      <c r="E1254" s="326">
        <v>61000</v>
      </c>
      <c r="F1254" s="326">
        <v>61000</v>
      </c>
      <c r="G1254" s="326">
        <v>61000</v>
      </c>
      <c r="H1254" s="326">
        <v>61000</v>
      </c>
      <c r="I1254" s="326">
        <v>61000</v>
      </c>
      <c r="J1254" s="326">
        <v>61000</v>
      </c>
      <c r="K1254" s="326">
        <v>61000</v>
      </c>
      <c r="L1254" s="326">
        <v>61000</v>
      </c>
      <c r="M1254" s="326">
        <v>61000</v>
      </c>
      <c r="N1254" s="326">
        <v>61000</v>
      </c>
      <c r="O1254" s="326">
        <v>61000</v>
      </c>
      <c r="P1254" s="326">
        <v>60817</v>
      </c>
      <c r="Q1254" s="206" t="s">
        <v>9</v>
      </c>
      <c r="R1254" s="244">
        <f t="shared" si="19"/>
        <v>0</v>
      </c>
    </row>
    <row r="1255" spans="1:18" ht="15">
      <c r="A1255" s="337" t="s">
        <v>1507</v>
      </c>
      <c r="B1255" s="338" t="s">
        <v>1346</v>
      </c>
      <c r="C1255" s="326">
        <v>41000</v>
      </c>
      <c r="D1255" s="326">
        <v>42000</v>
      </c>
      <c r="E1255" s="326">
        <v>43000</v>
      </c>
      <c r="F1255" s="326">
        <v>43000</v>
      </c>
      <c r="G1255" s="326">
        <v>44000</v>
      </c>
      <c r="H1255" s="326">
        <v>45000</v>
      </c>
      <c r="I1255" s="326">
        <v>46000</v>
      </c>
      <c r="J1255" s="326">
        <v>46000</v>
      </c>
      <c r="K1255" s="326">
        <v>47000</v>
      </c>
      <c r="L1255" s="326">
        <v>48000</v>
      </c>
      <c r="M1255" s="326">
        <v>49000</v>
      </c>
      <c r="N1255" s="326">
        <v>50000</v>
      </c>
      <c r="O1255" s="326">
        <v>3000</v>
      </c>
      <c r="P1255" s="326">
        <v>43666</v>
      </c>
      <c r="Q1255" s="206" t="s">
        <v>9</v>
      </c>
      <c r="R1255" s="244">
        <f t="shared" si="19"/>
        <v>0</v>
      </c>
    </row>
    <row r="1256" spans="1:18" ht="15">
      <c r="A1256" s="337" t="s">
        <v>1508</v>
      </c>
      <c r="B1256" s="338" t="s">
        <v>1346</v>
      </c>
      <c r="C1256" s="326">
        <v>54000</v>
      </c>
      <c r="D1256" s="326">
        <v>55000</v>
      </c>
      <c r="E1256" s="326">
        <v>56000</v>
      </c>
      <c r="F1256" s="326">
        <v>57000</v>
      </c>
      <c r="G1256" s="326">
        <v>58000</v>
      </c>
      <c r="H1256" s="326">
        <v>59000</v>
      </c>
      <c r="I1256" s="326">
        <v>60000</v>
      </c>
      <c r="J1256" s="326">
        <v>62000</v>
      </c>
      <c r="K1256" s="326">
        <v>63000</v>
      </c>
      <c r="L1256" s="326">
        <v>64000</v>
      </c>
      <c r="M1256" s="326">
        <v>65000</v>
      </c>
      <c r="N1256" s="326">
        <v>66000</v>
      </c>
      <c r="O1256" s="326">
        <v>4000</v>
      </c>
      <c r="P1256" s="326">
        <v>57882</v>
      </c>
      <c r="Q1256" s="206" t="s">
        <v>9</v>
      </c>
      <c r="R1256" s="244">
        <f t="shared" si="19"/>
        <v>0</v>
      </c>
    </row>
    <row r="1257" spans="1:18" ht="15">
      <c r="A1257" s="337" t="s">
        <v>1509</v>
      </c>
      <c r="B1257" s="338" t="s">
        <v>1346</v>
      </c>
      <c r="C1257" s="326">
        <v>0</v>
      </c>
      <c r="D1257" s="326">
        <v>0</v>
      </c>
      <c r="E1257" s="326">
        <v>0</v>
      </c>
      <c r="F1257" s="326">
        <v>0</v>
      </c>
      <c r="G1257" s="326">
        <v>0</v>
      </c>
      <c r="H1257" s="326">
        <v>0</v>
      </c>
      <c r="I1257" s="326">
        <v>0</v>
      </c>
      <c r="J1257" s="326">
        <v>0</v>
      </c>
      <c r="K1257" s="326">
        <v>0</v>
      </c>
      <c r="L1257" s="326">
        <v>0</v>
      </c>
      <c r="M1257" s="326">
        <v>0</v>
      </c>
      <c r="N1257" s="326">
        <v>0</v>
      </c>
      <c r="O1257" s="326">
        <v>0</v>
      </c>
      <c r="P1257" s="326">
        <v>0</v>
      </c>
      <c r="Q1257" s="206" t="s">
        <v>9</v>
      </c>
      <c r="R1257" s="244">
        <f t="shared" si="19"/>
        <v>0</v>
      </c>
    </row>
    <row r="1258" spans="1:18" ht="15">
      <c r="A1258" s="337" t="s">
        <v>1510</v>
      </c>
      <c r="B1258" s="338" t="s">
        <v>1346</v>
      </c>
      <c r="C1258" s="326">
        <v>0</v>
      </c>
      <c r="D1258" s="326">
        <v>0</v>
      </c>
      <c r="E1258" s="326">
        <v>0</v>
      </c>
      <c r="F1258" s="326">
        <v>0</v>
      </c>
      <c r="G1258" s="326">
        <v>0</v>
      </c>
      <c r="H1258" s="326">
        <v>0</v>
      </c>
      <c r="I1258" s="326">
        <v>0</v>
      </c>
      <c r="J1258" s="326">
        <v>0</v>
      </c>
      <c r="K1258" s="326">
        <v>0</v>
      </c>
      <c r="L1258" s="326">
        <v>0</v>
      </c>
      <c r="M1258" s="326">
        <v>0</v>
      </c>
      <c r="N1258" s="326">
        <v>0</v>
      </c>
      <c r="O1258" s="326">
        <v>0</v>
      </c>
      <c r="P1258" s="326">
        <v>0</v>
      </c>
      <c r="Q1258" s="206" t="s">
        <v>9</v>
      </c>
      <c r="R1258" s="244">
        <f t="shared" si="19"/>
        <v>0</v>
      </c>
    </row>
    <row r="1259" spans="1:18" ht="15">
      <c r="A1259" s="337" t="s">
        <v>1511</v>
      </c>
      <c r="B1259" s="338" t="s">
        <v>1346</v>
      </c>
      <c r="C1259" s="326">
        <v>8792000</v>
      </c>
      <c r="D1259" s="326">
        <v>8900000</v>
      </c>
      <c r="E1259" s="326">
        <v>9131000</v>
      </c>
      <c r="F1259" s="326">
        <v>9417000</v>
      </c>
      <c r="G1259" s="326">
        <v>9703000</v>
      </c>
      <c r="H1259" s="326">
        <v>5033000</v>
      </c>
      <c r="I1259" s="326">
        <v>5186000</v>
      </c>
      <c r="J1259" s="326">
        <v>5338000</v>
      </c>
      <c r="K1259" s="326">
        <v>5560000</v>
      </c>
      <c r="L1259" s="326">
        <v>5767000</v>
      </c>
      <c r="M1259" s="326">
        <v>5738000</v>
      </c>
      <c r="N1259" s="326">
        <v>5983000</v>
      </c>
      <c r="O1259" s="326">
        <v>4255000</v>
      </c>
      <c r="P1259" s="326">
        <v>6856659</v>
      </c>
      <c r="Q1259" s="206" t="s">
        <v>9</v>
      </c>
      <c r="R1259" s="244">
        <f t="shared" si="19"/>
        <v>0</v>
      </c>
    </row>
    <row r="1260" spans="1:18" ht="15">
      <c r="A1260" s="337" t="s">
        <v>1512</v>
      </c>
      <c r="B1260" s="338" t="s">
        <v>1346</v>
      </c>
      <c r="C1260" s="326">
        <v>0</v>
      </c>
      <c r="D1260" s="326">
        <v>0</v>
      </c>
      <c r="E1260" s="326">
        <v>0</v>
      </c>
      <c r="F1260" s="326">
        <v>0</v>
      </c>
      <c r="G1260" s="326">
        <v>0</v>
      </c>
      <c r="H1260" s="326">
        <v>0</v>
      </c>
      <c r="I1260" s="326">
        <v>0</v>
      </c>
      <c r="J1260" s="326">
        <v>0</v>
      </c>
      <c r="K1260" s="326">
        <v>0</v>
      </c>
      <c r="L1260" s="326">
        <v>0</v>
      </c>
      <c r="M1260" s="326">
        <v>0</v>
      </c>
      <c r="N1260" s="326">
        <v>0</v>
      </c>
      <c r="O1260" s="326">
        <v>0</v>
      </c>
      <c r="P1260" s="326">
        <v>0</v>
      </c>
      <c r="Q1260" s="206" t="s">
        <v>9</v>
      </c>
      <c r="R1260" s="244">
        <f t="shared" si="19"/>
        <v>0</v>
      </c>
    </row>
    <row r="1261" spans="1:18" ht="15">
      <c r="A1261" s="337" t="s">
        <v>1513</v>
      </c>
      <c r="B1261" s="338" t="s">
        <v>1346</v>
      </c>
      <c r="C1261" s="326">
        <v>0</v>
      </c>
      <c r="D1261" s="326">
        <v>0</v>
      </c>
      <c r="E1261" s="326">
        <v>0</v>
      </c>
      <c r="F1261" s="326">
        <v>0</v>
      </c>
      <c r="G1261" s="326">
        <v>0</v>
      </c>
      <c r="H1261" s="326">
        <v>0</v>
      </c>
      <c r="I1261" s="326">
        <v>0</v>
      </c>
      <c r="J1261" s="326">
        <v>0</v>
      </c>
      <c r="K1261" s="326">
        <v>0</v>
      </c>
      <c r="L1261" s="326">
        <v>0</v>
      </c>
      <c r="M1261" s="326">
        <v>0</v>
      </c>
      <c r="N1261" s="326">
        <v>0</v>
      </c>
      <c r="O1261" s="326">
        <v>0</v>
      </c>
      <c r="P1261" s="326">
        <v>0</v>
      </c>
      <c r="Q1261" s="206" t="s">
        <v>9</v>
      </c>
      <c r="R1261" s="244">
        <f t="shared" si="19"/>
        <v>0</v>
      </c>
    </row>
    <row r="1262" spans="1:18" ht="15">
      <c r="A1262" s="337" t="s">
        <v>1514</v>
      </c>
      <c r="B1262" s="338" t="s">
        <v>1346</v>
      </c>
      <c r="C1262" s="326">
        <v>0</v>
      </c>
      <c r="D1262" s="326">
        <v>0</v>
      </c>
      <c r="E1262" s="326">
        <v>0</v>
      </c>
      <c r="F1262" s="326">
        <v>0</v>
      </c>
      <c r="G1262" s="326">
        <v>0</v>
      </c>
      <c r="H1262" s="326">
        <v>0</v>
      </c>
      <c r="I1262" s="326">
        <v>0</v>
      </c>
      <c r="J1262" s="326">
        <v>0</v>
      </c>
      <c r="K1262" s="326">
        <v>0</v>
      </c>
      <c r="L1262" s="326">
        <v>0</v>
      </c>
      <c r="M1262" s="326">
        <v>0</v>
      </c>
      <c r="N1262" s="326">
        <v>0</v>
      </c>
      <c r="O1262" s="326">
        <v>0</v>
      </c>
      <c r="P1262" s="326">
        <v>0</v>
      </c>
      <c r="Q1262" s="206" t="s">
        <v>9</v>
      </c>
      <c r="R1262" s="244">
        <f t="shared" si="19"/>
        <v>0</v>
      </c>
    </row>
    <row r="1263" spans="1:18" ht="15">
      <c r="A1263" s="337" t="s">
        <v>1515</v>
      </c>
      <c r="B1263" s="338" t="s">
        <v>1346</v>
      </c>
      <c r="C1263" s="326">
        <v>528000</v>
      </c>
      <c r="D1263" s="326">
        <v>537000</v>
      </c>
      <c r="E1263" s="326">
        <v>547000</v>
      </c>
      <c r="F1263" s="326">
        <v>556000</v>
      </c>
      <c r="G1263" s="326">
        <v>566000</v>
      </c>
      <c r="H1263" s="326">
        <v>575000</v>
      </c>
      <c r="I1263" s="326">
        <v>13000</v>
      </c>
      <c r="J1263" s="326">
        <v>13000</v>
      </c>
      <c r="K1263" s="326">
        <v>9000</v>
      </c>
      <c r="L1263" s="326">
        <v>9000</v>
      </c>
      <c r="M1263" s="326">
        <v>9000</v>
      </c>
      <c r="N1263" s="326">
        <v>9000</v>
      </c>
      <c r="O1263" s="326">
        <v>9000</v>
      </c>
      <c r="P1263" s="326">
        <v>259180</v>
      </c>
      <c r="Q1263" s="206" t="s">
        <v>9</v>
      </c>
      <c r="R1263" s="244">
        <f t="shared" si="19"/>
        <v>0</v>
      </c>
    </row>
    <row r="1264" spans="1:18" ht="15">
      <c r="A1264" s="337" t="s">
        <v>1516</v>
      </c>
      <c r="B1264" s="338" t="s">
        <v>1346</v>
      </c>
      <c r="C1264" s="326">
        <v>0</v>
      </c>
      <c r="D1264" s="326">
        <v>0</v>
      </c>
      <c r="E1264" s="326">
        <v>0</v>
      </c>
      <c r="F1264" s="326">
        <v>0</v>
      </c>
      <c r="G1264" s="326">
        <v>0</v>
      </c>
      <c r="H1264" s="326">
        <v>0</v>
      </c>
      <c r="I1264" s="326">
        <v>0</v>
      </c>
      <c r="J1264" s="326">
        <v>0</v>
      </c>
      <c r="K1264" s="326">
        <v>0</v>
      </c>
      <c r="L1264" s="326">
        <v>0</v>
      </c>
      <c r="M1264" s="326">
        <v>0</v>
      </c>
      <c r="N1264" s="326">
        <v>0</v>
      </c>
      <c r="O1264" s="326">
        <v>0</v>
      </c>
      <c r="P1264" s="326">
        <v>0</v>
      </c>
      <c r="Q1264" s="206" t="s">
        <v>9</v>
      </c>
      <c r="R1264" s="244">
        <f t="shared" si="19"/>
        <v>0</v>
      </c>
    </row>
    <row r="1265" spans="1:18" ht="15">
      <c r="A1265" s="337" t="s">
        <v>1517</v>
      </c>
      <c r="B1265" s="338" t="s">
        <v>1346</v>
      </c>
      <c r="C1265" s="326">
        <v>1000</v>
      </c>
      <c r="D1265" s="326">
        <v>1000</v>
      </c>
      <c r="E1265" s="326">
        <v>1000</v>
      </c>
      <c r="F1265" s="326">
        <v>1000</v>
      </c>
      <c r="G1265" s="326">
        <v>1000</v>
      </c>
      <c r="H1265" s="326">
        <v>1000</v>
      </c>
      <c r="I1265" s="326">
        <v>1000</v>
      </c>
      <c r="J1265" s="326">
        <v>1000</v>
      </c>
      <c r="K1265" s="326">
        <v>1000</v>
      </c>
      <c r="L1265" s="326">
        <v>1000</v>
      </c>
      <c r="M1265" s="326">
        <v>1000</v>
      </c>
      <c r="N1265" s="326">
        <v>1000</v>
      </c>
      <c r="O1265" s="326">
        <v>1000</v>
      </c>
      <c r="P1265" s="326">
        <v>667</v>
      </c>
      <c r="Q1265" s="206" t="s">
        <v>9</v>
      </c>
      <c r="R1265" s="244">
        <f t="shared" si="19"/>
        <v>0</v>
      </c>
    </row>
    <row r="1266" spans="1:18" ht="15">
      <c r="A1266" s="337" t="s">
        <v>1518</v>
      </c>
      <c r="B1266" s="338" t="s">
        <v>1346</v>
      </c>
      <c r="C1266" s="326">
        <v>0</v>
      </c>
      <c r="D1266" s="326">
        <v>0</v>
      </c>
      <c r="E1266" s="326">
        <v>0</v>
      </c>
      <c r="F1266" s="326">
        <v>0</v>
      </c>
      <c r="G1266" s="326">
        <v>0</v>
      </c>
      <c r="H1266" s="326">
        <v>0</v>
      </c>
      <c r="I1266" s="326">
        <v>0</v>
      </c>
      <c r="J1266" s="326">
        <v>0</v>
      </c>
      <c r="K1266" s="326">
        <v>0</v>
      </c>
      <c r="L1266" s="326">
        <v>0</v>
      </c>
      <c r="M1266" s="326">
        <v>0</v>
      </c>
      <c r="N1266" s="326">
        <v>0</v>
      </c>
      <c r="O1266" s="326">
        <v>0</v>
      </c>
      <c r="P1266" s="326">
        <v>0</v>
      </c>
      <c r="Q1266" s="206" t="s">
        <v>9</v>
      </c>
      <c r="R1266" s="244">
        <f t="shared" si="19"/>
        <v>0</v>
      </c>
    </row>
    <row r="1267" spans="1:18" ht="15">
      <c r="A1267" s="337" t="s">
        <v>1519</v>
      </c>
      <c r="B1267" s="338" t="s">
        <v>1346</v>
      </c>
      <c r="C1267" s="326">
        <v>56000</v>
      </c>
      <c r="D1267" s="326">
        <v>57000</v>
      </c>
      <c r="E1267" s="326">
        <v>58000</v>
      </c>
      <c r="F1267" s="326">
        <v>59000</v>
      </c>
      <c r="G1267" s="326">
        <v>60000</v>
      </c>
      <c r="H1267" s="326">
        <v>61000</v>
      </c>
      <c r="I1267" s="326">
        <v>-2000</v>
      </c>
      <c r="J1267" s="326">
        <v>-2000</v>
      </c>
      <c r="K1267" s="326">
        <v>-2000</v>
      </c>
      <c r="L1267" s="326">
        <v>-2000</v>
      </c>
      <c r="M1267" s="326">
        <v>-2000</v>
      </c>
      <c r="N1267" s="326">
        <v>-2000</v>
      </c>
      <c r="O1267" s="326">
        <v>-2000</v>
      </c>
      <c r="P1267" s="326">
        <v>25923</v>
      </c>
      <c r="Q1267" s="206" t="s">
        <v>9</v>
      </c>
      <c r="R1267" s="244">
        <f t="shared" si="19"/>
        <v>0</v>
      </c>
    </row>
    <row r="1268" spans="1:18" ht="15">
      <c r="A1268" s="337" t="s">
        <v>1520</v>
      </c>
      <c r="B1268" s="338" t="s">
        <v>1346</v>
      </c>
      <c r="C1268" s="326">
        <v>0</v>
      </c>
      <c r="D1268" s="326">
        <v>0</v>
      </c>
      <c r="E1268" s="326">
        <v>0</v>
      </c>
      <c r="F1268" s="326">
        <v>0</v>
      </c>
      <c r="G1268" s="326">
        <v>0</v>
      </c>
      <c r="H1268" s="326">
        <v>0</v>
      </c>
      <c r="I1268" s="326">
        <v>0</v>
      </c>
      <c r="J1268" s="326">
        <v>0</v>
      </c>
      <c r="K1268" s="326">
        <v>0</v>
      </c>
      <c r="L1268" s="326">
        <v>0</v>
      </c>
      <c r="M1268" s="326">
        <v>0</v>
      </c>
      <c r="N1268" s="326">
        <v>0</v>
      </c>
      <c r="O1268" s="326">
        <v>0</v>
      </c>
      <c r="P1268" s="326">
        <v>0</v>
      </c>
      <c r="Q1268" s="206" t="s">
        <v>9</v>
      </c>
      <c r="R1268" s="244">
        <f t="shared" si="19"/>
        <v>0</v>
      </c>
    </row>
    <row r="1269" spans="1:18" ht="15">
      <c r="A1269" s="337" t="s">
        <v>1521</v>
      </c>
      <c r="B1269" s="338" t="s">
        <v>1346</v>
      </c>
      <c r="C1269" s="326">
        <v>3000</v>
      </c>
      <c r="D1269" s="326">
        <v>3000</v>
      </c>
      <c r="E1269" s="326">
        <v>4000</v>
      </c>
      <c r="F1269" s="326">
        <v>4000</v>
      </c>
      <c r="G1269" s="326">
        <v>5000</v>
      </c>
      <c r="H1269" s="326">
        <v>5000</v>
      </c>
      <c r="I1269" s="326">
        <v>6000</v>
      </c>
      <c r="J1269" s="326">
        <v>-22000</v>
      </c>
      <c r="K1269" s="326">
        <v>-22000</v>
      </c>
      <c r="L1269" s="326">
        <v>-22000</v>
      </c>
      <c r="M1269" s="326">
        <v>-22000</v>
      </c>
      <c r="N1269" s="326">
        <v>-22000</v>
      </c>
      <c r="O1269" s="326">
        <v>-22000</v>
      </c>
      <c r="P1269" s="326">
        <v>-7541</v>
      </c>
      <c r="Q1269" s="206" t="s">
        <v>9</v>
      </c>
      <c r="R1269" s="244">
        <f t="shared" si="19"/>
        <v>0</v>
      </c>
    </row>
    <row r="1270" spans="1:18" ht="15">
      <c r="A1270" s="337" t="s">
        <v>1522</v>
      </c>
      <c r="B1270" s="338" t="s">
        <v>1346</v>
      </c>
      <c r="C1270" s="326">
        <v>0</v>
      </c>
      <c r="D1270" s="326">
        <v>0</v>
      </c>
      <c r="E1270" s="326">
        <v>0</v>
      </c>
      <c r="F1270" s="326">
        <v>0</v>
      </c>
      <c r="G1270" s="326">
        <v>0</v>
      </c>
      <c r="H1270" s="326">
        <v>0</v>
      </c>
      <c r="I1270" s="326">
        <v>0</v>
      </c>
      <c r="J1270" s="326">
        <v>0</v>
      </c>
      <c r="K1270" s="326">
        <v>0</v>
      </c>
      <c r="L1270" s="326">
        <v>0</v>
      </c>
      <c r="M1270" s="326">
        <v>0</v>
      </c>
      <c r="N1270" s="326">
        <v>0</v>
      </c>
      <c r="O1270" s="326">
        <v>0</v>
      </c>
      <c r="P1270" s="326">
        <v>0</v>
      </c>
      <c r="Q1270" s="206" t="s">
        <v>9</v>
      </c>
      <c r="R1270" s="244">
        <f t="shared" si="19"/>
        <v>0</v>
      </c>
    </row>
    <row r="1271" spans="1:18" ht="15">
      <c r="A1271" s="337" t="s">
        <v>1523</v>
      </c>
      <c r="B1271" s="338" t="s">
        <v>1346</v>
      </c>
      <c r="C1271" s="326">
        <v>10000</v>
      </c>
      <c r="D1271" s="326">
        <v>10000</v>
      </c>
      <c r="E1271" s="326">
        <v>10000</v>
      </c>
      <c r="F1271" s="326">
        <v>12000</v>
      </c>
      <c r="G1271" s="326">
        <v>12000</v>
      </c>
      <c r="H1271" s="326">
        <v>13000</v>
      </c>
      <c r="I1271" s="326">
        <v>13000</v>
      </c>
      <c r="J1271" s="326">
        <v>14000</v>
      </c>
      <c r="K1271" s="326">
        <v>15000</v>
      </c>
      <c r="L1271" s="326">
        <v>15000</v>
      </c>
      <c r="M1271" s="326">
        <v>16000</v>
      </c>
      <c r="N1271" s="326">
        <v>16000</v>
      </c>
      <c r="O1271" s="326">
        <v>17000</v>
      </c>
      <c r="P1271" s="326">
        <v>13304</v>
      </c>
      <c r="Q1271" s="206" t="s">
        <v>9</v>
      </c>
      <c r="R1271" s="244">
        <f t="shared" si="19"/>
        <v>0</v>
      </c>
    </row>
    <row r="1272" spans="1:18" ht="15">
      <c r="A1272" s="337" t="s">
        <v>1524</v>
      </c>
      <c r="B1272" s="338" t="s">
        <v>1346</v>
      </c>
      <c r="C1272" s="326">
        <v>0</v>
      </c>
      <c r="D1272" s="326">
        <v>0</v>
      </c>
      <c r="E1272" s="326">
        <v>0</v>
      </c>
      <c r="F1272" s="326">
        <v>0</v>
      </c>
      <c r="G1272" s="326">
        <v>0</v>
      </c>
      <c r="H1272" s="326">
        <v>0</v>
      </c>
      <c r="I1272" s="326">
        <v>0</v>
      </c>
      <c r="J1272" s="326">
        <v>0</v>
      </c>
      <c r="K1272" s="326">
        <v>0</v>
      </c>
      <c r="L1272" s="326">
        <v>0</v>
      </c>
      <c r="M1272" s="326">
        <v>0</v>
      </c>
      <c r="N1272" s="326">
        <v>0</v>
      </c>
      <c r="O1272" s="326">
        <v>0</v>
      </c>
      <c r="P1272" s="326">
        <v>0</v>
      </c>
      <c r="Q1272" s="206" t="s">
        <v>9</v>
      </c>
      <c r="R1272" s="244">
        <f t="shared" si="19"/>
        <v>0</v>
      </c>
    </row>
    <row r="1273" spans="1:18" ht="15">
      <c r="A1273" s="337" t="s">
        <v>1525</v>
      </c>
      <c r="B1273" s="338" t="s">
        <v>1346</v>
      </c>
      <c r="C1273" s="326">
        <v>611000</v>
      </c>
      <c r="D1273" s="326">
        <v>623000</v>
      </c>
      <c r="E1273" s="326">
        <v>635000</v>
      </c>
      <c r="F1273" s="326">
        <v>647000</v>
      </c>
      <c r="G1273" s="326">
        <v>659000</v>
      </c>
      <c r="H1273" s="326">
        <v>671000</v>
      </c>
      <c r="I1273" s="326">
        <v>195000</v>
      </c>
      <c r="J1273" s="326">
        <v>199000</v>
      </c>
      <c r="K1273" s="326">
        <v>203000</v>
      </c>
      <c r="L1273" s="326">
        <v>207000</v>
      </c>
      <c r="M1273" s="326">
        <v>211000</v>
      </c>
      <c r="N1273" s="326">
        <v>214000</v>
      </c>
      <c r="O1273" s="326">
        <v>174000</v>
      </c>
      <c r="P1273" s="326">
        <v>404813</v>
      </c>
      <c r="Q1273" s="206" t="s">
        <v>9</v>
      </c>
      <c r="R1273" s="244">
        <f t="shared" si="19"/>
        <v>0</v>
      </c>
    </row>
    <row r="1274" spans="1:18" ht="15">
      <c r="A1274" s="337" t="s">
        <v>1526</v>
      </c>
      <c r="B1274" s="338" t="s">
        <v>1346</v>
      </c>
      <c r="C1274" s="326">
        <v>0</v>
      </c>
      <c r="D1274" s="326">
        <v>0</v>
      </c>
      <c r="E1274" s="326">
        <v>0</v>
      </c>
      <c r="F1274" s="326">
        <v>0</v>
      </c>
      <c r="G1274" s="326">
        <v>0</v>
      </c>
      <c r="H1274" s="326">
        <v>0</v>
      </c>
      <c r="I1274" s="326">
        <v>0</v>
      </c>
      <c r="J1274" s="326">
        <v>0</v>
      </c>
      <c r="K1274" s="326">
        <v>0</v>
      </c>
      <c r="L1274" s="326">
        <v>0</v>
      </c>
      <c r="M1274" s="326">
        <v>0</v>
      </c>
      <c r="N1274" s="326">
        <v>0</v>
      </c>
      <c r="O1274" s="326">
        <v>0</v>
      </c>
      <c r="P1274" s="326">
        <v>0</v>
      </c>
      <c r="Q1274" s="206" t="s">
        <v>9</v>
      </c>
      <c r="R1274" s="244">
        <f t="shared" si="19"/>
        <v>0</v>
      </c>
    </row>
    <row r="1275" spans="1:18" ht="15">
      <c r="A1275" s="337" t="s">
        <v>1527</v>
      </c>
      <c r="B1275" s="338" t="s">
        <v>1346</v>
      </c>
      <c r="C1275" s="326">
        <v>1443000</v>
      </c>
      <c r="D1275" s="326">
        <v>1471000</v>
      </c>
      <c r="E1275" s="326">
        <v>1498000</v>
      </c>
      <c r="F1275" s="326">
        <v>1526000</v>
      </c>
      <c r="G1275" s="326">
        <v>1554000</v>
      </c>
      <c r="H1275" s="326">
        <v>1581000</v>
      </c>
      <c r="I1275" s="326">
        <v>1609000</v>
      </c>
      <c r="J1275" s="326">
        <v>-30000</v>
      </c>
      <c r="K1275" s="326">
        <v>-30000</v>
      </c>
      <c r="L1275" s="326">
        <v>-30000</v>
      </c>
      <c r="M1275" s="326">
        <v>-30000</v>
      </c>
      <c r="N1275" s="326">
        <v>-30000</v>
      </c>
      <c r="O1275" s="326">
        <v>-30000</v>
      </c>
      <c r="P1275" s="326">
        <v>816239</v>
      </c>
      <c r="Q1275" s="206" t="s">
        <v>9</v>
      </c>
      <c r="R1275" s="244">
        <f t="shared" si="19"/>
        <v>0</v>
      </c>
    </row>
    <row r="1276" spans="1:18" ht="15">
      <c r="A1276" s="337" t="s">
        <v>1528</v>
      </c>
      <c r="B1276" s="338" t="s">
        <v>1346</v>
      </c>
      <c r="C1276" s="326">
        <v>0</v>
      </c>
      <c r="D1276" s="326">
        <v>0</v>
      </c>
      <c r="E1276" s="326">
        <v>0</v>
      </c>
      <c r="F1276" s="326">
        <v>0</v>
      </c>
      <c r="G1276" s="326">
        <v>0</v>
      </c>
      <c r="H1276" s="326">
        <v>0</v>
      </c>
      <c r="I1276" s="326">
        <v>0</v>
      </c>
      <c r="J1276" s="326">
        <v>0</v>
      </c>
      <c r="K1276" s="326">
        <v>0</v>
      </c>
      <c r="L1276" s="326">
        <v>0</v>
      </c>
      <c r="M1276" s="326">
        <v>0</v>
      </c>
      <c r="N1276" s="326">
        <v>0</v>
      </c>
      <c r="O1276" s="326">
        <v>0</v>
      </c>
      <c r="P1276" s="326">
        <v>0</v>
      </c>
      <c r="Q1276" s="206" t="s">
        <v>9</v>
      </c>
      <c r="R1276" s="244">
        <f t="shared" si="19"/>
        <v>0</v>
      </c>
    </row>
    <row r="1277" spans="1:18" ht="15">
      <c r="A1277" s="337" t="s">
        <v>1529</v>
      </c>
      <c r="B1277" s="338" t="s">
        <v>1346</v>
      </c>
      <c r="C1277" s="326">
        <v>44000</v>
      </c>
      <c r="D1277" s="326">
        <v>45000</v>
      </c>
      <c r="E1277" s="326">
        <v>46000</v>
      </c>
      <c r="F1277" s="326">
        <v>48000</v>
      </c>
      <c r="G1277" s="326">
        <v>49000</v>
      </c>
      <c r="H1277" s="326">
        <v>51000</v>
      </c>
      <c r="I1277" s="326">
        <v>52000</v>
      </c>
      <c r="J1277" s="326">
        <v>53000</v>
      </c>
      <c r="K1277" s="326">
        <v>55000</v>
      </c>
      <c r="L1277" s="326">
        <v>56000</v>
      </c>
      <c r="M1277" s="326">
        <v>58000</v>
      </c>
      <c r="N1277" s="326">
        <v>59000</v>
      </c>
      <c r="O1277" s="326">
        <v>60000</v>
      </c>
      <c r="P1277" s="326">
        <v>52055</v>
      </c>
      <c r="Q1277" s="206" t="s">
        <v>9</v>
      </c>
      <c r="R1277" s="244">
        <f t="shared" si="19"/>
        <v>0</v>
      </c>
    </row>
    <row r="1278" spans="1:18" ht="15">
      <c r="A1278" s="337" t="s">
        <v>1530</v>
      </c>
      <c r="B1278" s="338" t="s">
        <v>1346</v>
      </c>
      <c r="C1278" s="326">
        <v>0</v>
      </c>
      <c r="D1278" s="326">
        <v>0</v>
      </c>
      <c r="E1278" s="326">
        <v>0</v>
      </c>
      <c r="F1278" s="326">
        <v>0</v>
      </c>
      <c r="G1278" s="326">
        <v>0</v>
      </c>
      <c r="H1278" s="326">
        <v>0</v>
      </c>
      <c r="I1278" s="326">
        <v>0</v>
      </c>
      <c r="J1278" s="326">
        <v>0</v>
      </c>
      <c r="K1278" s="326">
        <v>0</v>
      </c>
      <c r="L1278" s="326">
        <v>0</v>
      </c>
      <c r="M1278" s="326">
        <v>0</v>
      </c>
      <c r="N1278" s="326">
        <v>0</v>
      </c>
      <c r="O1278" s="326">
        <v>0</v>
      </c>
      <c r="P1278" s="326">
        <v>0</v>
      </c>
      <c r="Q1278" s="206" t="s">
        <v>9</v>
      </c>
      <c r="R1278" s="244">
        <f t="shared" si="19"/>
        <v>0</v>
      </c>
    </row>
    <row r="1279" spans="1:18" ht="15">
      <c r="A1279" s="337" t="s">
        <v>1531</v>
      </c>
      <c r="B1279" s="338" t="s">
        <v>1346</v>
      </c>
      <c r="C1279" s="326">
        <v>0</v>
      </c>
      <c r="D1279" s="326">
        <v>0</v>
      </c>
      <c r="E1279" s="326">
        <v>0</v>
      </c>
      <c r="F1279" s="326">
        <v>0</v>
      </c>
      <c r="G1279" s="326">
        <v>0</v>
      </c>
      <c r="H1279" s="326">
        <v>0</v>
      </c>
      <c r="I1279" s="326">
        <v>0</v>
      </c>
      <c r="J1279" s="326">
        <v>0</v>
      </c>
      <c r="K1279" s="326">
        <v>0</v>
      </c>
      <c r="L1279" s="326">
        <v>0</v>
      </c>
      <c r="M1279" s="326">
        <v>0</v>
      </c>
      <c r="N1279" s="326">
        <v>0</v>
      </c>
      <c r="O1279" s="326">
        <v>0</v>
      </c>
      <c r="P1279" s="326">
        <v>0</v>
      </c>
      <c r="Q1279" s="206" t="s">
        <v>9</v>
      </c>
      <c r="R1279" s="244">
        <f t="shared" si="19"/>
        <v>0</v>
      </c>
    </row>
    <row r="1280" spans="1:18" ht="15">
      <c r="A1280" s="337" t="s">
        <v>1532</v>
      </c>
      <c r="B1280" s="338" t="s">
        <v>1346</v>
      </c>
      <c r="C1280" s="326">
        <v>1620000</v>
      </c>
      <c r="D1280" s="326">
        <v>1651000</v>
      </c>
      <c r="E1280" s="326">
        <v>1682000</v>
      </c>
      <c r="F1280" s="326">
        <v>1713000</v>
      </c>
      <c r="G1280" s="326">
        <v>1744000</v>
      </c>
      <c r="H1280" s="326">
        <v>1775000</v>
      </c>
      <c r="I1280" s="326">
        <v>1806000</v>
      </c>
      <c r="J1280" s="326">
        <v>1837000</v>
      </c>
      <c r="K1280" s="326">
        <v>1868000</v>
      </c>
      <c r="L1280" s="326">
        <v>1899000</v>
      </c>
      <c r="M1280" s="326">
        <v>1930000</v>
      </c>
      <c r="N1280" s="326">
        <v>1960000</v>
      </c>
      <c r="O1280" s="326">
        <v>121000</v>
      </c>
      <c r="P1280" s="326">
        <v>1727918</v>
      </c>
      <c r="Q1280" s="206" t="s">
        <v>9</v>
      </c>
      <c r="R1280" s="244">
        <f t="shared" si="19"/>
        <v>0</v>
      </c>
    </row>
    <row r="1281" spans="1:18" ht="15">
      <c r="A1281" s="337" t="s">
        <v>1533</v>
      </c>
      <c r="B1281" s="338" t="s">
        <v>1346</v>
      </c>
      <c r="C1281" s="326">
        <v>0</v>
      </c>
      <c r="D1281" s="326">
        <v>0</v>
      </c>
      <c r="E1281" s="326">
        <v>0</v>
      </c>
      <c r="F1281" s="326">
        <v>0</v>
      </c>
      <c r="G1281" s="326">
        <v>0</v>
      </c>
      <c r="H1281" s="326">
        <v>0</v>
      </c>
      <c r="I1281" s="326">
        <v>0</v>
      </c>
      <c r="J1281" s="326">
        <v>0</v>
      </c>
      <c r="K1281" s="326">
        <v>0</v>
      </c>
      <c r="L1281" s="326">
        <v>0</v>
      </c>
      <c r="M1281" s="326">
        <v>0</v>
      </c>
      <c r="N1281" s="326">
        <v>0</v>
      </c>
      <c r="O1281" s="326">
        <v>0</v>
      </c>
      <c r="P1281" s="326">
        <v>0</v>
      </c>
      <c r="Q1281" s="206" t="s">
        <v>9</v>
      </c>
      <c r="R1281" s="244">
        <f t="shared" si="19"/>
        <v>0</v>
      </c>
    </row>
    <row r="1282" spans="1:18" ht="15">
      <c r="A1282" s="337" t="s">
        <v>1534</v>
      </c>
      <c r="B1282" s="338" t="s">
        <v>1346</v>
      </c>
      <c r="C1282" s="326">
        <v>0</v>
      </c>
      <c r="D1282" s="326">
        <v>0</v>
      </c>
      <c r="E1282" s="326">
        <v>0</v>
      </c>
      <c r="F1282" s="326">
        <v>0</v>
      </c>
      <c r="G1282" s="326">
        <v>0</v>
      </c>
      <c r="H1282" s="326">
        <v>0</v>
      </c>
      <c r="I1282" s="326">
        <v>0</v>
      </c>
      <c r="J1282" s="326">
        <v>0</v>
      </c>
      <c r="K1282" s="326">
        <v>0</v>
      </c>
      <c r="L1282" s="326">
        <v>0</v>
      </c>
      <c r="M1282" s="326">
        <v>0</v>
      </c>
      <c r="N1282" s="326">
        <v>0</v>
      </c>
      <c r="O1282" s="326">
        <v>0</v>
      </c>
      <c r="P1282" s="326">
        <v>0</v>
      </c>
      <c r="Q1282" s="206" t="s">
        <v>9</v>
      </c>
      <c r="R1282" s="244">
        <f t="shared" si="19"/>
        <v>0</v>
      </c>
    </row>
    <row r="1283" spans="1:18" ht="15">
      <c r="A1283" s="337" t="s">
        <v>1535</v>
      </c>
      <c r="B1283" s="338" t="s">
        <v>1346</v>
      </c>
      <c r="C1283" s="326">
        <v>5000</v>
      </c>
      <c r="D1283" s="326">
        <v>5000</v>
      </c>
      <c r="E1283" s="326">
        <v>6000</v>
      </c>
      <c r="F1283" s="326">
        <v>6000</v>
      </c>
      <c r="G1283" s="326">
        <v>6000</v>
      </c>
      <c r="H1283" s="326">
        <v>6000</v>
      </c>
      <c r="I1283" s="326">
        <v>6000</v>
      </c>
      <c r="J1283" s="326">
        <v>6000</v>
      </c>
      <c r="K1283" s="326">
        <v>6000</v>
      </c>
      <c r="L1283" s="326">
        <v>6000</v>
      </c>
      <c r="M1283" s="326">
        <v>6000</v>
      </c>
      <c r="N1283" s="326">
        <v>6000</v>
      </c>
      <c r="O1283" s="326">
        <v>7000</v>
      </c>
      <c r="P1283" s="326">
        <v>5908</v>
      </c>
      <c r="Q1283" s="206" t="s">
        <v>9</v>
      </c>
      <c r="R1283" s="244">
        <f t="shared" si="19"/>
        <v>0</v>
      </c>
    </row>
    <row r="1284" spans="1:18" ht="15">
      <c r="A1284" s="337" t="s">
        <v>1536</v>
      </c>
      <c r="B1284" s="338" t="s">
        <v>1346</v>
      </c>
      <c r="C1284" s="326">
        <v>0</v>
      </c>
      <c r="D1284" s="326">
        <v>0</v>
      </c>
      <c r="E1284" s="326">
        <v>0</v>
      </c>
      <c r="F1284" s="326">
        <v>0</v>
      </c>
      <c r="G1284" s="326">
        <v>0</v>
      </c>
      <c r="H1284" s="326">
        <v>0</v>
      </c>
      <c r="I1284" s="326">
        <v>0</v>
      </c>
      <c r="J1284" s="326">
        <v>0</v>
      </c>
      <c r="K1284" s="326">
        <v>0</v>
      </c>
      <c r="L1284" s="326">
        <v>0</v>
      </c>
      <c r="M1284" s="326">
        <v>0</v>
      </c>
      <c r="N1284" s="326">
        <v>0</v>
      </c>
      <c r="O1284" s="326">
        <v>0</v>
      </c>
      <c r="P1284" s="326">
        <v>0</v>
      </c>
      <c r="Q1284" s="206" t="s">
        <v>9</v>
      </c>
      <c r="R1284" s="244">
        <f t="shared" ref="R1284:R1346" si="20">(ROUND((C1284+O1284+SUM(D1284:N1284)*2)/24,-3)-(ROUND(P1284,-3)))</f>
        <v>0</v>
      </c>
    </row>
    <row r="1285" spans="1:18" ht="15">
      <c r="A1285" s="337" t="s">
        <v>1537</v>
      </c>
      <c r="B1285" s="338" t="s">
        <v>1346</v>
      </c>
      <c r="C1285" s="326">
        <v>-283000</v>
      </c>
      <c r="D1285" s="326">
        <v>-236000</v>
      </c>
      <c r="E1285" s="326">
        <v>-188000</v>
      </c>
      <c r="F1285" s="326">
        <v>-141000</v>
      </c>
      <c r="G1285" s="326">
        <v>-94000</v>
      </c>
      <c r="H1285" s="326">
        <v>-46000</v>
      </c>
      <c r="I1285" s="326">
        <v>1000</v>
      </c>
      <c r="J1285" s="326">
        <v>0</v>
      </c>
      <c r="K1285" s="326">
        <v>0</v>
      </c>
      <c r="L1285" s="326">
        <v>0</v>
      </c>
      <c r="M1285" s="326">
        <v>0</v>
      </c>
      <c r="N1285" s="326">
        <v>0</v>
      </c>
      <c r="O1285" s="326">
        <v>0</v>
      </c>
      <c r="P1285" s="326">
        <v>-70433</v>
      </c>
      <c r="Q1285" s="206" t="s">
        <v>9</v>
      </c>
      <c r="R1285" s="244">
        <f t="shared" si="20"/>
        <v>0</v>
      </c>
    </row>
    <row r="1286" spans="1:18" ht="15">
      <c r="A1286" s="337" t="s">
        <v>1538</v>
      </c>
      <c r="B1286" s="338" t="s">
        <v>1346</v>
      </c>
      <c r="C1286" s="326">
        <v>101000</v>
      </c>
      <c r="D1286" s="326">
        <v>105000</v>
      </c>
      <c r="E1286" s="326">
        <v>109000</v>
      </c>
      <c r="F1286" s="326">
        <v>113000</v>
      </c>
      <c r="G1286" s="326">
        <v>117000</v>
      </c>
      <c r="H1286" s="326">
        <v>121000</v>
      </c>
      <c r="I1286" s="326">
        <v>125000</v>
      </c>
      <c r="J1286" s="326">
        <v>-103000</v>
      </c>
      <c r="K1286" s="326">
        <v>-79000</v>
      </c>
      <c r="L1286" s="326">
        <v>-363000</v>
      </c>
      <c r="M1286" s="326">
        <v>-346000</v>
      </c>
      <c r="N1286" s="326">
        <v>-328000</v>
      </c>
      <c r="O1286" s="326">
        <v>-310000</v>
      </c>
      <c r="P1286" s="326">
        <v>-52637</v>
      </c>
      <c r="Q1286" s="206" t="s">
        <v>9</v>
      </c>
      <c r="R1286" s="244">
        <f t="shared" si="20"/>
        <v>0</v>
      </c>
    </row>
    <row r="1287" spans="1:18" ht="15">
      <c r="A1287" s="337" t="s">
        <v>1539</v>
      </c>
      <c r="B1287" s="338" t="s">
        <v>1346</v>
      </c>
      <c r="C1287" s="326">
        <v>0</v>
      </c>
      <c r="D1287" s="326">
        <v>0</v>
      </c>
      <c r="E1287" s="326">
        <v>0</v>
      </c>
      <c r="F1287" s="326">
        <v>0</v>
      </c>
      <c r="G1287" s="326">
        <v>0</v>
      </c>
      <c r="H1287" s="326">
        <v>0</v>
      </c>
      <c r="I1287" s="326">
        <v>0</v>
      </c>
      <c r="J1287" s="326">
        <v>0</v>
      </c>
      <c r="K1287" s="326">
        <v>0</v>
      </c>
      <c r="L1287" s="326">
        <v>0</v>
      </c>
      <c r="M1287" s="326">
        <v>0</v>
      </c>
      <c r="N1287" s="326">
        <v>0</v>
      </c>
      <c r="O1287" s="326">
        <v>0</v>
      </c>
      <c r="P1287" s="326">
        <v>0</v>
      </c>
      <c r="Q1287" s="206" t="s">
        <v>9</v>
      </c>
      <c r="R1287" s="244">
        <f t="shared" si="20"/>
        <v>0</v>
      </c>
    </row>
    <row r="1288" spans="1:18" ht="15">
      <c r="A1288" s="337" t="s">
        <v>1540</v>
      </c>
      <c r="B1288" s="338" t="s">
        <v>1346</v>
      </c>
      <c r="C1288" s="326">
        <v>6000</v>
      </c>
      <c r="D1288" s="326">
        <v>6000</v>
      </c>
      <c r="E1288" s="326">
        <v>6000</v>
      </c>
      <c r="F1288" s="326">
        <v>6000</v>
      </c>
      <c r="G1288" s="326">
        <v>6000</v>
      </c>
      <c r="H1288" s="326">
        <v>6000</v>
      </c>
      <c r="I1288" s="326">
        <v>6000</v>
      </c>
      <c r="J1288" s="326">
        <v>19000</v>
      </c>
      <c r="K1288" s="326">
        <v>19000</v>
      </c>
      <c r="L1288" s="326">
        <v>20000</v>
      </c>
      <c r="M1288" s="326">
        <v>20000</v>
      </c>
      <c r="N1288" s="326">
        <v>20000</v>
      </c>
      <c r="O1288" s="326">
        <v>20000</v>
      </c>
      <c r="P1288" s="326">
        <v>12128</v>
      </c>
      <c r="Q1288" s="206" t="s">
        <v>9</v>
      </c>
      <c r="R1288" s="244">
        <f t="shared" si="20"/>
        <v>0</v>
      </c>
    </row>
    <row r="1289" spans="1:18" ht="15">
      <c r="A1289" s="337" t="s">
        <v>1541</v>
      </c>
      <c r="B1289" s="338" t="s">
        <v>1346</v>
      </c>
      <c r="C1289" s="326">
        <v>5000</v>
      </c>
      <c r="D1289" s="326">
        <v>5000</v>
      </c>
      <c r="E1289" s="326">
        <v>5000</v>
      </c>
      <c r="F1289" s="326">
        <v>5000</v>
      </c>
      <c r="G1289" s="326">
        <v>5000</v>
      </c>
      <c r="H1289" s="326">
        <v>5000</v>
      </c>
      <c r="I1289" s="326">
        <v>5000</v>
      </c>
      <c r="J1289" s="326">
        <v>6000</v>
      </c>
      <c r="K1289" s="326">
        <v>7000</v>
      </c>
      <c r="L1289" s="326">
        <v>8000</v>
      </c>
      <c r="M1289" s="326">
        <v>9000</v>
      </c>
      <c r="N1289" s="326">
        <v>10000</v>
      </c>
      <c r="O1289" s="326">
        <v>11000</v>
      </c>
      <c r="P1289" s="326">
        <v>6703</v>
      </c>
      <c r="Q1289" s="206" t="s">
        <v>9</v>
      </c>
      <c r="R1289" s="244">
        <f t="shared" si="20"/>
        <v>0</v>
      </c>
    </row>
    <row r="1290" spans="1:18" ht="15">
      <c r="A1290" s="337" t="s">
        <v>1542</v>
      </c>
      <c r="B1290" s="338" t="s">
        <v>1346</v>
      </c>
      <c r="C1290" s="326">
        <v>0</v>
      </c>
      <c r="D1290" s="326">
        <v>0</v>
      </c>
      <c r="E1290" s="326">
        <v>0</v>
      </c>
      <c r="F1290" s="326">
        <v>0</v>
      </c>
      <c r="G1290" s="326">
        <v>0</v>
      </c>
      <c r="H1290" s="326">
        <v>0</v>
      </c>
      <c r="I1290" s="326">
        <v>0</v>
      </c>
      <c r="J1290" s="326">
        <v>0</v>
      </c>
      <c r="K1290" s="326">
        <v>0</v>
      </c>
      <c r="L1290" s="326">
        <v>0</v>
      </c>
      <c r="M1290" s="326">
        <v>0</v>
      </c>
      <c r="N1290" s="326">
        <v>0</v>
      </c>
      <c r="O1290" s="326">
        <v>0</v>
      </c>
      <c r="P1290" s="326">
        <v>0</v>
      </c>
      <c r="Q1290" s="206" t="s">
        <v>9</v>
      </c>
      <c r="R1290" s="244">
        <f t="shared" si="20"/>
        <v>0</v>
      </c>
    </row>
    <row r="1291" spans="1:18" ht="15">
      <c r="A1291" s="337" t="s">
        <v>1543</v>
      </c>
      <c r="B1291" s="338" t="s">
        <v>1346</v>
      </c>
      <c r="C1291" s="326">
        <v>0</v>
      </c>
      <c r="D1291" s="326">
        <v>0</v>
      </c>
      <c r="E1291" s="326">
        <v>0</v>
      </c>
      <c r="F1291" s="326">
        <v>0</v>
      </c>
      <c r="G1291" s="326">
        <v>0</v>
      </c>
      <c r="H1291" s="326">
        <v>0</v>
      </c>
      <c r="I1291" s="326">
        <v>0</v>
      </c>
      <c r="J1291" s="326">
        <v>0</v>
      </c>
      <c r="K1291" s="326">
        <v>0</v>
      </c>
      <c r="L1291" s="326">
        <v>0</v>
      </c>
      <c r="M1291" s="326">
        <v>0</v>
      </c>
      <c r="N1291" s="326">
        <v>0</v>
      </c>
      <c r="O1291" s="326">
        <v>0</v>
      </c>
      <c r="P1291" s="326">
        <v>0</v>
      </c>
      <c r="Q1291" s="206" t="s">
        <v>9</v>
      </c>
      <c r="R1291" s="244">
        <f t="shared" si="20"/>
        <v>0</v>
      </c>
    </row>
    <row r="1292" spans="1:18" ht="15">
      <c r="A1292" s="337" t="s">
        <v>1544</v>
      </c>
      <c r="B1292" s="338" t="s">
        <v>1346</v>
      </c>
      <c r="C1292" s="326">
        <v>0</v>
      </c>
      <c r="D1292" s="326">
        <v>0</v>
      </c>
      <c r="E1292" s="326">
        <v>0</v>
      </c>
      <c r="F1292" s="326">
        <v>0</v>
      </c>
      <c r="G1292" s="326">
        <v>0</v>
      </c>
      <c r="H1292" s="326">
        <v>0</v>
      </c>
      <c r="I1292" s="326">
        <v>0</v>
      </c>
      <c r="J1292" s="326">
        <v>0</v>
      </c>
      <c r="K1292" s="326">
        <v>0</v>
      </c>
      <c r="L1292" s="326">
        <v>0</v>
      </c>
      <c r="M1292" s="326">
        <v>0</v>
      </c>
      <c r="N1292" s="326">
        <v>0</v>
      </c>
      <c r="O1292" s="326">
        <v>0</v>
      </c>
      <c r="P1292" s="326">
        <v>0</v>
      </c>
      <c r="Q1292" s="206" t="s">
        <v>9</v>
      </c>
      <c r="R1292" s="244">
        <f t="shared" si="20"/>
        <v>0</v>
      </c>
    </row>
    <row r="1293" spans="1:18" ht="15">
      <c r="A1293" s="337" t="s">
        <v>1545</v>
      </c>
      <c r="B1293" s="338" t="s">
        <v>1346</v>
      </c>
      <c r="C1293" s="326">
        <v>0</v>
      </c>
      <c r="D1293" s="326">
        <v>0</v>
      </c>
      <c r="E1293" s="326">
        <v>0</v>
      </c>
      <c r="F1293" s="326">
        <v>0</v>
      </c>
      <c r="G1293" s="326">
        <v>0</v>
      </c>
      <c r="H1293" s="326">
        <v>0</v>
      </c>
      <c r="I1293" s="326">
        <v>0</v>
      </c>
      <c r="J1293" s="326">
        <v>0</v>
      </c>
      <c r="K1293" s="326">
        <v>0</v>
      </c>
      <c r="L1293" s="326">
        <v>0</v>
      </c>
      <c r="M1293" s="326">
        <v>0</v>
      </c>
      <c r="N1293" s="326">
        <v>0</v>
      </c>
      <c r="O1293" s="326">
        <v>0</v>
      </c>
      <c r="P1293" s="326">
        <v>0</v>
      </c>
      <c r="Q1293" s="206" t="s">
        <v>9</v>
      </c>
      <c r="R1293" s="244">
        <f t="shared" si="20"/>
        <v>0</v>
      </c>
    </row>
    <row r="1294" spans="1:18" ht="15">
      <c r="A1294" s="337" t="s">
        <v>1546</v>
      </c>
      <c r="B1294" s="338" t="s">
        <v>1346</v>
      </c>
      <c r="C1294" s="326">
        <v>0</v>
      </c>
      <c r="D1294" s="326">
        <v>0</v>
      </c>
      <c r="E1294" s="326">
        <v>0</v>
      </c>
      <c r="F1294" s="326">
        <v>0</v>
      </c>
      <c r="G1294" s="326">
        <v>0</v>
      </c>
      <c r="H1294" s="326">
        <v>0</v>
      </c>
      <c r="I1294" s="326">
        <v>0</v>
      </c>
      <c r="J1294" s="326">
        <v>0</v>
      </c>
      <c r="K1294" s="326">
        <v>0</v>
      </c>
      <c r="L1294" s="326">
        <v>0</v>
      </c>
      <c r="M1294" s="326">
        <v>0</v>
      </c>
      <c r="N1294" s="326">
        <v>0</v>
      </c>
      <c r="O1294" s="326">
        <v>0</v>
      </c>
      <c r="P1294" s="326">
        <v>0</v>
      </c>
      <c r="Q1294" s="206" t="s">
        <v>9</v>
      </c>
      <c r="R1294" s="244">
        <f t="shared" si="20"/>
        <v>0</v>
      </c>
    </row>
    <row r="1295" spans="1:18" ht="15">
      <c r="A1295" s="337" t="s">
        <v>1547</v>
      </c>
      <c r="B1295" s="338" t="s">
        <v>1346</v>
      </c>
      <c r="C1295" s="326">
        <v>12000</v>
      </c>
      <c r="D1295" s="326">
        <v>12000</v>
      </c>
      <c r="E1295" s="326">
        <v>12000</v>
      </c>
      <c r="F1295" s="326">
        <v>13000</v>
      </c>
      <c r="G1295" s="326">
        <v>13000</v>
      </c>
      <c r="H1295" s="326">
        <v>13000</v>
      </c>
      <c r="I1295" s="326">
        <v>13000</v>
      </c>
      <c r="J1295" s="326">
        <v>13000</v>
      </c>
      <c r="K1295" s="326">
        <v>13000</v>
      </c>
      <c r="L1295" s="326">
        <v>14000</v>
      </c>
      <c r="M1295" s="326">
        <v>14000</v>
      </c>
      <c r="N1295" s="326">
        <v>14000</v>
      </c>
      <c r="O1295" s="326">
        <v>14000</v>
      </c>
      <c r="P1295" s="326">
        <v>13082</v>
      </c>
      <c r="Q1295" s="206" t="s">
        <v>9</v>
      </c>
      <c r="R1295" s="244">
        <f t="shared" si="20"/>
        <v>0</v>
      </c>
    </row>
    <row r="1296" spans="1:18" ht="15">
      <c r="A1296" s="337" t="s">
        <v>1548</v>
      </c>
      <c r="B1296" s="338" t="s">
        <v>1346</v>
      </c>
      <c r="C1296" s="326">
        <v>0</v>
      </c>
      <c r="D1296" s="326">
        <v>0</v>
      </c>
      <c r="E1296" s="326">
        <v>0</v>
      </c>
      <c r="F1296" s="326">
        <v>0</v>
      </c>
      <c r="G1296" s="326">
        <v>0</v>
      </c>
      <c r="H1296" s="326">
        <v>0</v>
      </c>
      <c r="I1296" s="326">
        <v>0</v>
      </c>
      <c r="J1296" s="326">
        <v>0</v>
      </c>
      <c r="K1296" s="326">
        <v>0</v>
      </c>
      <c r="L1296" s="326">
        <v>0</v>
      </c>
      <c r="M1296" s="326">
        <v>0</v>
      </c>
      <c r="N1296" s="326">
        <v>0</v>
      </c>
      <c r="O1296" s="326">
        <v>0</v>
      </c>
      <c r="P1296" s="326">
        <v>0</v>
      </c>
      <c r="Q1296" s="206" t="s">
        <v>9</v>
      </c>
      <c r="R1296" s="244">
        <f t="shared" si="20"/>
        <v>0</v>
      </c>
    </row>
    <row r="1297" spans="1:18" ht="15">
      <c r="A1297" s="337" t="s">
        <v>1549</v>
      </c>
      <c r="B1297" s="338" t="s">
        <v>1346</v>
      </c>
      <c r="C1297" s="326">
        <v>11000</v>
      </c>
      <c r="D1297" s="326">
        <v>12000</v>
      </c>
      <c r="E1297" s="326">
        <v>12000</v>
      </c>
      <c r="F1297" s="326">
        <v>12000</v>
      </c>
      <c r="G1297" s="326">
        <v>12000</v>
      </c>
      <c r="H1297" s="326">
        <v>13000</v>
      </c>
      <c r="I1297" s="326">
        <v>13000</v>
      </c>
      <c r="J1297" s="326">
        <v>0</v>
      </c>
      <c r="K1297" s="326">
        <v>0</v>
      </c>
      <c r="L1297" s="326">
        <v>0</v>
      </c>
      <c r="M1297" s="326">
        <v>0</v>
      </c>
      <c r="N1297" s="326">
        <v>0</v>
      </c>
      <c r="O1297" s="326">
        <v>0</v>
      </c>
      <c r="P1297" s="326">
        <v>6624</v>
      </c>
      <c r="Q1297" s="206" t="s">
        <v>9</v>
      </c>
      <c r="R1297" s="244">
        <f t="shared" si="20"/>
        <v>0</v>
      </c>
    </row>
    <row r="1298" spans="1:18" ht="15">
      <c r="A1298" s="337" t="s">
        <v>1550</v>
      </c>
      <c r="B1298" s="338" t="s">
        <v>1346</v>
      </c>
      <c r="C1298" s="326">
        <v>0</v>
      </c>
      <c r="D1298" s="326">
        <v>0</v>
      </c>
      <c r="E1298" s="326">
        <v>0</v>
      </c>
      <c r="F1298" s="326">
        <v>0</v>
      </c>
      <c r="G1298" s="326">
        <v>0</v>
      </c>
      <c r="H1298" s="326">
        <v>0</v>
      </c>
      <c r="I1298" s="326">
        <v>0</v>
      </c>
      <c r="J1298" s="326">
        <v>0</v>
      </c>
      <c r="K1298" s="326">
        <v>0</v>
      </c>
      <c r="L1298" s="326">
        <v>0</v>
      </c>
      <c r="M1298" s="326">
        <v>0</v>
      </c>
      <c r="N1298" s="326">
        <v>0</v>
      </c>
      <c r="O1298" s="326">
        <v>0</v>
      </c>
      <c r="P1298" s="326">
        <v>0</v>
      </c>
      <c r="Q1298" s="206" t="s">
        <v>9</v>
      </c>
      <c r="R1298" s="244">
        <f t="shared" si="20"/>
        <v>0</v>
      </c>
    </row>
    <row r="1299" spans="1:18" ht="15">
      <c r="A1299" s="337" t="s">
        <v>1551</v>
      </c>
      <c r="B1299" s="338" t="s">
        <v>1346</v>
      </c>
      <c r="C1299" s="326">
        <v>0</v>
      </c>
      <c r="D1299" s="326">
        <v>0</v>
      </c>
      <c r="E1299" s="326">
        <v>0</v>
      </c>
      <c r="F1299" s="326">
        <v>0</v>
      </c>
      <c r="G1299" s="326">
        <v>0</v>
      </c>
      <c r="H1299" s="326">
        <v>0</v>
      </c>
      <c r="I1299" s="326">
        <v>0</v>
      </c>
      <c r="J1299" s="326">
        <v>93000</v>
      </c>
      <c r="K1299" s="326">
        <v>93000</v>
      </c>
      <c r="L1299" s="326">
        <v>93000</v>
      </c>
      <c r="M1299" s="326">
        <v>94000</v>
      </c>
      <c r="N1299" s="326">
        <v>94000</v>
      </c>
      <c r="O1299" s="326">
        <v>95000</v>
      </c>
      <c r="P1299" s="326">
        <v>42867</v>
      </c>
      <c r="Q1299" s="206" t="s">
        <v>9</v>
      </c>
      <c r="R1299" s="244">
        <f t="shared" si="20"/>
        <v>0</v>
      </c>
    </row>
    <row r="1300" spans="1:18" ht="15">
      <c r="A1300" s="337" t="s">
        <v>1552</v>
      </c>
      <c r="B1300" s="338" t="s">
        <v>1346</v>
      </c>
      <c r="C1300" s="326">
        <v>2000</v>
      </c>
      <c r="D1300" s="326">
        <v>2000</v>
      </c>
      <c r="E1300" s="326">
        <v>2000</v>
      </c>
      <c r="F1300" s="326">
        <v>2000</v>
      </c>
      <c r="G1300" s="326">
        <v>2000</v>
      </c>
      <c r="H1300" s="326">
        <v>2000</v>
      </c>
      <c r="I1300" s="326">
        <v>2000</v>
      </c>
      <c r="J1300" s="326">
        <v>2000</v>
      </c>
      <c r="K1300" s="326">
        <v>2000</v>
      </c>
      <c r="L1300" s="326">
        <v>2000</v>
      </c>
      <c r="M1300" s="326">
        <v>2000</v>
      </c>
      <c r="N1300" s="326">
        <v>2000</v>
      </c>
      <c r="O1300" s="326">
        <v>2000</v>
      </c>
      <c r="P1300" s="326">
        <v>2008</v>
      </c>
      <c r="Q1300" s="206" t="s">
        <v>9</v>
      </c>
      <c r="R1300" s="244">
        <f t="shared" si="20"/>
        <v>0</v>
      </c>
    </row>
    <row r="1301" spans="1:18" ht="15">
      <c r="A1301" s="337" t="s">
        <v>1553</v>
      </c>
      <c r="B1301" s="338" t="s">
        <v>1346</v>
      </c>
      <c r="C1301" s="326">
        <v>0</v>
      </c>
      <c r="D1301" s="326">
        <v>0</v>
      </c>
      <c r="E1301" s="326">
        <v>0</v>
      </c>
      <c r="F1301" s="326">
        <v>0</v>
      </c>
      <c r="G1301" s="326">
        <v>0</v>
      </c>
      <c r="H1301" s="326">
        <v>0</v>
      </c>
      <c r="I1301" s="326">
        <v>0</v>
      </c>
      <c r="J1301" s="326">
        <v>0</v>
      </c>
      <c r="K1301" s="326">
        <v>0</v>
      </c>
      <c r="L1301" s="326">
        <v>0</v>
      </c>
      <c r="M1301" s="326">
        <v>0</v>
      </c>
      <c r="N1301" s="326">
        <v>0</v>
      </c>
      <c r="O1301" s="326">
        <v>0</v>
      </c>
      <c r="P1301" s="326">
        <v>0</v>
      </c>
      <c r="Q1301" s="206" t="s">
        <v>9</v>
      </c>
      <c r="R1301" s="244">
        <f t="shared" si="20"/>
        <v>0</v>
      </c>
    </row>
    <row r="1302" spans="1:18" ht="15">
      <c r="A1302" s="337" t="s">
        <v>1554</v>
      </c>
      <c r="B1302" s="338" t="s">
        <v>1346</v>
      </c>
      <c r="C1302" s="326">
        <v>0</v>
      </c>
      <c r="D1302" s="326">
        <v>0</v>
      </c>
      <c r="E1302" s="326">
        <v>0</v>
      </c>
      <c r="F1302" s="326">
        <v>0</v>
      </c>
      <c r="G1302" s="326">
        <v>0</v>
      </c>
      <c r="H1302" s="326">
        <v>0</v>
      </c>
      <c r="I1302" s="326">
        <v>0</v>
      </c>
      <c r="J1302" s="326">
        <v>0</v>
      </c>
      <c r="K1302" s="326">
        <v>0</v>
      </c>
      <c r="L1302" s="326">
        <v>0</v>
      </c>
      <c r="M1302" s="326">
        <v>0</v>
      </c>
      <c r="N1302" s="326">
        <v>0</v>
      </c>
      <c r="O1302" s="326">
        <v>0</v>
      </c>
      <c r="P1302" s="326">
        <v>0</v>
      </c>
      <c r="Q1302" s="206" t="s">
        <v>9</v>
      </c>
      <c r="R1302" s="244">
        <f t="shared" si="20"/>
        <v>0</v>
      </c>
    </row>
    <row r="1303" spans="1:18" ht="15">
      <c r="A1303" s="337" t="s">
        <v>1555</v>
      </c>
      <c r="B1303" s="338" t="s">
        <v>1346</v>
      </c>
      <c r="C1303" s="326">
        <v>1000</v>
      </c>
      <c r="D1303" s="326">
        <v>1000</v>
      </c>
      <c r="E1303" s="326">
        <v>1000</v>
      </c>
      <c r="F1303" s="326">
        <v>1000</v>
      </c>
      <c r="G1303" s="326">
        <v>1000</v>
      </c>
      <c r="H1303" s="326">
        <v>1000</v>
      </c>
      <c r="I1303" s="326">
        <v>1000</v>
      </c>
      <c r="J1303" s="326">
        <v>1000</v>
      </c>
      <c r="K1303" s="326">
        <v>1000</v>
      </c>
      <c r="L1303" s="326">
        <v>1000</v>
      </c>
      <c r="M1303" s="326">
        <v>1000</v>
      </c>
      <c r="N1303" s="326">
        <v>1000</v>
      </c>
      <c r="O1303" s="326">
        <v>1000</v>
      </c>
      <c r="P1303" s="326">
        <v>1241</v>
      </c>
      <c r="Q1303" s="206" t="s">
        <v>9</v>
      </c>
      <c r="R1303" s="244">
        <f t="shared" si="20"/>
        <v>0</v>
      </c>
    </row>
    <row r="1304" spans="1:18" ht="15">
      <c r="A1304" s="337" t="s">
        <v>1556</v>
      </c>
      <c r="B1304" s="338" t="s">
        <v>1346</v>
      </c>
      <c r="C1304" s="326">
        <v>0</v>
      </c>
      <c r="D1304" s="326">
        <v>0</v>
      </c>
      <c r="E1304" s="326">
        <v>0</v>
      </c>
      <c r="F1304" s="326">
        <v>0</v>
      </c>
      <c r="G1304" s="326">
        <v>0</v>
      </c>
      <c r="H1304" s="326">
        <v>0</v>
      </c>
      <c r="I1304" s="326">
        <v>0</v>
      </c>
      <c r="J1304" s="326">
        <v>0</v>
      </c>
      <c r="K1304" s="326">
        <v>0</v>
      </c>
      <c r="L1304" s="326">
        <v>0</v>
      </c>
      <c r="M1304" s="326">
        <v>0</v>
      </c>
      <c r="N1304" s="326">
        <v>0</v>
      </c>
      <c r="O1304" s="326">
        <v>0</v>
      </c>
      <c r="P1304" s="326">
        <v>0</v>
      </c>
      <c r="Q1304" s="206" t="s">
        <v>9</v>
      </c>
      <c r="R1304" s="244">
        <f t="shared" si="20"/>
        <v>0</v>
      </c>
    </row>
    <row r="1305" spans="1:18" ht="15">
      <c r="A1305" s="337" t="s">
        <v>1557</v>
      </c>
      <c r="B1305" s="338" t="s">
        <v>1346</v>
      </c>
      <c r="C1305" s="326">
        <v>0</v>
      </c>
      <c r="D1305" s="326">
        <v>0</v>
      </c>
      <c r="E1305" s="326">
        <v>0</v>
      </c>
      <c r="F1305" s="326">
        <v>0</v>
      </c>
      <c r="G1305" s="326">
        <v>0</v>
      </c>
      <c r="H1305" s="326">
        <v>0</v>
      </c>
      <c r="I1305" s="326">
        <v>0</v>
      </c>
      <c r="J1305" s="326">
        <v>0</v>
      </c>
      <c r="K1305" s="326">
        <v>0</v>
      </c>
      <c r="L1305" s="326">
        <v>0</v>
      </c>
      <c r="M1305" s="326">
        <v>0</v>
      </c>
      <c r="N1305" s="326">
        <v>0</v>
      </c>
      <c r="O1305" s="326">
        <v>0</v>
      </c>
      <c r="P1305" s="326">
        <v>0</v>
      </c>
      <c r="Q1305" s="206" t="s">
        <v>9</v>
      </c>
      <c r="R1305" s="244">
        <f t="shared" si="20"/>
        <v>0</v>
      </c>
    </row>
    <row r="1306" spans="1:18" ht="15">
      <c r="A1306" s="337" t="s">
        <v>1558</v>
      </c>
      <c r="B1306" s="338" t="s">
        <v>1346</v>
      </c>
      <c r="C1306" s="326">
        <v>0</v>
      </c>
      <c r="D1306" s="326">
        <v>0</v>
      </c>
      <c r="E1306" s="326">
        <v>0</v>
      </c>
      <c r="F1306" s="326">
        <v>0</v>
      </c>
      <c r="G1306" s="326">
        <v>0</v>
      </c>
      <c r="H1306" s="326">
        <v>0</v>
      </c>
      <c r="I1306" s="326">
        <v>0</v>
      </c>
      <c r="J1306" s="326">
        <v>0</v>
      </c>
      <c r="K1306" s="326">
        <v>0</v>
      </c>
      <c r="L1306" s="326">
        <v>0</v>
      </c>
      <c r="M1306" s="326">
        <v>0</v>
      </c>
      <c r="N1306" s="326">
        <v>0</v>
      </c>
      <c r="O1306" s="326">
        <v>0</v>
      </c>
      <c r="P1306" s="326">
        <v>0</v>
      </c>
      <c r="Q1306" s="206" t="s">
        <v>9</v>
      </c>
      <c r="R1306" s="244">
        <f t="shared" si="20"/>
        <v>0</v>
      </c>
    </row>
    <row r="1307" spans="1:18" ht="15">
      <c r="A1307" s="337" t="s">
        <v>1559</v>
      </c>
      <c r="B1307" s="338" t="s">
        <v>1346</v>
      </c>
      <c r="C1307" s="326">
        <v>144000</v>
      </c>
      <c r="D1307" s="326">
        <v>146000</v>
      </c>
      <c r="E1307" s="326">
        <v>148000</v>
      </c>
      <c r="F1307" s="326">
        <v>150000</v>
      </c>
      <c r="G1307" s="326">
        <v>152000</v>
      </c>
      <c r="H1307" s="326">
        <v>154000</v>
      </c>
      <c r="I1307" s="326">
        <v>155000</v>
      </c>
      <c r="J1307" s="326">
        <v>157000</v>
      </c>
      <c r="K1307" s="326">
        <v>159000</v>
      </c>
      <c r="L1307" s="326">
        <v>161000</v>
      </c>
      <c r="M1307" s="326">
        <v>163000</v>
      </c>
      <c r="N1307" s="326">
        <v>165000</v>
      </c>
      <c r="O1307" s="326">
        <v>167000</v>
      </c>
      <c r="P1307" s="326">
        <v>155476</v>
      </c>
      <c r="Q1307" s="206" t="s">
        <v>9</v>
      </c>
      <c r="R1307" s="244">
        <f t="shared" si="20"/>
        <v>0</v>
      </c>
    </row>
    <row r="1308" spans="1:18" ht="15">
      <c r="A1308" s="337" t="s">
        <v>1560</v>
      </c>
      <c r="B1308" s="338" t="s">
        <v>1346</v>
      </c>
      <c r="C1308" s="326">
        <v>0</v>
      </c>
      <c r="D1308" s="326">
        <v>0</v>
      </c>
      <c r="E1308" s="326">
        <v>0</v>
      </c>
      <c r="F1308" s="326">
        <v>0</v>
      </c>
      <c r="G1308" s="326">
        <v>0</v>
      </c>
      <c r="H1308" s="326">
        <v>0</v>
      </c>
      <c r="I1308" s="326">
        <v>0</v>
      </c>
      <c r="J1308" s="326">
        <v>0</v>
      </c>
      <c r="K1308" s="326">
        <v>0</v>
      </c>
      <c r="L1308" s="326">
        <v>0</v>
      </c>
      <c r="M1308" s="326">
        <v>0</v>
      </c>
      <c r="N1308" s="326">
        <v>0</v>
      </c>
      <c r="O1308" s="326">
        <v>0</v>
      </c>
      <c r="P1308" s="326">
        <v>0</v>
      </c>
      <c r="Q1308" s="206" t="s">
        <v>9</v>
      </c>
      <c r="R1308" s="244">
        <f t="shared" si="20"/>
        <v>0</v>
      </c>
    </row>
    <row r="1309" spans="1:18" ht="15">
      <c r="A1309" s="337" t="s">
        <v>1561</v>
      </c>
      <c r="B1309" s="338" t="s">
        <v>1346</v>
      </c>
      <c r="C1309" s="326">
        <v>91000</v>
      </c>
      <c r="D1309" s="326">
        <v>91000</v>
      </c>
      <c r="E1309" s="326">
        <v>91000</v>
      </c>
      <c r="F1309" s="326">
        <v>91000</v>
      </c>
      <c r="G1309" s="326">
        <v>92000</v>
      </c>
      <c r="H1309" s="326">
        <v>92000</v>
      </c>
      <c r="I1309" s="326">
        <v>92000</v>
      </c>
      <c r="J1309" s="326">
        <v>0</v>
      </c>
      <c r="K1309" s="326">
        <v>0</v>
      </c>
      <c r="L1309" s="326">
        <v>0</v>
      </c>
      <c r="M1309" s="326">
        <v>0</v>
      </c>
      <c r="N1309" s="326">
        <v>0</v>
      </c>
      <c r="O1309" s="326">
        <v>0</v>
      </c>
      <c r="P1309" s="326">
        <v>49527</v>
      </c>
      <c r="Q1309" s="206" t="s">
        <v>9</v>
      </c>
      <c r="R1309" s="244">
        <f t="shared" si="20"/>
        <v>0</v>
      </c>
    </row>
    <row r="1310" spans="1:18" ht="15">
      <c r="A1310" s="337" t="s">
        <v>1562</v>
      </c>
      <c r="B1310" s="338" t="s">
        <v>1346</v>
      </c>
      <c r="C1310" s="326">
        <v>0</v>
      </c>
      <c r="D1310" s="326">
        <v>0</v>
      </c>
      <c r="E1310" s="326">
        <v>0</v>
      </c>
      <c r="F1310" s="326">
        <v>0</v>
      </c>
      <c r="G1310" s="326">
        <v>0</v>
      </c>
      <c r="H1310" s="326">
        <v>0</v>
      </c>
      <c r="I1310" s="326">
        <v>0</v>
      </c>
      <c r="J1310" s="326">
        <v>0</v>
      </c>
      <c r="K1310" s="326">
        <v>0</v>
      </c>
      <c r="L1310" s="326">
        <v>0</v>
      </c>
      <c r="M1310" s="326">
        <v>0</v>
      </c>
      <c r="N1310" s="326">
        <v>0</v>
      </c>
      <c r="O1310" s="326">
        <v>0</v>
      </c>
      <c r="P1310" s="326">
        <v>0</v>
      </c>
      <c r="Q1310" s="206" t="s">
        <v>9</v>
      </c>
      <c r="R1310" s="244">
        <f t="shared" si="20"/>
        <v>0</v>
      </c>
    </row>
    <row r="1311" spans="1:18" ht="15">
      <c r="A1311" s="337" t="s">
        <v>1563</v>
      </c>
      <c r="B1311" s="338" t="s">
        <v>1346</v>
      </c>
      <c r="C1311" s="326">
        <v>0</v>
      </c>
      <c r="D1311" s="326">
        <v>0</v>
      </c>
      <c r="E1311" s="326">
        <v>0</v>
      </c>
      <c r="F1311" s="326">
        <v>0</v>
      </c>
      <c r="G1311" s="326">
        <v>0</v>
      </c>
      <c r="H1311" s="326">
        <v>0</v>
      </c>
      <c r="I1311" s="326">
        <v>0</v>
      </c>
      <c r="J1311" s="326">
        <v>0</v>
      </c>
      <c r="K1311" s="326">
        <v>0</v>
      </c>
      <c r="L1311" s="326">
        <v>0</v>
      </c>
      <c r="M1311" s="326">
        <v>0</v>
      </c>
      <c r="N1311" s="326">
        <v>0</v>
      </c>
      <c r="O1311" s="326">
        <v>0</v>
      </c>
      <c r="P1311" s="326">
        <v>0</v>
      </c>
      <c r="Q1311" s="206" t="s">
        <v>9</v>
      </c>
      <c r="R1311" s="244">
        <f t="shared" si="20"/>
        <v>0</v>
      </c>
    </row>
    <row r="1312" spans="1:18" ht="15">
      <c r="A1312" s="337" t="s">
        <v>1564</v>
      </c>
      <c r="B1312" s="338" t="s">
        <v>1346</v>
      </c>
      <c r="C1312" s="326">
        <v>0</v>
      </c>
      <c r="D1312" s="326">
        <v>0</v>
      </c>
      <c r="E1312" s="326">
        <v>0</v>
      </c>
      <c r="F1312" s="326">
        <v>0</v>
      </c>
      <c r="G1312" s="326">
        <v>0</v>
      </c>
      <c r="H1312" s="326">
        <v>0</v>
      </c>
      <c r="I1312" s="326">
        <v>0</v>
      </c>
      <c r="J1312" s="326">
        <v>0</v>
      </c>
      <c r="K1312" s="326">
        <v>0</v>
      </c>
      <c r="L1312" s="326">
        <v>0</v>
      </c>
      <c r="M1312" s="326">
        <v>0</v>
      </c>
      <c r="N1312" s="326">
        <v>0</v>
      </c>
      <c r="O1312" s="326">
        <v>0</v>
      </c>
      <c r="P1312" s="326">
        <v>0</v>
      </c>
      <c r="Q1312" s="206" t="s">
        <v>9</v>
      </c>
      <c r="R1312" s="244">
        <f t="shared" si="20"/>
        <v>0</v>
      </c>
    </row>
    <row r="1313" spans="1:18" ht="15">
      <c r="A1313" s="337" t="s">
        <v>1565</v>
      </c>
      <c r="B1313" s="338" t="s">
        <v>1346</v>
      </c>
      <c r="C1313" s="326">
        <v>0</v>
      </c>
      <c r="D1313" s="326">
        <v>0</v>
      </c>
      <c r="E1313" s="326">
        <v>0</v>
      </c>
      <c r="F1313" s="326">
        <v>0</v>
      </c>
      <c r="G1313" s="326">
        <v>0</v>
      </c>
      <c r="H1313" s="326">
        <v>0</v>
      </c>
      <c r="I1313" s="326">
        <v>0</v>
      </c>
      <c r="J1313" s="326">
        <v>0</v>
      </c>
      <c r="K1313" s="326">
        <v>0</v>
      </c>
      <c r="L1313" s="326">
        <v>0</v>
      </c>
      <c r="M1313" s="326">
        <v>0</v>
      </c>
      <c r="N1313" s="326">
        <v>0</v>
      </c>
      <c r="O1313" s="326">
        <v>0</v>
      </c>
      <c r="P1313" s="326">
        <v>0</v>
      </c>
      <c r="Q1313" s="206" t="s">
        <v>9</v>
      </c>
      <c r="R1313" s="244">
        <f t="shared" si="20"/>
        <v>0</v>
      </c>
    </row>
    <row r="1314" spans="1:18" ht="15">
      <c r="A1314" s="337" t="s">
        <v>1566</v>
      </c>
      <c r="B1314" s="338" t="s">
        <v>1346</v>
      </c>
      <c r="C1314" s="326">
        <v>0</v>
      </c>
      <c r="D1314" s="326">
        <v>0</v>
      </c>
      <c r="E1314" s="326">
        <v>0</v>
      </c>
      <c r="F1314" s="326">
        <v>0</v>
      </c>
      <c r="G1314" s="326">
        <v>0</v>
      </c>
      <c r="H1314" s="326">
        <v>0</v>
      </c>
      <c r="I1314" s="326">
        <v>0</v>
      </c>
      <c r="J1314" s="326">
        <v>0</v>
      </c>
      <c r="K1314" s="326">
        <v>0</v>
      </c>
      <c r="L1314" s="326">
        <v>0</v>
      </c>
      <c r="M1314" s="326">
        <v>0</v>
      </c>
      <c r="N1314" s="326">
        <v>0</v>
      </c>
      <c r="O1314" s="326">
        <v>0</v>
      </c>
      <c r="P1314" s="326">
        <v>0</v>
      </c>
      <c r="Q1314" s="206" t="s">
        <v>9</v>
      </c>
      <c r="R1314" s="244">
        <f t="shared" si="20"/>
        <v>0</v>
      </c>
    </row>
    <row r="1315" spans="1:18" ht="15">
      <c r="A1315" s="337" t="s">
        <v>1567</v>
      </c>
      <c r="B1315" s="338" t="s">
        <v>1346</v>
      </c>
      <c r="C1315" s="326">
        <v>0</v>
      </c>
      <c r="D1315" s="326">
        <v>0</v>
      </c>
      <c r="E1315" s="326">
        <v>0</v>
      </c>
      <c r="F1315" s="326">
        <v>0</v>
      </c>
      <c r="G1315" s="326">
        <v>0</v>
      </c>
      <c r="H1315" s="326">
        <v>0</v>
      </c>
      <c r="I1315" s="326">
        <v>0</v>
      </c>
      <c r="J1315" s="326">
        <v>0</v>
      </c>
      <c r="K1315" s="326">
        <v>0</v>
      </c>
      <c r="L1315" s="326">
        <v>0</v>
      </c>
      <c r="M1315" s="326">
        <v>0</v>
      </c>
      <c r="N1315" s="326">
        <v>0</v>
      </c>
      <c r="O1315" s="326">
        <v>0</v>
      </c>
      <c r="P1315" s="326">
        <v>0</v>
      </c>
      <c r="Q1315" s="206" t="s">
        <v>9</v>
      </c>
      <c r="R1315" s="244">
        <f t="shared" si="20"/>
        <v>0</v>
      </c>
    </row>
    <row r="1316" spans="1:18" ht="15">
      <c r="A1316" s="337" t="s">
        <v>1568</v>
      </c>
      <c r="B1316" s="338" t="s">
        <v>1346</v>
      </c>
      <c r="C1316" s="326">
        <v>0</v>
      </c>
      <c r="D1316" s="326">
        <v>0</v>
      </c>
      <c r="E1316" s="326">
        <v>0</v>
      </c>
      <c r="F1316" s="326">
        <v>0</v>
      </c>
      <c r="G1316" s="326">
        <v>0</v>
      </c>
      <c r="H1316" s="326">
        <v>0</v>
      </c>
      <c r="I1316" s="326">
        <v>0</v>
      </c>
      <c r="J1316" s="326">
        <v>0</v>
      </c>
      <c r="K1316" s="326">
        <v>0</v>
      </c>
      <c r="L1316" s="326">
        <v>0</v>
      </c>
      <c r="M1316" s="326">
        <v>0</v>
      </c>
      <c r="N1316" s="326">
        <v>0</v>
      </c>
      <c r="O1316" s="326">
        <v>0</v>
      </c>
      <c r="P1316" s="326">
        <v>0</v>
      </c>
      <c r="Q1316" s="206" t="s">
        <v>9</v>
      </c>
      <c r="R1316" s="244">
        <f t="shared" si="20"/>
        <v>0</v>
      </c>
    </row>
    <row r="1317" spans="1:18" ht="15">
      <c r="A1317" s="337" t="s">
        <v>1569</v>
      </c>
      <c r="B1317" s="338" t="s">
        <v>1346</v>
      </c>
      <c r="C1317" s="326">
        <v>0</v>
      </c>
      <c r="D1317" s="326">
        <v>0</v>
      </c>
      <c r="E1317" s="326">
        <v>0</v>
      </c>
      <c r="F1317" s="326">
        <v>0</v>
      </c>
      <c r="G1317" s="326">
        <v>0</v>
      </c>
      <c r="H1317" s="326">
        <v>0</v>
      </c>
      <c r="I1317" s="326">
        <v>0</v>
      </c>
      <c r="J1317" s="326">
        <v>0</v>
      </c>
      <c r="K1317" s="326">
        <v>0</v>
      </c>
      <c r="L1317" s="326">
        <v>0</v>
      </c>
      <c r="M1317" s="326">
        <v>0</v>
      </c>
      <c r="N1317" s="326">
        <v>0</v>
      </c>
      <c r="O1317" s="326">
        <v>0</v>
      </c>
      <c r="P1317" s="326">
        <v>0</v>
      </c>
      <c r="Q1317" s="206" t="s">
        <v>9</v>
      </c>
      <c r="R1317" s="244">
        <f t="shared" si="20"/>
        <v>0</v>
      </c>
    </row>
    <row r="1318" spans="1:18" ht="15">
      <c r="A1318" s="337" t="s">
        <v>1570</v>
      </c>
      <c r="B1318" s="338" t="s">
        <v>1346</v>
      </c>
      <c r="C1318" s="326">
        <v>14000</v>
      </c>
      <c r="D1318" s="326">
        <v>14000</v>
      </c>
      <c r="E1318" s="326">
        <v>14000</v>
      </c>
      <c r="F1318" s="326">
        <v>14000</v>
      </c>
      <c r="G1318" s="326">
        <v>14000</v>
      </c>
      <c r="H1318" s="326">
        <v>14000</v>
      </c>
      <c r="I1318" s="326">
        <v>14000</v>
      </c>
      <c r="J1318" s="326">
        <v>14000</v>
      </c>
      <c r="K1318" s="326">
        <v>14000</v>
      </c>
      <c r="L1318" s="326">
        <v>14000</v>
      </c>
      <c r="M1318" s="326">
        <v>14000</v>
      </c>
      <c r="N1318" s="326">
        <v>14000</v>
      </c>
      <c r="O1318" s="326">
        <v>14000</v>
      </c>
      <c r="P1318" s="326">
        <v>14226</v>
      </c>
      <c r="Q1318" s="206" t="s">
        <v>9</v>
      </c>
      <c r="R1318" s="244">
        <f t="shared" si="20"/>
        <v>0</v>
      </c>
    </row>
    <row r="1319" spans="1:18" ht="15">
      <c r="A1319" s="337" t="s">
        <v>1571</v>
      </c>
      <c r="B1319" s="338" t="s">
        <v>1346</v>
      </c>
      <c r="C1319" s="326">
        <v>0</v>
      </c>
      <c r="D1319" s="326">
        <v>0</v>
      </c>
      <c r="E1319" s="326">
        <v>0</v>
      </c>
      <c r="F1319" s="326">
        <v>0</v>
      </c>
      <c r="G1319" s="326">
        <v>0</v>
      </c>
      <c r="H1319" s="326">
        <v>0</v>
      </c>
      <c r="I1319" s="326">
        <v>0</v>
      </c>
      <c r="J1319" s="326">
        <v>0</v>
      </c>
      <c r="K1319" s="326">
        <v>0</v>
      </c>
      <c r="L1319" s="326">
        <v>0</v>
      </c>
      <c r="M1319" s="326">
        <v>0</v>
      </c>
      <c r="N1319" s="326">
        <v>0</v>
      </c>
      <c r="O1319" s="326">
        <v>0</v>
      </c>
      <c r="P1319" s="326">
        <v>0</v>
      </c>
      <c r="Q1319" s="206" t="s">
        <v>9</v>
      </c>
      <c r="R1319" s="244">
        <f t="shared" si="20"/>
        <v>0</v>
      </c>
    </row>
    <row r="1320" spans="1:18" ht="15">
      <c r="A1320" s="337" t="s">
        <v>1572</v>
      </c>
      <c r="B1320" s="338" t="s">
        <v>1346</v>
      </c>
      <c r="C1320" s="326">
        <v>165000</v>
      </c>
      <c r="D1320" s="326">
        <v>166000</v>
      </c>
      <c r="E1320" s="326">
        <v>166000</v>
      </c>
      <c r="F1320" s="326">
        <v>167000</v>
      </c>
      <c r="G1320" s="326">
        <v>167000</v>
      </c>
      <c r="H1320" s="326">
        <v>167000</v>
      </c>
      <c r="I1320" s="326">
        <v>168000</v>
      </c>
      <c r="J1320" s="326">
        <v>168000</v>
      </c>
      <c r="K1320" s="326">
        <v>169000</v>
      </c>
      <c r="L1320" s="326">
        <v>169000</v>
      </c>
      <c r="M1320" s="326">
        <v>170000</v>
      </c>
      <c r="N1320" s="326">
        <v>170000</v>
      </c>
      <c r="O1320" s="326">
        <v>170000</v>
      </c>
      <c r="P1320" s="326">
        <v>167966</v>
      </c>
      <c r="Q1320" s="206" t="s">
        <v>9</v>
      </c>
      <c r="R1320" s="244">
        <f t="shared" si="20"/>
        <v>0</v>
      </c>
    </row>
    <row r="1321" spans="1:18" ht="15">
      <c r="A1321" s="337" t="s">
        <v>1573</v>
      </c>
      <c r="B1321" s="338" t="s">
        <v>1346</v>
      </c>
      <c r="C1321" s="326">
        <v>0</v>
      </c>
      <c r="D1321" s="326">
        <v>0</v>
      </c>
      <c r="E1321" s="326">
        <v>0</v>
      </c>
      <c r="F1321" s="326">
        <v>0</v>
      </c>
      <c r="G1321" s="326">
        <v>0</v>
      </c>
      <c r="H1321" s="326">
        <v>0</v>
      </c>
      <c r="I1321" s="326">
        <v>0</v>
      </c>
      <c r="J1321" s="326">
        <v>0</v>
      </c>
      <c r="K1321" s="326">
        <v>0</v>
      </c>
      <c r="L1321" s="326">
        <v>0</v>
      </c>
      <c r="M1321" s="326">
        <v>0</v>
      </c>
      <c r="N1321" s="326">
        <v>0</v>
      </c>
      <c r="O1321" s="326">
        <v>0</v>
      </c>
      <c r="P1321" s="326">
        <v>0</v>
      </c>
      <c r="Q1321" s="206" t="s">
        <v>9</v>
      </c>
      <c r="R1321" s="244">
        <f t="shared" si="20"/>
        <v>0</v>
      </c>
    </row>
    <row r="1322" spans="1:18" ht="15">
      <c r="A1322" s="337" t="s">
        <v>1574</v>
      </c>
      <c r="B1322" s="338" t="s">
        <v>1346</v>
      </c>
      <c r="C1322" s="326">
        <v>20604000</v>
      </c>
      <c r="D1322" s="326">
        <v>20639000</v>
      </c>
      <c r="E1322" s="326">
        <v>20674000</v>
      </c>
      <c r="F1322" s="326">
        <v>20709000</v>
      </c>
      <c r="G1322" s="326">
        <v>20744000</v>
      </c>
      <c r="H1322" s="326">
        <v>20780000</v>
      </c>
      <c r="I1322" s="326">
        <v>20817000</v>
      </c>
      <c r="J1322" s="326">
        <v>20855000</v>
      </c>
      <c r="K1322" s="326">
        <v>20892000</v>
      </c>
      <c r="L1322" s="326">
        <v>20930000</v>
      </c>
      <c r="M1322" s="326">
        <v>20967000</v>
      </c>
      <c r="N1322" s="326">
        <v>21005000</v>
      </c>
      <c r="O1322" s="326">
        <v>21043000</v>
      </c>
      <c r="P1322" s="326">
        <v>20819558</v>
      </c>
      <c r="Q1322" s="206" t="s">
        <v>9</v>
      </c>
      <c r="R1322" s="244">
        <f t="shared" si="20"/>
        <v>0</v>
      </c>
    </row>
    <row r="1323" spans="1:18" ht="15">
      <c r="A1323" s="337" t="s">
        <v>1575</v>
      </c>
      <c r="B1323" s="338" t="s">
        <v>1346</v>
      </c>
      <c r="C1323" s="326">
        <v>0</v>
      </c>
      <c r="D1323" s="326">
        <v>0</v>
      </c>
      <c r="E1323" s="326">
        <v>0</v>
      </c>
      <c r="F1323" s="326">
        <v>0</v>
      </c>
      <c r="G1323" s="326">
        <v>0</v>
      </c>
      <c r="H1323" s="326">
        <v>0</v>
      </c>
      <c r="I1323" s="326">
        <v>0</v>
      </c>
      <c r="J1323" s="326">
        <v>0</v>
      </c>
      <c r="K1323" s="326">
        <v>0</v>
      </c>
      <c r="L1323" s="326">
        <v>0</v>
      </c>
      <c r="M1323" s="326">
        <v>0</v>
      </c>
      <c r="N1323" s="326">
        <v>0</v>
      </c>
      <c r="O1323" s="326">
        <v>0</v>
      </c>
      <c r="P1323" s="326">
        <v>0</v>
      </c>
      <c r="Q1323" s="206" t="s">
        <v>9</v>
      </c>
      <c r="R1323" s="244">
        <f t="shared" si="20"/>
        <v>0</v>
      </c>
    </row>
    <row r="1324" spans="1:18" ht="15">
      <c r="A1324" s="337" t="s">
        <v>1576</v>
      </c>
      <c r="B1324" s="338" t="s">
        <v>1346</v>
      </c>
      <c r="C1324" s="326">
        <v>487000</v>
      </c>
      <c r="D1324" s="326">
        <v>488000</v>
      </c>
      <c r="E1324" s="326">
        <v>488000</v>
      </c>
      <c r="F1324" s="326">
        <v>489000</v>
      </c>
      <c r="G1324" s="326">
        <v>490000</v>
      </c>
      <c r="H1324" s="326">
        <v>490000</v>
      </c>
      <c r="I1324" s="326">
        <v>491000</v>
      </c>
      <c r="J1324" s="326">
        <v>491000</v>
      </c>
      <c r="K1324" s="326">
        <v>492000</v>
      </c>
      <c r="L1324" s="326">
        <v>493000</v>
      </c>
      <c r="M1324" s="326">
        <v>493000</v>
      </c>
      <c r="N1324" s="326">
        <v>494000</v>
      </c>
      <c r="O1324" s="326">
        <v>494000</v>
      </c>
      <c r="P1324" s="326">
        <v>490813</v>
      </c>
      <c r="Q1324" s="206" t="s">
        <v>9</v>
      </c>
      <c r="R1324" s="244">
        <f t="shared" si="20"/>
        <v>0</v>
      </c>
    </row>
    <row r="1325" spans="1:18" ht="15">
      <c r="A1325" s="337" t="s">
        <v>1577</v>
      </c>
      <c r="B1325" s="338" t="s">
        <v>1346</v>
      </c>
      <c r="C1325" s="326">
        <v>0</v>
      </c>
      <c r="D1325" s="326">
        <v>0</v>
      </c>
      <c r="E1325" s="326">
        <v>0</v>
      </c>
      <c r="F1325" s="326">
        <v>0</v>
      </c>
      <c r="G1325" s="326">
        <v>0</v>
      </c>
      <c r="H1325" s="326">
        <v>0</v>
      </c>
      <c r="I1325" s="326">
        <v>0</v>
      </c>
      <c r="J1325" s="326">
        <v>0</v>
      </c>
      <c r="K1325" s="326">
        <v>0</v>
      </c>
      <c r="L1325" s="326">
        <v>0</v>
      </c>
      <c r="M1325" s="326">
        <v>0</v>
      </c>
      <c r="N1325" s="326">
        <v>0</v>
      </c>
      <c r="O1325" s="326">
        <v>0</v>
      </c>
      <c r="P1325" s="326">
        <v>0</v>
      </c>
      <c r="Q1325" s="206" t="s">
        <v>9</v>
      </c>
      <c r="R1325" s="244">
        <f t="shared" si="20"/>
        <v>0</v>
      </c>
    </row>
    <row r="1326" spans="1:18" ht="15">
      <c r="A1326" s="337" t="s">
        <v>1578</v>
      </c>
      <c r="B1326" s="338" t="s">
        <v>1346</v>
      </c>
      <c r="C1326" s="326">
        <v>585000</v>
      </c>
      <c r="D1326" s="326">
        <v>585000</v>
      </c>
      <c r="E1326" s="326">
        <v>586000</v>
      </c>
      <c r="F1326" s="326">
        <v>586000</v>
      </c>
      <c r="G1326" s="326">
        <v>587000</v>
      </c>
      <c r="H1326" s="326">
        <v>587000</v>
      </c>
      <c r="I1326" s="326">
        <v>588000</v>
      </c>
      <c r="J1326" s="326">
        <v>588000</v>
      </c>
      <c r="K1326" s="326">
        <v>588000</v>
      </c>
      <c r="L1326" s="326">
        <v>589000</v>
      </c>
      <c r="M1326" s="326">
        <v>589000</v>
      </c>
      <c r="N1326" s="326">
        <v>590000</v>
      </c>
      <c r="O1326" s="326">
        <v>590000</v>
      </c>
      <c r="P1326" s="326">
        <v>587601</v>
      </c>
      <c r="Q1326" s="206" t="s">
        <v>9</v>
      </c>
      <c r="R1326" s="244">
        <f t="shared" si="20"/>
        <v>0</v>
      </c>
    </row>
    <row r="1327" spans="1:18" ht="15">
      <c r="A1327" s="337" t="s">
        <v>1579</v>
      </c>
      <c r="B1327" s="338" t="s">
        <v>1346</v>
      </c>
      <c r="C1327" s="326">
        <v>9761000</v>
      </c>
      <c r="D1327" s="326">
        <v>9792000</v>
      </c>
      <c r="E1327" s="326">
        <v>9824000</v>
      </c>
      <c r="F1327" s="326">
        <v>9855000</v>
      </c>
      <c r="G1327" s="326">
        <v>9886000</v>
      </c>
      <c r="H1327" s="326">
        <v>9917000</v>
      </c>
      <c r="I1327" s="326">
        <v>9948000</v>
      </c>
      <c r="J1327" s="326">
        <v>9980000</v>
      </c>
      <c r="K1327" s="326">
        <v>10011000</v>
      </c>
      <c r="L1327" s="326">
        <v>10042000</v>
      </c>
      <c r="M1327" s="326">
        <v>10073000</v>
      </c>
      <c r="N1327" s="326">
        <v>10104000</v>
      </c>
      <c r="O1327" s="326">
        <v>10136000</v>
      </c>
      <c r="P1327" s="326">
        <v>9948364</v>
      </c>
      <c r="Q1327" s="206" t="s">
        <v>9</v>
      </c>
      <c r="R1327" s="244">
        <f t="shared" si="20"/>
        <v>0</v>
      </c>
    </row>
    <row r="1328" spans="1:18" ht="15">
      <c r="A1328" s="249" t="s">
        <v>1596</v>
      </c>
      <c r="C1328" s="326">
        <v>-352000</v>
      </c>
      <c r="D1328" s="326">
        <v>-352000</v>
      </c>
      <c r="E1328" s="326">
        <v>-352000</v>
      </c>
      <c r="F1328" s="326">
        <v>-352000</v>
      </c>
      <c r="G1328" s="326">
        <v>-352000</v>
      </c>
      <c r="H1328" s="326">
        <v>-352000</v>
      </c>
      <c r="I1328" s="326">
        <v>-352000</v>
      </c>
      <c r="J1328" s="326">
        <v>-352000</v>
      </c>
      <c r="K1328" s="326">
        <v>-352000</v>
      </c>
      <c r="L1328" s="326">
        <v>-352000</v>
      </c>
      <c r="M1328" s="326">
        <v>-352000</v>
      </c>
      <c r="N1328" s="326">
        <v>-352000</v>
      </c>
      <c r="O1328" s="326">
        <v>-352000</v>
      </c>
      <c r="P1328" s="326">
        <v>-353923</v>
      </c>
      <c r="Q1328" s="206" t="s">
        <v>9</v>
      </c>
      <c r="R1328" s="244">
        <f t="shared" si="20"/>
        <v>2000</v>
      </c>
    </row>
    <row r="1330" spans="1:18">
      <c r="A1330" s="339">
        <v>10800541</v>
      </c>
      <c r="B1330" s="340" t="s">
        <v>6</v>
      </c>
      <c r="C1330" s="341">
        <f t="shared" ref="C1330:O1330" si="21">$P$1330/$P$1351*C1351</f>
        <v>-5524133.1651163613</v>
      </c>
      <c r="D1330" s="341">
        <f t="shared" si="21"/>
        <v>-6362301.154179953</v>
      </c>
      <c r="E1330" s="341">
        <f t="shared" si="21"/>
        <v>-7468649.1536775073</v>
      </c>
      <c r="F1330" s="341">
        <f t="shared" si="21"/>
        <v>-5177775.3712565238</v>
      </c>
      <c r="G1330" s="341">
        <f t="shared" si="21"/>
        <v>-5368756.0961915767</v>
      </c>
      <c r="H1330" s="341">
        <f t="shared" si="21"/>
        <v>-4821209.9202836975</v>
      </c>
      <c r="I1330" s="341">
        <f t="shared" si="21"/>
        <v>-5409445.9841189273</v>
      </c>
      <c r="J1330" s="341">
        <f t="shared" si="21"/>
        <v>-5540989.199942125</v>
      </c>
      <c r="K1330" s="341">
        <f t="shared" si="21"/>
        <v>-5913306.988387798</v>
      </c>
      <c r="L1330" s="341">
        <f t="shared" si="21"/>
        <v>-6786340.6640663017</v>
      </c>
      <c r="M1330" s="341">
        <f t="shared" si="21"/>
        <v>-6369349.5173110077</v>
      </c>
      <c r="N1330" s="341">
        <f t="shared" si="21"/>
        <v>-6593343.9588019401</v>
      </c>
      <c r="O1330" s="341">
        <f t="shared" si="21"/>
        <v>-6855818.1372740036</v>
      </c>
      <c r="P1330" s="342">
        <v>-6000120.3049510298</v>
      </c>
      <c r="Q1330" s="224" t="s">
        <v>162</v>
      </c>
      <c r="R1330" s="244">
        <f t="shared" si="20"/>
        <v>0</v>
      </c>
    </row>
    <row r="1331" spans="1:18">
      <c r="A1331" s="248">
        <v>10800541</v>
      </c>
      <c r="B1331" s="343" t="s">
        <v>7</v>
      </c>
      <c r="C1331" s="344">
        <f t="shared" ref="C1331:O1331" si="22">$P$1331/$P$1351*C1351</f>
        <v>-1511539.1527348808</v>
      </c>
      <c r="D1331" s="344">
        <f t="shared" si="22"/>
        <v>-1740882.5979724093</v>
      </c>
      <c r="E1331" s="344">
        <f t="shared" si="22"/>
        <v>-2043606.7119294337</v>
      </c>
      <c r="F1331" s="344">
        <f t="shared" si="22"/>
        <v>-1416767.1132807967</v>
      </c>
      <c r="G1331" s="344">
        <f t="shared" si="22"/>
        <v>-1469024.1524448665</v>
      </c>
      <c r="H1331" s="344">
        <f t="shared" si="22"/>
        <v>-1319202.0069467528</v>
      </c>
      <c r="I1331" s="344">
        <f t="shared" si="22"/>
        <v>-1480157.909884128</v>
      </c>
      <c r="J1331" s="344">
        <f t="shared" si="22"/>
        <v>-1516151.3798187417</v>
      </c>
      <c r="K1331" s="344">
        <f t="shared" si="22"/>
        <v>-1618026.7144050039</v>
      </c>
      <c r="L1331" s="344">
        <f t="shared" si="22"/>
        <v>-1856910.2718791848</v>
      </c>
      <c r="M1331" s="344">
        <f t="shared" si="22"/>
        <v>-1742811.2040571717</v>
      </c>
      <c r="N1331" s="344">
        <f t="shared" si="22"/>
        <v>-1804101.6107487699</v>
      </c>
      <c r="O1331" s="344">
        <f t="shared" si="22"/>
        <v>-1875921.0230409589</v>
      </c>
      <c r="P1331" s="345">
        <v>-1641780.9801045943</v>
      </c>
      <c r="Q1331" s="224" t="s">
        <v>163</v>
      </c>
      <c r="R1331" s="244">
        <f t="shared" si="20"/>
        <v>0</v>
      </c>
    </row>
    <row r="1332" spans="1:18">
      <c r="A1332" s="248">
        <v>10800541</v>
      </c>
      <c r="B1332" s="343" t="s">
        <v>8</v>
      </c>
      <c r="C1332" s="344">
        <f t="shared" ref="C1332:O1332" si="23">$P$1332/$P$1351*C1351</f>
        <v>-4394637.8166415533</v>
      </c>
      <c r="D1332" s="344">
        <f t="shared" si="23"/>
        <v>-5061429.2627090327</v>
      </c>
      <c r="E1332" s="344">
        <f t="shared" si="23"/>
        <v>-5941567.1253623245</v>
      </c>
      <c r="F1332" s="344">
        <f t="shared" si="23"/>
        <v>-4119098.2860964159</v>
      </c>
      <c r="G1332" s="344">
        <f t="shared" si="23"/>
        <v>-4271030.0174582032</v>
      </c>
      <c r="H1332" s="344">
        <f t="shared" si="23"/>
        <v>-3835438.2134449948</v>
      </c>
      <c r="I1332" s="344">
        <f t="shared" si="23"/>
        <v>-4303400.221958275</v>
      </c>
      <c r="J1332" s="344">
        <f t="shared" si="23"/>
        <v>-4408047.3717463613</v>
      </c>
      <c r="K1332" s="344">
        <f t="shared" si="23"/>
        <v>-4704238.9703204045</v>
      </c>
      <c r="L1332" s="344">
        <f t="shared" si="23"/>
        <v>-5398767.2685457263</v>
      </c>
      <c r="M1332" s="344">
        <f t="shared" si="23"/>
        <v>-5067036.4778566966</v>
      </c>
      <c r="N1332" s="344">
        <f t="shared" si="23"/>
        <v>-5245231.7555356734</v>
      </c>
      <c r="O1332" s="344">
        <f t="shared" si="23"/>
        <v>-5454038.9866663804</v>
      </c>
      <c r="P1332" s="345">
        <v>-4773301.947723994</v>
      </c>
      <c r="Q1332" s="224" t="s">
        <v>164</v>
      </c>
      <c r="R1332" s="244">
        <f t="shared" si="20"/>
        <v>0</v>
      </c>
    </row>
    <row r="1333" spans="1:18">
      <c r="A1333" s="248">
        <v>10800541</v>
      </c>
      <c r="B1333" s="343" t="s">
        <v>1650</v>
      </c>
      <c r="C1333" s="344">
        <f t="shared" ref="C1333:O1333" si="24">$P$1333/$P$1351*C1351</f>
        <v>-174630.09933353245</v>
      </c>
      <c r="D1333" s="344">
        <f t="shared" si="24"/>
        <v>-201126.44813856328</v>
      </c>
      <c r="E1333" s="344">
        <f t="shared" si="24"/>
        <v>-236100.56177321228</v>
      </c>
      <c r="F1333" s="344">
        <f t="shared" si="24"/>
        <v>-163680.96140748961</v>
      </c>
      <c r="G1333" s="344">
        <f t="shared" si="24"/>
        <v>-169718.28563001237</v>
      </c>
      <c r="H1333" s="344">
        <f t="shared" si="24"/>
        <v>-152409.13680422105</v>
      </c>
      <c r="I1333" s="344">
        <f t="shared" si="24"/>
        <v>-171004.58321883486</v>
      </c>
      <c r="J1333" s="344">
        <f t="shared" si="24"/>
        <v>-175162.95597330004</v>
      </c>
      <c r="K1333" s="344">
        <f t="shared" si="24"/>
        <v>-186932.74689551786</v>
      </c>
      <c r="L1333" s="344">
        <f t="shared" si="24"/>
        <v>-214531.27737048778</v>
      </c>
      <c r="M1333" s="344">
        <f t="shared" si="24"/>
        <v>-201349.26252716046</v>
      </c>
      <c r="N1333" s="344">
        <f t="shared" si="24"/>
        <v>-208430.22353923932</v>
      </c>
      <c r="O1333" s="344">
        <f t="shared" si="24"/>
        <v>-216727.61436763336</v>
      </c>
      <c r="P1333" s="345">
        <v>-189677.10834405135</v>
      </c>
      <c r="Q1333" s="224" t="s">
        <v>165</v>
      </c>
      <c r="R1333" s="244">
        <f t="shared" si="20"/>
        <v>0</v>
      </c>
    </row>
    <row r="1334" spans="1:18">
      <c r="A1334" s="346">
        <v>10800541</v>
      </c>
      <c r="B1334" s="347" t="s">
        <v>1627</v>
      </c>
      <c r="C1334" s="348">
        <f t="shared" ref="C1334:O1334" si="25">$P$1334/$P$1351*C1351</f>
        <v>-260087.23278077709</v>
      </c>
      <c r="D1334" s="348">
        <f t="shared" si="25"/>
        <v>-299549.85729851644</v>
      </c>
      <c r="E1334" s="348">
        <f t="shared" si="25"/>
        <v>-351638.93282966479</v>
      </c>
      <c r="F1334" s="348">
        <f t="shared" si="25"/>
        <v>-243780.01543744525</v>
      </c>
      <c r="G1334" s="348">
        <f t="shared" si="25"/>
        <v>-252771.76975946085</v>
      </c>
      <c r="H1334" s="348">
        <f t="shared" si="25"/>
        <v>-226992.20119097267</v>
      </c>
      <c r="I1334" s="348">
        <f t="shared" si="25"/>
        <v>-254687.53102676943</v>
      </c>
      <c r="J1334" s="348">
        <f t="shared" si="25"/>
        <v>-260880.84859749445</v>
      </c>
      <c r="K1334" s="348">
        <f t="shared" si="25"/>
        <v>-278410.31438289321</v>
      </c>
      <c r="L1334" s="348">
        <f t="shared" si="25"/>
        <v>-319514.48512691428</v>
      </c>
      <c r="M1334" s="348">
        <f t="shared" si="25"/>
        <v>-299881.70832520176</v>
      </c>
      <c r="N1334" s="348">
        <f t="shared" si="25"/>
        <v>-310427.81442082208</v>
      </c>
      <c r="O1334" s="348">
        <f t="shared" si="25"/>
        <v>-322785.62345886126</v>
      </c>
      <c r="P1334" s="349">
        <v>-282497.65887633048</v>
      </c>
      <c r="Q1334" s="224" t="s">
        <v>9</v>
      </c>
      <c r="R1334" s="244">
        <f t="shared" si="20"/>
        <v>0</v>
      </c>
    </row>
    <row r="1335" spans="1:18" s="232" customFormat="1" ht="11.25">
      <c r="A1335" s="350"/>
      <c r="B1335" s="351" t="s">
        <v>10</v>
      </c>
      <c r="C1335" s="352">
        <f t="shared" ref="C1335:O1335" si="26">SUM(C1330:C1334)-C1351</f>
        <v>0.1733928956091404</v>
      </c>
      <c r="D1335" s="352">
        <f t="shared" si="26"/>
        <v>0.19970152527093887</v>
      </c>
      <c r="E1335" s="352">
        <f t="shared" si="26"/>
        <v>0.23442785628139973</v>
      </c>
      <c r="F1335" s="352">
        <f t="shared" si="26"/>
        <v>0.16252132877707481</v>
      </c>
      <c r="G1335" s="352">
        <f t="shared" si="26"/>
        <v>0.1685158796608448</v>
      </c>
      <c r="H1335" s="352">
        <f t="shared" si="26"/>
        <v>0.15132936276495457</v>
      </c>
      <c r="I1335" s="352">
        <f t="shared" si="26"/>
        <v>0.16979306563735008</v>
      </c>
      <c r="J1335" s="352">
        <f t="shared" si="26"/>
        <v>0.1739219781011343</v>
      </c>
      <c r="K1335" s="352">
        <f t="shared" si="26"/>
        <v>0.18560838140547276</v>
      </c>
      <c r="L1335" s="352">
        <f t="shared" si="26"/>
        <v>0.21301138401031494</v>
      </c>
      <c r="M1335" s="352">
        <f t="shared" si="26"/>
        <v>0.19992276094853878</v>
      </c>
      <c r="N1335" s="352">
        <f t="shared" si="26"/>
        <v>0.20695355534553528</v>
      </c>
      <c r="O1335" s="352">
        <f t="shared" si="26"/>
        <v>0.21519216150045395</v>
      </c>
      <c r="P1335" s="352">
        <v>0.1883333008736372</v>
      </c>
      <c r="Q1335" s="352"/>
      <c r="R1335" s="353"/>
    </row>
    <row r="1336" spans="1:18">
      <c r="A1336" s="354">
        <v>11500001</v>
      </c>
      <c r="B1336" s="355" t="s">
        <v>1651</v>
      </c>
      <c r="C1336" s="250">
        <v>925389</v>
      </c>
      <c r="D1336" s="250">
        <v>927539</v>
      </c>
      <c r="E1336" s="250">
        <v>929689</v>
      </c>
      <c r="F1336" s="250">
        <v>931839</v>
      </c>
      <c r="G1336" s="250">
        <v>933989</v>
      </c>
      <c r="H1336" s="250">
        <v>936139</v>
      </c>
      <c r="I1336" s="250">
        <v>938289</v>
      </c>
      <c r="J1336" s="250">
        <v>940439</v>
      </c>
      <c r="K1336" s="250">
        <v>942589</v>
      </c>
      <c r="L1336" s="250">
        <v>944739</v>
      </c>
      <c r="M1336" s="250">
        <v>946889</v>
      </c>
      <c r="N1336" s="250">
        <v>949039</v>
      </c>
      <c r="O1336" s="250">
        <v>951189</v>
      </c>
      <c r="P1336" s="250">
        <v>938289</v>
      </c>
      <c r="Q1336" s="224" t="s">
        <v>163</v>
      </c>
      <c r="R1336" s="244">
        <f t="shared" si="20"/>
        <v>0</v>
      </c>
    </row>
    <row r="1337" spans="1:18">
      <c r="A1337" s="354">
        <v>11500011</v>
      </c>
      <c r="B1337" s="355" t="s">
        <v>1652</v>
      </c>
      <c r="C1337" s="250">
        <v>302358.01</v>
      </c>
      <c r="D1337" s="250">
        <v>302358.01</v>
      </c>
      <c r="E1337" s="250">
        <v>302358.01</v>
      </c>
      <c r="F1337" s="250">
        <v>302358.01</v>
      </c>
      <c r="G1337" s="250">
        <v>302358.01</v>
      </c>
      <c r="H1337" s="250">
        <v>302358.01</v>
      </c>
      <c r="I1337" s="250">
        <v>302358.01</v>
      </c>
      <c r="J1337" s="250">
        <v>302358.01</v>
      </c>
      <c r="K1337" s="250">
        <v>302358.01</v>
      </c>
      <c r="L1337" s="250">
        <v>302358.01</v>
      </c>
      <c r="M1337" s="250">
        <v>302358.01</v>
      </c>
      <c r="N1337" s="250">
        <v>302358.01</v>
      </c>
      <c r="O1337" s="250">
        <v>302358.01</v>
      </c>
      <c r="P1337" s="250">
        <v>302358.01</v>
      </c>
      <c r="Q1337" s="224" t="s">
        <v>163</v>
      </c>
      <c r="R1337" s="244">
        <f t="shared" si="20"/>
        <v>0</v>
      </c>
    </row>
    <row r="1338" spans="1:18">
      <c r="A1338" s="354">
        <v>11500031</v>
      </c>
      <c r="B1338" s="355" t="s">
        <v>1653</v>
      </c>
      <c r="C1338" s="250">
        <v>63800238.659999996</v>
      </c>
      <c r="D1338" s="250">
        <v>64021313.659999996</v>
      </c>
      <c r="E1338" s="250">
        <v>64242388.659999996</v>
      </c>
      <c r="F1338" s="250">
        <v>64463463.659999996</v>
      </c>
      <c r="G1338" s="250">
        <v>64684538.659999996</v>
      </c>
      <c r="H1338" s="250">
        <v>64905613.659999996</v>
      </c>
      <c r="I1338" s="250">
        <v>65126688.659999996</v>
      </c>
      <c r="J1338" s="250">
        <v>65347763.659999996</v>
      </c>
      <c r="K1338" s="250">
        <v>65568838.659999996</v>
      </c>
      <c r="L1338" s="250">
        <v>65789913.659999996</v>
      </c>
      <c r="M1338" s="250">
        <v>66010988.659999996</v>
      </c>
      <c r="N1338" s="250">
        <v>66232063.659999996</v>
      </c>
      <c r="O1338" s="250">
        <v>66453138.659999996</v>
      </c>
      <c r="P1338" s="250">
        <v>65126688.659999996</v>
      </c>
      <c r="Q1338" s="224" t="s">
        <v>162</v>
      </c>
      <c r="R1338" s="244">
        <f t="shared" si="20"/>
        <v>0</v>
      </c>
    </row>
    <row r="1339" spans="1:18">
      <c r="A1339" s="354" t="s">
        <v>1654</v>
      </c>
      <c r="B1339" s="355" t="s">
        <v>1655</v>
      </c>
      <c r="C1339" s="250">
        <v>41800138.520000003</v>
      </c>
      <c r="D1339" s="250">
        <v>42184846.799999997</v>
      </c>
      <c r="E1339" s="250">
        <v>42569555.079999998</v>
      </c>
      <c r="F1339" s="250">
        <v>42954263.359999999</v>
      </c>
      <c r="G1339" s="250">
        <v>43338971.640000001</v>
      </c>
      <c r="H1339" s="250">
        <v>43723679.920000002</v>
      </c>
      <c r="I1339" s="250">
        <v>44108388.200000003</v>
      </c>
      <c r="J1339" s="250">
        <v>44493096.479999997</v>
      </c>
      <c r="K1339" s="250">
        <v>44877804.759999998</v>
      </c>
      <c r="L1339" s="250">
        <v>45262513.039999999</v>
      </c>
      <c r="M1339" s="250">
        <v>45647221.32</v>
      </c>
      <c r="N1339" s="250">
        <v>46031929.600000001</v>
      </c>
      <c r="O1339" s="250">
        <v>46416637.880000003</v>
      </c>
      <c r="P1339" s="250">
        <v>44108388.200000003</v>
      </c>
      <c r="Q1339" s="224" t="s">
        <v>162</v>
      </c>
      <c r="R1339" s="244">
        <f t="shared" si="20"/>
        <v>0</v>
      </c>
    </row>
    <row r="1340" spans="1:18">
      <c r="A1340" s="354">
        <v>11500051</v>
      </c>
      <c r="B1340" s="355" t="s">
        <v>1656</v>
      </c>
      <c r="C1340" s="250">
        <v>16950332.899999999</v>
      </c>
      <c r="D1340" s="250">
        <v>16950332.899999999</v>
      </c>
      <c r="E1340" s="250">
        <v>16950332.899999999</v>
      </c>
      <c r="F1340" s="250">
        <v>16950332.899999999</v>
      </c>
      <c r="G1340" s="250">
        <v>16950332.899999999</v>
      </c>
      <c r="H1340" s="250">
        <v>16950332.899999999</v>
      </c>
      <c r="I1340" s="250">
        <v>16950332.899999999</v>
      </c>
      <c r="J1340" s="250">
        <v>16950332.899999999</v>
      </c>
      <c r="K1340" s="250">
        <v>16950332.899999999</v>
      </c>
      <c r="L1340" s="250">
        <v>16950332.899999999</v>
      </c>
      <c r="M1340" s="250">
        <v>16950332.899999999</v>
      </c>
      <c r="N1340" s="250">
        <v>16950332.899999999</v>
      </c>
      <c r="O1340" s="250">
        <v>16950332.899999999</v>
      </c>
      <c r="P1340" s="250">
        <v>16950332.899999999</v>
      </c>
      <c r="Q1340" s="224" t="s">
        <v>162</v>
      </c>
      <c r="R1340" s="244">
        <f t="shared" si="20"/>
        <v>0</v>
      </c>
    </row>
    <row r="1341" spans="1:18">
      <c r="A1341" s="354">
        <v>11500061</v>
      </c>
      <c r="B1341" s="355" t="s">
        <v>1657</v>
      </c>
      <c r="C1341" s="250">
        <v>5867268.1699999999</v>
      </c>
      <c r="D1341" s="250">
        <v>5962684.3200000003</v>
      </c>
      <c r="E1341" s="250">
        <v>6058100.4699999997</v>
      </c>
      <c r="F1341" s="250">
        <v>6153516.6200000001</v>
      </c>
      <c r="G1341" s="250">
        <v>6248932.7699999996</v>
      </c>
      <c r="H1341" s="250">
        <v>6344348.9199999999</v>
      </c>
      <c r="I1341" s="250">
        <v>6439765.0700000003</v>
      </c>
      <c r="J1341" s="250">
        <v>6535181.2199999997</v>
      </c>
      <c r="K1341" s="250">
        <v>6630597.3700000001</v>
      </c>
      <c r="L1341" s="250">
        <v>6726013.5199999996</v>
      </c>
      <c r="M1341" s="250">
        <v>6821429.6699999999</v>
      </c>
      <c r="N1341" s="250">
        <v>6916845.8200000003</v>
      </c>
      <c r="O1341" s="250">
        <v>7012261.9699999997</v>
      </c>
      <c r="P1341" s="250">
        <v>6439765.0700000003</v>
      </c>
      <c r="Q1341" s="224" t="s">
        <v>162</v>
      </c>
      <c r="R1341" s="244">
        <f t="shared" si="20"/>
        <v>0</v>
      </c>
    </row>
    <row r="1342" spans="1:18">
      <c r="C1342" s="214"/>
      <c r="D1342" s="214"/>
      <c r="E1342" s="214"/>
      <c r="F1342" s="214"/>
      <c r="G1342" s="214"/>
      <c r="H1342" s="214"/>
      <c r="I1342" s="214"/>
      <c r="J1342" s="214"/>
      <c r="K1342" s="214"/>
      <c r="L1342" s="214"/>
      <c r="M1342" s="214"/>
      <c r="N1342" s="214"/>
      <c r="O1342" s="214"/>
      <c r="Q1342" s="214"/>
      <c r="R1342" s="236"/>
    </row>
    <row r="1343" spans="1:18">
      <c r="A1343" s="354">
        <v>10800543</v>
      </c>
      <c r="B1343" s="356" t="s">
        <v>1658</v>
      </c>
      <c r="C1343" s="357">
        <f t="shared" ref="C1343:O1343" si="27">-C1353*$P$1</f>
        <v>-51124.275673000004</v>
      </c>
      <c r="D1343" s="357">
        <f t="shared" si="27"/>
        <v>-55453.300243000005</v>
      </c>
      <c r="E1343" s="357">
        <f t="shared" si="27"/>
        <v>-69836.142340000006</v>
      </c>
      <c r="F1343" s="357">
        <f t="shared" si="27"/>
        <v>-19586.931562000002</v>
      </c>
      <c r="G1343" s="357">
        <f t="shared" si="27"/>
        <v>-22101.416853000002</v>
      </c>
      <c r="H1343" s="357">
        <f t="shared" si="27"/>
        <v>-26419.970165000002</v>
      </c>
      <c r="I1343" s="357">
        <f t="shared" si="27"/>
        <v>-29040.988261000002</v>
      </c>
      <c r="J1343" s="357">
        <f t="shared" si="27"/>
        <v>-34002.570804000003</v>
      </c>
      <c r="K1343" s="357">
        <f t="shared" si="27"/>
        <v>-9562.5619660000011</v>
      </c>
      <c r="L1343" s="357">
        <f t="shared" si="27"/>
        <v>-105486.59924100002</v>
      </c>
      <c r="M1343" s="357">
        <f t="shared" si="27"/>
        <v>-35556.281769000001</v>
      </c>
      <c r="N1343" s="357">
        <f t="shared" si="27"/>
        <v>17532.877149</v>
      </c>
      <c r="O1343" s="357">
        <f t="shared" si="27"/>
        <v>-133326.49052399999</v>
      </c>
      <c r="P1343" s="357">
        <v>-40144.93909612501</v>
      </c>
      <c r="Q1343" s="224" t="s">
        <v>163</v>
      </c>
      <c r="R1343" s="244">
        <f t="shared" si="20"/>
        <v>0</v>
      </c>
    </row>
    <row r="1344" spans="1:18">
      <c r="A1344" s="358"/>
      <c r="B1344" s="356"/>
      <c r="C1344" s="357"/>
      <c r="D1344" s="357"/>
      <c r="E1344" s="357"/>
      <c r="F1344" s="357"/>
      <c r="G1344" s="357"/>
      <c r="H1344" s="357"/>
      <c r="I1344" s="357"/>
      <c r="J1344" s="357"/>
      <c r="K1344" s="357"/>
      <c r="L1344" s="357"/>
      <c r="M1344" s="357"/>
      <c r="N1344" s="357"/>
      <c r="O1344" s="357"/>
      <c r="P1344" s="357"/>
      <c r="Q1344" s="224"/>
      <c r="R1344" s="236"/>
    </row>
    <row r="1345" spans="1:19">
      <c r="A1345" s="359" t="s">
        <v>1628</v>
      </c>
      <c r="B1345" s="340" t="s">
        <v>1650</v>
      </c>
      <c r="C1345" s="341">
        <f>$P$1345/$P$1358*C1358</f>
        <v>64497635.384998292</v>
      </c>
      <c r="D1345" s="341">
        <f t="shared" ref="D1345:O1345" si="28">$P$1345/$P$1358*D1358</f>
        <v>64969156.227517694</v>
      </c>
      <c r="E1345" s="341">
        <f t="shared" si="28"/>
        <v>66284104.914974622</v>
      </c>
      <c r="F1345" s="341">
        <f>$P$1345/$P$1358*F1358</f>
        <v>68230481.363393471</v>
      </c>
      <c r="G1345" s="341">
        <f t="shared" si="28"/>
        <v>70184648.925099552</v>
      </c>
      <c r="H1345" s="341">
        <f t="shared" si="28"/>
        <v>68856738.727992907</v>
      </c>
      <c r="I1345" s="341">
        <f t="shared" si="28"/>
        <v>70555839.611340493</v>
      </c>
      <c r="J1345" s="341">
        <f t="shared" si="28"/>
        <v>69256255.718832448</v>
      </c>
      <c r="K1345" s="341">
        <f t="shared" si="28"/>
        <v>71387281.202191561</v>
      </c>
      <c r="L1345" s="341">
        <f t="shared" si="28"/>
        <v>73689443.636639044</v>
      </c>
      <c r="M1345" s="341">
        <f t="shared" si="28"/>
        <v>74491571.512486398</v>
      </c>
      <c r="N1345" s="341">
        <f t="shared" si="28"/>
        <v>77205720.607123032</v>
      </c>
      <c r="O1345" s="341">
        <f t="shared" si="28"/>
        <v>79848587.00461933</v>
      </c>
      <c r="P1345" s="360">
        <v>70607029.470200002</v>
      </c>
      <c r="Q1345" s="224" t="s">
        <v>165</v>
      </c>
      <c r="R1345" s="244">
        <f t="shared" si="20"/>
        <v>0</v>
      </c>
    </row>
    <row r="1346" spans="1:19">
      <c r="A1346" s="361" t="s">
        <v>1628</v>
      </c>
      <c r="B1346" s="347" t="s">
        <v>1627</v>
      </c>
      <c r="C1346" s="362">
        <f>$P$1346/$P$1358*C1358</f>
        <v>87618417.432474256</v>
      </c>
      <c r="D1346" s="362">
        <f t="shared" ref="D1346:O1346" si="29">$P$1346/$P$1358*D1358</f>
        <v>88258966.652013332</v>
      </c>
      <c r="E1346" s="362">
        <f t="shared" si="29"/>
        <v>90045291.411241382</v>
      </c>
      <c r="F1346" s="362">
        <f>$P$1346/$P$1358*F1358</f>
        <v>92689394.921708465</v>
      </c>
      <c r="G1346" s="362">
        <f t="shared" si="29"/>
        <v>95344082.463856533</v>
      </c>
      <c r="H1346" s="362">
        <f t="shared" si="29"/>
        <v>93540149.81937401</v>
      </c>
      <c r="I1346" s="362">
        <f t="shared" si="29"/>
        <v>95848335.686474219</v>
      </c>
      <c r="J1346" s="362">
        <f t="shared" si="29"/>
        <v>94082883.615206882</v>
      </c>
      <c r="K1346" s="362">
        <f t="shared" si="29"/>
        <v>96977828.201092094</v>
      </c>
      <c r="L1346" s="362">
        <f t="shared" si="29"/>
        <v>100105258.03591822</v>
      </c>
      <c r="M1346" s="362">
        <f t="shared" si="29"/>
        <v>101194928.6050902</v>
      </c>
      <c r="N1346" s="362">
        <f t="shared" si="29"/>
        <v>104882031.96831143</v>
      </c>
      <c r="O1346" s="362">
        <f t="shared" si="29"/>
        <v>108472299.57815237</v>
      </c>
      <c r="P1346" s="363">
        <v>95917875.823800012</v>
      </c>
      <c r="Q1346" s="224" t="s">
        <v>9</v>
      </c>
      <c r="R1346" s="244">
        <f t="shared" si="20"/>
        <v>0</v>
      </c>
    </row>
    <row r="1347" spans="1:19">
      <c r="A1347" s="358"/>
      <c r="B1347" s="343"/>
      <c r="C1347" s="364"/>
      <c r="D1347" s="364"/>
      <c r="E1347" s="364"/>
      <c r="F1347" s="364"/>
      <c r="G1347" s="364"/>
      <c r="H1347" s="364"/>
      <c r="I1347" s="364"/>
      <c r="J1347" s="364"/>
      <c r="K1347" s="364"/>
      <c r="L1347" s="364"/>
      <c r="M1347" s="364"/>
      <c r="N1347" s="364"/>
      <c r="O1347" s="364"/>
      <c r="P1347" s="344"/>
      <c r="Q1347" s="224"/>
    </row>
    <row r="1348" spans="1:19">
      <c r="B1348" s="238" t="s">
        <v>1631</v>
      </c>
      <c r="C1348" s="217">
        <f>SUM(C3:C1346)</f>
        <v>4105134896.4585853</v>
      </c>
      <c r="D1348" s="217">
        <f t="shared" ref="D1348:P1348" si="30">SUM(D3:D1346)</f>
        <v>4122528678.558691</v>
      </c>
      <c r="E1348" s="217">
        <f t="shared" si="30"/>
        <v>4149096496.2427316</v>
      </c>
      <c r="F1348" s="217">
        <f t="shared" si="30"/>
        <v>4177946462.4285827</v>
      </c>
      <c r="G1348" s="217">
        <f t="shared" si="30"/>
        <v>4205832956.329134</v>
      </c>
      <c r="H1348" s="217">
        <f t="shared" si="30"/>
        <v>4219237769.6598616</v>
      </c>
      <c r="I1348" s="217">
        <f t="shared" si="30"/>
        <v>4246079489.79914</v>
      </c>
      <c r="J1348" s="217">
        <f t="shared" si="30"/>
        <v>4260866031.1110787</v>
      </c>
      <c r="K1348" s="217">
        <f t="shared" si="30"/>
        <v>4287948402.1425352</v>
      </c>
      <c r="L1348" s="217">
        <f t="shared" si="30"/>
        <v>4317016137.079339</v>
      </c>
      <c r="M1348" s="217">
        <f t="shared" si="30"/>
        <v>4339078298.325654</v>
      </c>
      <c r="N1348" s="217">
        <f t="shared" si="30"/>
        <v>4366587938.5864916</v>
      </c>
      <c r="O1348" s="217">
        <f t="shared" si="30"/>
        <v>4388667535.4326334</v>
      </c>
      <c r="P1348" s="217">
        <f t="shared" si="30"/>
        <v>4244925258.3832378</v>
      </c>
    </row>
    <row r="1350" spans="1:19">
      <c r="A1350" s="365"/>
      <c r="B1350" s="365"/>
      <c r="C1350" s="328"/>
    </row>
    <row r="1351" spans="1:19" outlineLevel="1">
      <c r="A1351" s="366">
        <v>10800541</v>
      </c>
      <c r="B1351" s="367" t="s">
        <v>1659</v>
      </c>
      <c r="C1351" s="368">
        <v>-11865027.640000001</v>
      </c>
      <c r="D1351" s="368">
        <v>-13665289.52</v>
      </c>
      <c r="E1351" s="368">
        <v>-16041562.720000001</v>
      </c>
      <c r="F1351" s="368">
        <v>-11121101.91</v>
      </c>
      <c r="G1351" s="368">
        <v>-11531300.49</v>
      </c>
      <c r="H1351" s="368">
        <v>-10355251.630000001</v>
      </c>
      <c r="I1351" s="368">
        <v>-11618696.4</v>
      </c>
      <c r="J1351" s="368">
        <v>-11901231.93</v>
      </c>
      <c r="K1351" s="368">
        <v>-12700915.92</v>
      </c>
      <c r="L1351" s="368">
        <v>-14576064.18</v>
      </c>
      <c r="M1351" s="368">
        <v>-13680428.369999999</v>
      </c>
      <c r="N1351" s="368">
        <v>-14161535.57</v>
      </c>
      <c r="O1351" s="368">
        <v>-14725291.6</v>
      </c>
      <c r="P1351" s="369">
        <v>-12887378.188333301</v>
      </c>
      <c r="Q1351" s="370" t="s">
        <v>1660</v>
      </c>
      <c r="R1351" s="236"/>
      <c r="S1351" s="214"/>
    </row>
    <row r="1352" spans="1:19" outlineLevel="1">
      <c r="P1352" s="206"/>
    </row>
    <row r="1353" spans="1:19" outlineLevel="1">
      <c r="A1353" s="366">
        <v>10800543</v>
      </c>
      <c r="B1353" s="371" t="s">
        <v>1658</v>
      </c>
      <c r="C1353" s="368">
        <v>77238.67</v>
      </c>
      <c r="D1353" s="368">
        <v>83778.97</v>
      </c>
      <c r="E1353" s="368">
        <v>105508.6</v>
      </c>
      <c r="F1353" s="368">
        <v>29591.98</v>
      </c>
      <c r="G1353" s="368">
        <v>33390.870000000003</v>
      </c>
      <c r="H1353" s="368">
        <v>39915.35</v>
      </c>
      <c r="I1353" s="368">
        <v>43875.19</v>
      </c>
      <c r="J1353" s="368">
        <v>51371.16</v>
      </c>
      <c r="K1353" s="368">
        <v>14447.14</v>
      </c>
      <c r="L1353" s="368">
        <v>159369.39000000001</v>
      </c>
      <c r="M1353" s="368">
        <v>53718.51</v>
      </c>
      <c r="N1353" s="368">
        <v>-26488.71</v>
      </c>
      <c r="O1353" s="368">
        <v>201429.96</v>
      </c>
      <c r="P1353" s="369">
        <v>60651.063750000008</v>
      </c>
      <c r="Q1353" s="372"/>
      <c r="R1353" s="372"/>
    </row>
    <row r="1354" spans="1:19" outlineLevel="1">
      <c r="P1354" s="206"/>
    </row>
    <row r="1355" spans="1:19" outlineLevel="1">
      <c r="A1355" s="373">
        <v>10800503</v>
      </c>
      <c r="B1355" s="374" t="s">
        <v>1661</v>
      </c>
      <c r="C1355" s="375">
        <v>-101835021.88</v>
      </c>
      <c r="D1355" s="376">
        <v>-103635470.56999999</v>
      </c>
      <c r="E1355" s="376">
        <v>-106122851.36</v>
      </c>
      <c r="F1355" s="376">
        <v>-108650844.66</v>
      </c>
      <c r="G1355" s="376">
        <v>-111179310.62</v>
      </c>
      <c r="H1355" s="376">
        <v>-107641820</v>
      </c>
      <c r="I1355" s="376">
        <v>-108748412.91</v>
      </c>
      <c r="J1355" s="376">
        <v>-108557794.97</v>
      </c>
      <c r="K1355" s="376">
        <v>-110506095.05</v>
      </c>
      <c r="L1355" s="376">
        <v>-112840928.37</v>
      </c>
      <c r="M1355" s="376">
        <v>-114992035.51000001</v>
      </c>
      <c r="N1355" s="376">
        <v>-117077454.26000001</v>
      </c>
      <c r="O1355" s="376">
        <v>-118981538.26000001</v>
      </c>
      <c r="P1355" s="377">
        <v>-110030108.19583333</v>
      </c>
      <c r="Q1355" s="370" t="s">
        <v>1660</v>
      </c>
    </row>
    <row r="1356" spans="1:19" outlineLevel="1">
      <c r="A1356" s="378">
        <v>10800603</v>
      </c>
      <c r="B1356" s="379" t="s">
        <v>1662</v>
      </c>
      <c r="C1356" s="380"/>
      <c r="D1356" s="381"/>
      <c r="E1356" s="381"/>
      <c r="F1356" s="381"/>
      <c r="G1356" s="381"/>
      <c r="H1356" s="381"/>
      <c r="I1356" s="381"/>
      <c r="J1356" s="381">
        <v>132692.68</v>
      </c>
      <c r="K1356" s="381">
        <v>0</v>
      </c>
      <c r="L1356" s="381">
        <v>0</v>
      </c>
      <c r="M1356" s="381">
        <v>0</v>
      </c>
      <c r="N1356" s="381">
        <v>0</v>
      </c>
      <c r="O1356" s="381">
        <v>0</v>
      </c>
      <c r="P1356" s="382">
        <v>11057.723333333333</v>
      </c>
      <c r="Q1356" s="213"/>
    </row>
    <row r="1357" spans="1:19" outlineLevel="1">
      <c r="A1357" s="383">
        <v>11100503</v>
      </c>
      <c r="B1357" s="384" t="s">
        <v>1663</v>
      </c>
      <c r="C1357" s="385">
        <v>-127982249.98</v>
      </c>
      <c r="D1357" s="386">
        <v>-127861919.22</v>
      </c>
      <c r="E1357" s="386">
        <v>-130059949.27</v>
      </c>
      <c r="F1357" s="386">
        <v>-134467263.33000001</v>
      </c>
      <c r="G1357" s="386">
        <v>-138901865.94</v>
      </c>
      <c r="H1357" s="386">
        <v>-137707761.41</v>
      </c>
      <c r="I1357" s="386">
        <v>-142655386.25999999</v>
      </c>
      <c r="J1357" s="386">
        <v>-138348033.71000001</v>
      </c>
      <c r="K1357" s="386">
        <v>-143860287.74000001</v>
      </c>
      <c r="L1357" s="386">
        <v>-149728494.53</v>
      </c>
      <c r="M1357" s="386">
        <v>-150435520.69999999</v>
      </c>
      <c r="N1357" s="386">
        <v>-158021128.44</v>
      </c>
      <c r="O1357" s="386">
        <v>-165534077.19999999</v>
      </c>
      <c r="P1357" s="387">
        <v>-141567147.845</v>
      </c>
      <c r="Q1357" s="213"/>
    </row>
    <row r="1358" spans="1:19" outlineLevel="1">
      <c r="A1358" s="388"/>
      <c r="B1358" s="389" t="s">
        <v>1</v>
      </c>
      <c r="C1358" s="390">
        <f>SUM(C1355:C1357)*$P$1</f>
        <v>-152116052.24413401</v>
      </c>
      <c r="D1358" s="390">
        <f t="shared" ref="D1358:O1358" si="31">SUM(D1355:D1357)*$P$1</f>
        <v>-153228122.302001</v>
      </c>
      <c r="E1358" s="390">
        <f t="shared" si="31"/>
        <v>-156329395.73699701</v>
      </c>
      <c r="F1358" s="390">
        <f t="shared" si="31"/>
        <v>-160919875.67858103</v>
      </c>
      <c r="G1358" s="390">
        <f t="shared" si="31"/>
        <v>-165528730.765064</v>
      </c>
      <c r="H1358" s="390">
        <f t="shared" si="31"/>
        <v>-162396887.93527901</v>
      </c>
      <c r="I1358" s="390">
        <f t="shared" si="31"/>
        <v>-166404174.670623</v>
      </c>
      <c r="J1358" s="390">
        <f t="shared" si="31"/>
        <v>-163339138.7184</v>
      </c>
      <c r="K1358" s="390">
        <f t="shared" si="31"/>
        <v>-168365108.76870102</v>
      </c>
      <c r="L1358" s="390">
        <f t="shared" si="31"/>
        <v>-173794701.01751003</v>
      </c>
      <c r="M1358" s="390">
        <f t="shared" si="31"/>
        <v>-175686499.45539901</v>
      </c>
      <c r="N1358" s="390">
        <f t="shared" si="31"/>
        <v>-182087751.88913</v>
      </c>
      <c r="O1358" s="390">
        <f t="shared" si="31"/>
        <v>-188320885.87297401</v>
      </c>
      <c r="P1358" s="391">
        <f>SUM(P1355:P1357)*$P$1</f>
        <v>-166524904.66635326</v>
      </c>
      <c r="Q1358" s="213" t="s">
        <v>1664</v>
      </c>
    </row>
    <row r="1359" spans="1:19">
      <c r="A1359" s="206"/>
      <c r="B1359" s="206"/>
    </row>
    <row r="1360" spans="1:19">
      <c r="A1360" s="206"/>
      <c r="B1360" s="206"/>
    </row>
    <row r="1361" spans="1:15">
      <c r="A1361" s="206"/>
      <c r="B1361" s="206"/>
    </row>
    <row r="1362" spans="1:15">
      <c r="A1362" s="206"/>
      <c r="B1362" s="206"/>
    </row>
    <row r="1363" spans="1:15">
      <c r="A1363" s="206"/>
      <c r="B1363" s="206"/>
    </row>
    <row r="1365" spans="1:15">
      <c r="C1365" s="328"/>
      <c r="D1365" s="328"/>
      <c r="E1365" s="328"/>
      <c r="F1365" s="328"/>
      <c r="G1365" s="328"/>
      <c r="H1365" s="328"/>
      <c r="I1365" s="328"/>
      <c r="J1365" s="328"/>
      <c r="K1365" s="328"/>
      <c r="L1365" s="328"/>
      <c r="M1365" s="328"/>
      <c r="N1365" s="328"/>
      <c r="O1365" s="328"/>
    </row>
    <row r="1366" spans="1:15">
      <c r="C1366" s="328"/>
      <c r="D1366" s="328"/>
      <c r="E1366" s="328"/>
      <c r="F1366" s="328"/>
      <c r="G1366" s="328"/>
      <c r="H1366" s="328"/>
      <c r="I1366" s="328"/>
      <c r="J1366" s="328"/>
      <c r="K1366" s="328"/>
      <c r="L1366" s="328"/>
      <c r="M1366" s="328"/>
      <c r="N1366" s="328"/>
      <c r="O1366" s="328"/>
    </row>
    <row r="1367" spans="1:15">
      <c r="C1367" s="328"/>
      <c r="D1367" s="328"/>
      <c r="E1367" s="328"/>
      <c r="F1367" s="328"/>
      <c r="G1367" s="328"/>
      <c r="H1367" s="328"/>
      <c r="I1367" s="328"/>
      <c r="J1367" s="328"/>
      <c r="K1367" s="328"/>
      <c r="L1367" s="328"/>
      <c r="M1367" s="328"/>
      <c r="N1367" s="328"/>
      <c r="O1367" s="328"/>
    </row>
    <row r="1368" spans="1:15">
      <c r="C1368" s="328"/>
      <c r="D1368" s="328"/>
      <c r="E1368" s="328"/>
      <c r="F1368" s="328"/>
      <c r="G1368" s="328"/>
      <c r="H1368" s="328"/>
      <c r="I1368" s="328"/>
      <c r="J1368" s="328"/>
      <c r="K1368" s="328"/>
      <c r="L1368" s="328"/>
      <c r="M1368" s="328"/>
      <c r="N1368" s="328"/>
      <c r="O1368" s="328"/>
    </row>
    <row r="1369" spans="1:15">
      <c r="C1369" s="328"/>
      <c r="D1369" s="328"/>
      <c r="E1369" s="328"/>
      <c r="F1369" s="328"/>
      <c r="G1369" s="328"/>
      <c r="H1369" s="328"/>
      <c r="I1369" s="328"/>
      <c r="J1369" s="328"/>
      <c r="K1369" s="328"/>
      <c r="L1369" s="328"/>
      <c r="M1369" s="328"/>
      <c r="N1369" s="328"/>
      <c r="O1369" s="328"/>
    </row>
    <row r="1370" spans="1:15">
      <c r="C1370" s="328"/>
      <c r="D1370" s="328"/>
      <c r="E1370" s="328"/>
      <c r="F1370" s="328"/>
      <c r="G1370" s="328"/>
      <c r="H1370" s="328"/>
      <c r="I1370" s="328"/>
      <c r="J1370" s="328"/>
      <c r="K1370" s="328"/>
      <c r="L1370" s="328"/>
      <c r="M1370" s="328"/>
      <c r="N1370" s="328"/>
      <c r="O1370" s="328"/>
    </row>
  </sheetData>
  <autoFilter ref="A2:S1328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ColWidth="8.85546875" defaultRowHeight="12.75"/>
  <cols>
    <col min="1" max="1" width="18.28515625" style="394" bestFit="1" customWidth="1"/>
    <col min="2" max="2" width="2.28515625" style="394" bestFit="1" customWidth="1"/>
    <col min="3" max="3" width="16.140625" style="394" bestFit="1" customWidth="1"/>
    <col min="4" max="16" width="15.7109375" style="394" bestFit="1" customWidth="1"/>
    <col min="17" max="17" width="15" style="394" bestFit="1" customWidth="1"/>
    <col min="18" max="16384" width="8.85546875" style="394"/>
  </cols>
  <sheetData>
    <row r="1" spans="1:4" ht="15">
      <c r="A1" s="392"/>
      <c r="B1" s="393"/>
      <c r="C1" s="393"/>
      <c r="D1" s="393"/>
    </row>
    <row r="2" spans="1:4" ht="15">
      <c r="A2" s="393"/>
      <c r="B2" s="393"/>
      <c r="C2" s="393"/>
      <c r="D2" s="393"/>
    </row>
    <row r="3" spans="1:4" ht="15">
      <c r="A3" s="393"/>
      <c r="B3" s="393"/>
      <c r="C3" s="393"/>
      <c r="D3" s="393"/>
    </row>
    <row r="4" spans="1:4" ht="15">
      <c r="A4" s="393"/>
      <c r="B4" s="393"/>
      <c r="C4" s="393"/>
      <c r="D4" s="393"/>
    </row>
    <row r="5" spans="1:4" ht="15">
      <c r="A5" s="393"/>
      <c r="B5" s="393"/>
      <c r="C5" s="393"/>
      <c r="D5" s="393"/>
    </row>
    <row r="6" spans="1:4" ht="15">
      <c r="A6" s="393"/>
      <c r="B6" s="393"/>
      <c r="C6" s="393"/>
      <c r="D6" s="393"/>
    </row>
    <row r="7" spans="1:4" ht="15">
      <c r="A7" s="393"/>
      <c r="B7" s="393"/>
      <c r="C7" s="393"/>
      <c r="D7" s="393"/>
    </row>
    <row r="8" spans="1:4" ht="15">
      <c r="A8" s="393"/>
      <c r="B8" s="393"/>
      <c r="C8" s="393"/>
      <c r="D8" s="393"/>
    </row>
    <row r="9" spans="1:4" ht="15">
      <c r="A9" s="393"/>
      <c r="B9" s="393"/>
      <c r="C9" s="393"/>
      <c r="D9" s="393"/>
    </row>
    <row r="10" spans="1:4" ht="15">
      <c r="A10" s="393"/>
      <c r="B10" s="393"/>
      <c r="C10" s="393"/>
      <c r="D10" s="393"/>
    </row>
    <row r="11" spans="1:4" ht="15">
      <c r="A11" s="393"/>
      <c r="B11" s="393"/>
      <c r="C11" s="393"/>
      <c r="D11" s="393"/>
    </row>
    <row r="12" spans="1:4" ht="15">
      <c r="A12" s="393"/>
      <c r="B12" s="393"/>
      <c r="C12" s="393"/>
      <c r="D12" s="393"/>
    </row>
    <row r="13" spans="1:4" ht="15">
      <c r="A13" s="393"/>
      <c r="B13" s="393"/>
      <c r="C13" s="393"/>
      <c r="D13" s="393"/>
    </row>
    <row r="14" spans="1:4" ht="15">
      <c r="A14" s="393"/>
      <c r="B14" s="393"/>
      <c r="C14" s="393"/>
      <c r="D14" s="393"/>
    </row>
    <row r="15" spans="1:4" ht="15">
      <c r="A15" s="393"/>
      <c r="B15" s="393"/>
      <c r="C15" s="393"/>
      <c r="D15" s="393"/>
    </row>
    <row r="16" spans="1:4" ht="15">
      <c r="A16" s="392"/>
      <c r="B16" s="393"/>
      <c r="C16" s="393"/>
      <c r="D16" s="393"/>
    </row>
    <row r="17" spans="1:17" ht="15">
      <c r="A17" s="393"/>
      <c r="B17" s="393"/>
      <c r="C17" s="393"/>
      <c r="D17" s="393"/>
    </row>
    <row r="18" spans="1:17" ht="15">
      <c r="A18" s="393"/>
      <c r="B18" s="393"/>
      <c r="C18" s="393"/>
      <c r="D18" s="393"/>
    </row>
    <row r="19" spans="1:17" ht="15">
      <c r="A19" s="393"/>
      <c r="B19" s="393"/>
      <c r="C19" s="393"/>
      <c r="D19" s="393"/>
    </row>
    <row r="20" spans="1:17" ht="15">
      <c r="A20" s="393"/>
      <c r="B20" s="393"/>
      <c r="C20" s="393"/>
      <c r="D20" s="393"/>
    </row>
    <row r="22" spans="1:17">
      <c r="A22" s="395" t="s">
        <v>158</v>
      </c>
      <c r="C22" s="396" t="s">
        <v>159</v>
      </c>
      <c r="D22" s="397">
        <v>43100</v>
      </c>
      <c r="E22" s="397">
        <v>43131</v>
      </c>
      <c r="F22" s="397">
        <v>43159</v>
      </c>
      <c r="G22" s="397">
        <v>43190</v>
      </c>
      <c r="H22" s="397">
        <v>43220</v>
      </c>
      <c r="I22" s="397">
        <v>43251</v>
      </c>
      <c r="J22" s="397">
        <v>43281</v>
      </c>
      <c r="K22" s="397">
        <v>43312</v>
      </c>
      <c r="L22" s="397">
        <v>43343</v>
      </c>
      <c r="M22" s="397">
        <v>43373</v>
      </c>
      <c r="N22" s="397">
        <v>43404</v>
      </c>
      <c r="O22" s="397">
        <v>43434</v>
      </c>
      <c r="P22" s="397">
        <v>43465</v>
      </c>
    </row>
    <row r="24" spans="1:17">
      <c r="A24" s="398" t="s">
        <v>160</v>
      </c>
    </row>
    <row r="25" spans="1:17">
      <c r="A25" s="394" t="s">
        <v>161</v>
      </c>
      <c r="B25" s="399" t="s">
        <v>162</v>
      </c>
      <c r="C25" s="400">
        <f>SUMIF('TY Functl GP Detail (G)'!$Q$4:$Q$208,$B25,'TY Functl GP Detail (G)'!$P$4:$P$208)</f>
        <v>67819845.46208334</v>
      </c>
      <c r="D25" s="400">
        <f>SUMIF('TY Functl GP Detail (G)'!$Q$4:$Q$208,$B25,'TY Functl GP Detail (G)'!$C$4:$C$208)</f>
        <v>66508287.210000001</v>
      </c>
      <c r="E25" s="400">
        <f>SUMIF('TY Functl GP Detail (G)'!$Q$4:$Q$208,$B25,'TY Functl GP Detail (G)'!$D$4:$D$208)</f>
        <v>67267256.650000006</v>
      </c>
      <c r="F25" s="400">
        <f>SUMIF('TY Functl GP Detail (G)'!$Q$4:$Q$208,$B25,'TY Functl GP Detail (G)'!$E$4:$E$208)</f>
        <v>67261195.680000007</v>
      </c>
      <c r="G25" s="400">
        <f>SUMIF('TY Functl GP Detail (G)'!$Q$4:$Q$208,$B25,'TY Functl GP Detail (G)'!$F$4:$F$208)</f>
        <v>67275791.840000004</v>
      </c>
      <c r="H25" s="400">
        <f>SUMIF('TY Functl GP Detail (G)'!$Q$4:$Q$208,$B25,'TY Functl GP Detail (G)'!$G$4:$G$208)</f>
        <v>67273479.840000004</v>
      </c>
      <c r="I25" s="400">
        <f>SUMIF('TY Functl GP Detail (G)'!$Q$4:$Q$208,$B25,'TY Functl GP Detail (G)'!$H$4:$H$208)</f>
        <v>67249133.120000005</v>
      </c>
      <c r="J25" s="400">
        <f>SUMIF('TY Functl GP Detail (G)'!$Q$4:$Q$208,$B25,'TY Functl GP Detail (G)'!$I$4:$I$208)</f>
        <v>67248871.420000002</v>
      </c>
      <c r="K25" s="400">
        <f>SUMIF('TY Functl GP Detail (G)'!$Q$4:$Q$208,$B25,'TY Functl GP Detail (G)'!$J$4:$J$208)</f>
        <v>67237991.879999995</v>
      </c>
      <c r="L25" s="400">
        <f>SUMIF('TY Functl GP Detail (G)'!$Q$4:$Q$208,$B25,'TY Functl GP Detail (G)'!$K$4:$K$208)</f>
        <v>67227075.719999999</v>
      </c>
      <c r="M25" s="400">
        <f>SUMIF('TY Functl GP Detail (G)'!$Q$4:$Q$208,$B25,'TY Functl GP Detail (G)'!$L$4:$L$208)</f>
        <v>67188328.209999993</v>
      </c>
      <c r="N25" s="400">
        <f>SUMIF('TY Functl GP Detail (G)'!$Q$4:$Q$208,$B25,'TY Functl GP Detail (G)'!$M$4:$M$208)</f>
        <v>68909157.769999996</v>
      </c>
      <c r="O25" s="400">
        <f>SUMIF('TY Functl GP Detail (G)'!$Q$4:$Q$208,$B25,'TY Functl GP Detail (G)'!$N$4:$N$208)</f>
        <v>71915949.739999995</v>
      </c>
      <c r="P25" s="400">
        <f>SUMIF('TY Functl GP Detail (G)'!$Q$4:$Q$208,$B25,'TY Functl GP Detail (G)'!$O$4:$O$208)</f>
        <v>69070916.140000001</v>
      </c>
    </row>
    <row r="26" spans="1:17">
      <c r="A26" s="394" t="s">
        <v>7</v>
      </c>
      <c r="B26" s="399" t="s">
        <v>163</v>
      </c>
      <c r="C26" s="401">
        <f>SUMIF('TY Functl GP Detail (G)'!$Q$4:$Q$208,$B26,'TY Functl GP Detail (G)'!$P$4:$P$208)</f>
        <v>0</v>
      </c>
      <c r="D26" s="401">
        <f>SUMIF('TY Functl GP Detail (G)'!$Q$4:$Q$208,$B26,'TY Functl GP Detail (G)'!$C$4:$C$208)</f>
        <v>0</v>
      </c>
      <c r="E26" s="401">
        <f>SUMIF('TY Functl GP Detail (G)'!$Q$4:$Q$208,$B26,'TY Functl GP Detail (G)'!$D$4:$D$208)</f>
        <v>0</v>
      </c>
      <c r="F26" s="401">
        <f>SUMIF('TY Functl GP Detail (G)'!$Q$4:$Q$208,$B26,'TY Functl GP Detail (G)'!$E$4:$E$208)</f>
        <v>0</v>
      </c>
      <c r="G26" s="401">
        <f>SUMIF('TY Functl GP Detail (G)'!$Q$4:$Q$208,$B26,'TY Functl GP Detail (G)'!$F$4:$F$208)</f>
        <v>0</v>
      </c>
      <c r="H26" s="401">
        <f>SUMIF('TY Functl GP Detail (G)'!$Q$4:$Q$208,$B26,'TY Functl GP Detail (G)'!$G$4:$G$208)</f>
        <v>0</v>
      </c>
      <c r="I26" s="401">
        <f>SUMIF('TY Functl GP Detail (G)'!$Q$4:$Q$208,$B26,'TY Functl GP Detail (G)'!$H$4:$H$208)</f>
        <v>0</v>
      </c>
      <c r="J26" s="401">
        <f>SUMIF('TY Functl GP Detail (G)'!$Q$4:$Q$208,$B26,'TY Functl GP Detail (G)'!$I$4:$I$208)</f>
        <v>0</v>
      </c>
      <c r="K26" s="401">
        <f>SUMIF('TY Functl GP Detail (G)'!$Q$4:$Q$208,$B26,'TY Functl GP Detail (G)'!$J$4:$J$208)</f>
        <v>0</v>
      </c>
      <c r="L26" s="401">
        <f>SUMIF('TY Functl GP Detail (G)'!$Q$4:$Q$208,$B26,'TY Functl GP Detail (G)'!$K$4:$K$208)</f>
        <v>0</v>
      </c>
      <c r="M26" s="401">
        <f>SUMIF('TY Functl GP Detail (G)'!$Q$4:$Q$208,$B26,'TY Functl GP Detail (G)'!$L$4:$L$208)</f>
        <v>0</v>
      </c>
      <c r="N26" s="401">
        <f>SUMIF('TY Functl GP Detail (G)'!$Q$4:$Q$208,$B26,'TY Functl GP Detail (G)'!$M$4:$M$208)</f>
        <v>0</v>
      </c>
      <c r="O26" s="401">
        <f>SUMIF('TY Functl GP Detail (G)'!$Q$4:$Q$208,$B26,'TY Functl GP Detail (G)'!$N$4:$N$208)</f>
        <v>0</v>
      </c>
      <c r="P26" s="401">
        <f>SUMIF('TY Functl GP Detail (G)'!$Q$4:$Q$208,$B26,'TY Functl GP Detail (G)'!$O$4:$O$208)</f>
        <v>0</v>
      </c>
    </row>
    <row r="27" spans="1:17">
      <c r="A27" s="394" t="s">
        <v>8</v>
      </c>
      <c r="B27" s="399" t="s">
        <v>164</v>
      </c>
      <c r="C27" s="401">
        <f>SUMIF('TY Functl GP Detail (G)'!$Q$4:$Q$208,$B27,'TY Functl GP Detail (G)'!$P$4:$P$208)</f>
        <v>3710993360.6866665</v>
      </c>
      <c r="D27" s="401">
        <f>SUMIF('TY Functl GP Detail (G)'!$Q$4:$Q$208,$B27,'TY Functl GP Detail (G)'!$C$4:$C$208)</f>
        <v>3605786943.517817</v>
      </c>
      <c r="E27" s="401">
        <f>SUMIF('TY Functl GP Detail (G)'!$Q$4:$Q$208,$B27,'TY Functl GP Detail (G)'!$D$4:$D$208)</f>
        <v>3629673295.5999999</v>
      </c>
      <c r="F27" s="401">
        <f>SUMIF('TY Functl GP Detail (G)'!$Q$4:$Q$208,$B27,'TY Functl GP Detail (G)'!$E$4:$E$208)</f>
        <v>3636414505.9200001</v>
      </c>
      <c r="G27" s="401">
        <f>SUMIF('TY Functl GP Detail (G)'!$Q$4:$Q$208,$B27,'TY Functl GP Detail (G)'!$F$4:$F$208)</f>
        <v>3653521715.4499998</v>
      </c>
      <c r="H27" s="401">
        <f>SUMIF('TY Functl GP Detail (G)'!$Q$4:$Q$208,$B27,'TY Functl GP Detail (G)'!$G$4:$G$208)</f>
        <v>3669502924.0900002</v>
      </c>
      <c r="I27" s="401">
        <f>SUMIF('TY Functl GP Detail (G)'!$Q$4:$Q$208,$B27,'TY Functl GP Detail (G)'!$H$4:$H$208)</f>
        <v>3683149131.8600001</v>
      </c>
      <c r="J27" s="401">
        <f>SUMIF('TY Functl GP Detail (G)'!$Q$4:$Q$208,$B27,'TY Functl GP Detail (G)'!$I$4:$I$208)</f>
        <v>3704354338.8099999</v>
      </c>
      <c r="K27" s="401">
        <f>SUMIF('TY Functl GP Detail (G)'!$Q$4:$Q$208,$B27,'TY Functl GP Detail (G)'!$J$4:$J$208)</f>
        <v>3723105544.77</v>
      </c>
      <c r="L27" s="401">
        <f>SUMIF('TY Functl GP Detail (G)'!$Q$4:$Q$208,$B27,'TY Functl GP Detail (G)'!$K$4:$K$208)</f>
        <v>3741487749.9000001</v>
      </c>
      <c r="M27" s="401">
        <f>SUMIF('TY Functl GP Detail (G)'!$Q$4:$Q$208,$B27,'TY Functl GP Detail (G)'!$L$4:$L$208)</f>
        <v>3763923954.1900001</v>
      </c>
      <c r="N27" s="401">
        <f>SUMIF('TY Functl GP Detail (G)'!$Q$4:$Q$208,$B27,'TY Functl GP Detail (G)'!$M$4:$M$208)</f>
        <v>3791911157.71</v>
      </c>
      <c r="O27" s="401">
        <f>SUMIF('TY Functl GP Detail (G)'!$Q$4:$Q$208,$B27,'TY Functl GP Detail (G)'!$N$4:$N$208)</f>
        <v>3807155360.29</v>
      </c>
      <c r="P27" s="401">
        <f>SUMIF('TY Functl GP Detail (G)'!$Q$4:$Q$208,$B27,'TY Functl GP Detail (G)'!$O$4:$O$208)</f>
        <v>3849635035.7821827</v>
      </c>
    </row>
    <row r="28" spans="1:17">
      <c r="A28" s="402" t="s">
        <v>16</v>
      </c>
      <c r="B28" s="403" t="s">
        <v>165</v>
      </c>
      <c r="C28" s="401">
        <f>SUMIF('TY Functl GP Detail (G)'!$Q$4:$Q$208,$B28,'TY Functl GP Detail (G)'!$P$4:$P$208)</f>
        <v>139531979.72830001</v>
      </c>
      <c r="D28" s="401">
        <f>SUMIF('TY Functl GP Detail (G)'!$Q$4:$Q$208,$B28,'TY Functl GP Detail (G)'!$C$4:$C$208)</f>
        <v>129168886.76995371</v>
      </c>
      <c r="E28" s="401">
        <f>SUMIF('TY Functl GP Detail (G)'!$Q$4:$Q$208,$B28,'TY Functl GP Detail (G)'!$D$4:$D$208)</f>
        <v>129468817.16974954</v>
      </c>
      <c r="F28" s="401">
        <f>SUMIF('TY Functl GP Detail (G)'!$Q$4:$Q$208,$B28,'TY Functl GP Detail (G)'!$E$4:$E$208)</f>
        <v>129873079.84903622</v>
      </c>
      <c r="G28" s="401">
        <f>SUMIF('TY Functl GP Detail (G)'!$Q$4:$Q$208,$B28,'TY Functl GP Detail (G)'!$F$4:$F$208)</f>
        <v>130702758.62167302</v>
      </c>
      <c r="H28" s="401">
        <f>SUMIF('TY Functl GP Detail (G)'!$Q$4:$Q$208,$B28,'TY Functl GP Detail (G)'!$G$4:$G$208)</f>
        <v>130696475.18805182</v>
      </c>
      <c r="I28" s="401">
        <f>SUMIF('TY Functl GP Detail (G)'!$Q$4:$Q$208,$B28,'TY Functl GP Detail (G)'!$H$4:$H$208)</f>
        <v>133564470.37403964</v>
      </c>
      <c r="J28" s="401">
        <f>SUMIF('TY Functl GP Detail (G)'!$Q$4:$Q$208,$B28,'TY Functl GP Detail (G)'!$I$4:$I$208)</f>
        <v>137066748.76316243</v>
      </c>
      <c r="K28" s="401">
        <f>SUMIF('TY Functl GP Detail (G)'!$Q$4:$Q$208,$B28,'TY Functl GP Detail (G)'!$J$4:$J$208)</f>
        <v>136546633.26439846</v>
      </c>
      <c r="L28" s="401">
        <f>SUMIF('TY Functl GP Detail (G)'!$Q$4:$Q$208,$B28,'TY Functl GP Detail (G)'!$K$4:$K$208)</f>
        <v>137163762.06551895</v>
      </c>
      <c r="M28" s="401">
        <f>SUMIF('TY Functl GP Detail (G)'!$Q$4:$Q$208,$B28,'TY Functl GP Detail (G)'!$L$4:$L$208)</f>
        <v>147926721.81230426</v>
      </c>
      <c r="N28" s="401">
        <f>SUMIF('TY Functl GP Detail (G)'!$Q$4:$Q$208,$B28,'TY Functl GP Detail (G)'!$M$4:$M$208)</f>
        <v>155422009.74432018</v>
      </c>
      <c r="O28" s="401">
        <f>SUMIF('TY Functl GP Detail (G)'!$Q$4:$Q$208,$B28,'TY Functl GP Detail (G)'!$N$4:$N$208)</f>
        <v>157036716.94103098</v>
      </c>
      <c r="P28" s="401">
        <f>SUMIF('TY Functl GP Detail (G)'!$Q$4:$Q$208,$B28,'TY Functl GP Detail (G)'!$O$4:$O$208)</f>
        <v>168680031.12267539</v>
      </c>
    </row>
    <row r="29" spans="1:17">
      <c r="A29" s="402" t="s">
        <v>17</v>
      </c>
      <c r="B29" s="403" t="s">
        <v>9</v>
      </c>
      <c r="C29" s="404">
        <f>SUMIF('TY Functl GP Detail (G)'!$Q$4:$Q$208,$B29,'TY Functl GP Detail (G)'!$P$4:$P$208)</f>
        <v>173600529.37760013</v>
      </c>
      <c r="D29" s="404">
        <f>SUMIF('TY Functl GP Detail (G)'!$Q$4:$Q$208,$B29,'TY Functl GP Detail (G)'!$C$4:$C$208)</f>
        <v>158241918.11513078</v>
      </c>
      <c r="E29" s="404">
        <f>SUMIF('TY Functl GP Detail (G)'!$Q$4:$Q$208,$B29,'TY Functl GP Detail (G)'!$D$4:$D$208)</f>
        <v>158128719.46777058</v>
      </c>
      <c r="F29" s="404">
        <f>SUMIF('TY Functl GP Detail (G)'!$Q$4:$Q$208,$B29,'TY Functl GP Detail (G)'!$E$4:$E$208)</f>
        <v>158757832.83535618</v>
      </c>
      <c r="G29" s="404">
        <f>SUMIF('TY Functl GP Detail (G)'!$Q$4:$Q$208,$B29,'TY Functl GP Detail (G)'!$F$4:$F$208)</f>
        <v>159940808.35177216</v>
      </c>
      <c r="H29" s="404">
        <f>SUMIF('TY Functl GP Detail (G)'!$Q$4:$Q$208,$B29,'TY Functl GP Detail (G)'!$G$4:$G$208)</f>
        <v>159995908.60581061</v>
      </c>
      <c r="I29" s="404">
        <f>SUMIF('TY Functl GP Detail (G)'!$Q$4:$Q$208,$B29,'TY Functl GP Detail (G)'!$H$4:$H$208)</f>
        <v>165752030.29595572</v>
      </c>
      <c r="J29" s="404">
        <f>SUMIF('TY Functl GP Detail (G)'!$Q$4:$Q$208,$B29,'TY Functl GP Detail (G)'!$I$4:$I$208)</f>
        <v>169803217.19020864</v>
      </c>
      <c r="K29" s="404">
        <f>SUMIF('TY Functl GP Detail (G)'!$Q$4:$Q$208,$B29,'TY Functl GP Detail (G)'!$J$4:$J$208)</f>
        <v>170834154.23741543</v>
      </c>
      <c r="L29" s="404">
        <f>SUMIF('TY Functl GP Detail (G)'!$Q$4:$Q$208,$B29,'TY Functl GP Detail (G)'!$K$4:$K$208)</f>
        <v>171693962.83654606</v>
      </c>
      <c r="M29" s="404">
        <f>SUMIF('TY Functl GP Detail (G)'!$Q$4:$Q$208,$B29,'TY Functl GP Detail (G)'!$L$4:$L$208)</f>
        <v>186634825.99457887</v>
      </c>
      <c r="N29" s="404">
        <f>SUMIF('TY Functl GP Detail (G)'!$Q$4:$Q$208,$B29,'TY Functl GP Detail (G)'!$M$4:$M$208)</f>
        <v>196768872.17527306</v>
      </c>
      <c r="O29" s="404">
        <f>SUMIF('TY Functl GP Detail (G)'!$Q$4:$Q$208,$B29,'TY Functl GP Detail (G)'!$N$4:$N$208)</f>
        <v>198997867.00537798</v>
      </c>
      <c r="P29" s="404">
        <f>SUMIF('TY Functl GP Detail (G)'!$Q$4:$Q$208,$B29,'TY Functl GP Detail (G)'!$O$4:$O$208)</f>
        <v>213554388.95514211</v>
      </c>
    </row>
    <row r="30" spans="1:17">
      <c r="C30" s="405"/>
    </row>
    <row r="31" spans="1:17" ht="13.5" thickBot="1">
      <c r="A31" s="398" t="s">
        <v>166</v>
      </c>
      <c r="B31" s="398"/>
      <c r="C31" s="544">
        <f>SUM(C25:C30)</f>
        <v>4091945715.2546501</v>
      </c>
      <c r="D31" s="544">
        <f t="shared" ref="D31:P31" si="0">SUM(D25:D30)</f>
        <v>3959706035.6129017</v>
      </c>
      <c r="E31" s="544">
        <f t="shared" si="0"/>
        <v>3984538088.8875203</v>
      </c>
      <c r="F31" s="544">
        <f t="shared" si="0"/>
        <v>3992306614.2843924</v>
      </c>
      <c r="G31" s="544">
        <f t="shared" si="0"/>
        <v>4011441074.2634454</v>
      </c>
      <c r="H31" s="544">
        <f t="shared" si="0"/>
        <v>4027468787.7238626</v>
      </c>
      <c r="I31" s="544">
        <f t="shared" si="0"/>
        <v>4049714765.6499953</v>
      </c>
      <c r="J31" s="544">
        <f t="shared" si="0"/>
        <v>4078473176.1833711</v>
      </c>
      <c r="K31" s="544">
        <f t="shared" si="0"/>
        <v>4097724324.151814</v>
      </c>
      <c r="L31" s="544">
        <f t="shared" si="0"/>
        <v>4117572550.5220647</v>
      </c>
      <c r="M31" s="544">
        <f t="shared" si="0"/>
        <v>4165673830.206883</v>
      </c>
      <c r="N31" s="544">
        <f t="shared" si="0"/>
        <v>4213011197.3995934</v>
      </c>
      <c r="O31" s="544">
        <f t="shared" si="0"/>
        <v>4235105893.9764085</v>
      </c>
      <c r="P31" s="544">
        <f t="shared" si="0"/>
        <v>4300940372</v>
      </c>
      <c r="Q31" s="400"/>
    </row>
    <row r="32" spans="1:17" s="406" customFormat="1" ht="12" thickTop="1">
      <c r="A32" s="406" t="s">
        <v>1640</v>
      </c>
      <c r="C32" s="407">
        <f>C31-'TY Functl GP Detail (G)'!P210</f>
        <v>0</v>
      </c>
      <c r="D32" s="407">
        <f>D31-'TY Functl GP Detail (G)'!C210</f>
        <v>0</v>
      </c>
      <c r="E32" s="407">
        <f>E31-'TY Functl GP Detail (G)'!D210</f>
        <v>0</v>
      </c>
      <c r="F32" s="407">
        <f>F31-'TY Functl GP Detail (G)'!E210</f>
        <v>0</v>
      </c>
      <c r="G32" s="407">
        <f>G31-'TY Functl GP Detail (G)'!F210</f>
        <v>0</v>
      </c>
      <c r="H32" s="407">
        <f>H31-'TY Functl GP Detail (G)'!G210</f>
        <v>0</v>
      </c>
      <c r="I32" s="407">
        <f>I31-'TY Functl GP Detail (G)'!H210</f>
        <v>0</v>
      </c>
      <c r="J32" s="407">
        <f>J31-'TY Functl GP Detail (G)'!I210</f>
        <v>0</v>
      </c>
      <c r="K32" s="407">
        <f>K31-'TY Functl GP Detail (G)'!J210</f>
        <v>0</v>
      </c>
      <c r="L32" s="407">
        <f>L31-'TY Functl GP Detail (G)'!K210</f>
        <v>0</v>
      </c>
      <c r="M32" s="407">
        <f>M31-'TY Functl GP Detail (G)'!L210</f>
        <v>0</v>
      </c>
      <c r="N32" s="407">
        <f>N31-'TY Functl GP Detail (G)'!M210</f>
        <v>0</v>
      </c>
      <c r="O32" s="407">
        <f>O31-'TY Functl GP Detail (G)'!N210</f>
        <v>0</v>
      </c>
      <c r="P32" s="407">
        <f>P31-'TY Functl GP Detail (G)'!O210</f>
        <v>0</v>
      </c>
    </row>
    <row r="34" spans="1:16" ht="15">
      <c r="C34" s="408" t="s">
        <v>19</v>
      </c>
      <c r="D34" s="3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395" t="s">
        <v>158</v>
      </c>
      <c r="C35" s="396" t="s">
        <v>167</v>
      </c>
      <c r="D35" s="397">
        <v>43100</v>
      </c>
      <c r="E35" s="397">
        <v>43131</v>
      </c>
      <c r="F35" s="397">
        <v>43159</v>
      </c>
      <c r="G35" s="397">
        <v>43190</v>
      </c>
      <c r="H35" s="397">
        <v>43220</v>
      </c>
      <c r="I35" s="397">
        <v>43251</v>
      </c>
      <c r="J35" s="397">
        <v>43281</v>
      </c>
      <c r="K35" s="397">
        <v>43312</v>
      </c>
      <c r="L35" s="397">
        <v>43343</v>
      </c>
      <c r="M35" s="397">
        <v>43373</v>
      </c>
      <c r="N35" s="397">
        <v>43404</v>
      </c>
      <c r="O35" s="397">
        <v>43434</v>
      </c>
      <c r="P35" s="397">
        <v>43465</v>
      </c>
    </row>
    <row r="37" spans="1:16">
      <c r="A37" s="398" t="s">
        <v>160</v>
      </c>
      <c r="C37" s="402"/>
    </row>
    <row r="38" spans="1:16">
      <c r="A38" s="394" t="s">
        <v>161</v>
      </c>
      <c r="B38" s="399" t="s">
        <v>162</v>
      </c>
      <c r="C38" s="255">
        <f>-SUMIF('TY Functl AD Detail (G)'!$Q$3:$Q$312,$B25,'TY Functl AD Detail (G)'!$P$3:$P$312)</f>
        <v>-33125037.959271803</v>
      </c>
      <c r="D38" s="255">
        <f>-SUMIF('TY Functl AD Detail (G)'!$Q$3:$Q$312,$B25,'TY Functl AD Detail (G)'!C3:C312)</f>
        <v>-32366954.958329931</v>
      </c>
      <c r="E38" s="255">
        <f>-SUMIF('TY Functl AD Detail (G)'!$Q$3:$Q$312,$B25,'TY Functl AD Detail (G)'!$D$3:$D$312)</f>
        <v>-32482873.105785139</v>
      </c>
      <c r="F38" s="255">
        <f>-SUMIF('TY Functl AD Detail (G)'!$Q$3:$Q$312,$B25,'TY Functl AD Detail (G)'!$E$3:$E$312)</f>
        <v>-32596498.550093204</v>
      </c>
      <c r="G38" s="255">
        <f>-SUMIF('TY Functl AD Detail (G)'!$Q$3:$Q$312,$B25,'TY Functl AD Detail (G)'!$F$3:$F$312)</f>
        <v>-32770164.108565561</v>
      </c>
      <c r="H38" s="255">
        <f>-SUMIF('TY Functl AD Detail (G)'!$Q$3:$Q$312,$B25,'TY Functl AD Detail (G)'!$G$3:$G$312)</f>
        <v>-32892763.845535126</v>
      </c>
      <c r="I38" s="255">
        <f>-SUMIF('TY Functl AD Detail (G)'!$Q$3:$Q$312,$B25,'TY Functl AD Detail (G)'!$H$3:$H$312)</f>
        <v>-33012454.799375709</v>
      </c>
      <c r="J38" s="255">
        <f>-SUMIF('TY Functl AD Detail (G)'!$Q$3:$Q$312,$B25,'TY Functl AD Detail (G)'!$I$3:$I$312)</f>
        <v>-33133730.701466881</v>
      </c>
      <c r="K38" s="255">
        <f>-SUMIF('TY Functl AD Detail (G)'!$Q$3:$Q$312,$B25,'TY Functl AD Detail (G)'!$J$3:$J$312)</f>
        <v>-33256968.968013126</v>
      </c>
      <c r="L38" s="255">
        <f>-SUMIF('TY Functl AD Detail (G)'!$Q$3:$Q$312,$B25,'TY Functl AD Detail (G)'!$K$3:$K$312)</f>
        <v>-33387524.660237461</v>
      </c>
      <c r="M38" s="255">
        <f>-SUMIF('TY Functl AD Detail (G)'!$Q$3:$Q$312,$B25,'TY Functl AD Detail (G)'!$L$3:$L$312)</f>
        <v>-33469797.701004609</v>
      </c>
      <c r="N38" s="255">
        <f>-SUMIF('TY Functl AD Detail (G)'!$Q$3:$Q$312,$B25,'TY Functl AD Detail (G)'!$M$3:$M$312)</f>
        <v>-33627940.567591563</v>
      </c>
      <c r="O38" s="255">
        <f>-SUMIF('TY Functl AD Detail (G)'!$Q$3:$Q$312,$B25,'TY Functl AD Detail (G)'!$N$3:$N$312)</f>
        <v>-33757198.883526586</v>
      </c>
      <c r="P38" s="255">
        <f>-SUMIF('TY Functl AD Detail (G)'!$Q$3:$Q$312,$B25,'TY Functl AD Detail (G)'!$O$3:$O$312)</f>
        <v>-33877132.27322977</v>
      </c>
    </row>
    <row r="39" spans="1:16">
      <c r="A39" s="394" t="s">
        <v>7</v>
      </c>
      <c r="B39" s="399" t="s">
        <v>163</v>
      </c>
      <c r="C39" s="409">
        <f>-SUMIF('TY Functl AD Detail (G)'!$Q$3:$Q$312,$B26,'TY Functl AD Detail (G)'!$P$3:$P$312)</f>
        <v>0</v>
      </c>
      <c r="D39" s="409">
        <f>-SUMIF('TY Functl AD Detail (G)'!$Q$3:$Q$312,$B26,'TY Functl AD Detail (G)'!$C$3:$C$312)</f>
        <v>0</v>
      </c>
      <c r="E39" s="409">
        <f>-SUMIF('TY Functl AD Detail (G)'!$Q$3:$Q$312,$B26,'TY Functl AD Detail (G)'!$D$3:$D$312)</f>
        <v>0</v>
      </c>
      <c r="F39" s="409">
        <f>-SUMIF('TY Functl AD Detail (G)'!$Q$3:$Q$312,$B26,'TY Functl AD Detail (G)'!$E$3:$E$312)</f>
        <v>0</v>
      </c>
      <c r="G39" s="409">
        <f>-SUMIF('TY Functl AD Detail (G)'!$Q$3:$Q$312,$B26,'TY Functl AD Detail (G)'!$F$3:$F$312)</f>
        <v>0</v>
      </c>
      <c r="H39" s="409">
        <f>-SUMIF('TY Functl AD Detail (G)'!$Q$3:$Q$312,$B26,'TY Functl AD Detail (G)'!$G$3:$G$312)</f>
        <v>0</v>
      </c>
      <c r="I39" s="409">
        <f>-SUMIF('TY Functl AD Detail (G)'!$Q$3:$Q$312,$B26,'TY Functl AD Detail (G)'!$H$3:$H$312)</f>
        <v>0</v>
      </c>
      <c r="J39" s="409">
        <f>-SUMIF('TY Functl AD Detail (G)'!$Q$3:$Q$312,$B26,'TY Functl AD Detail (G)'!$I$3:$I$312)</f>
        <v>0</v>
      </c>
      <c r="K39" s="409">
        <f>-SUMIF('TY Functl AD Detail (G)'!$Q$3:$Q$312,$B26,'TY Functl AD Detail (G)'!$J$3:$J$312)</f>
        <v>0</v>
      </c>
      <c r="L39" s="409">
        <f>-SUMIF('TY Functl AD Detail (G)'!$Q$3:$Q$312,$B26,'TY Functl AD Detail (G)'!$K$3:$K$312)</f>
        <v>0</v>
      </c>
      <c r="M39" s="409">
        <f>-SUMIF('TY Functl AD Detail (G)'!$Q$3:$Q$312,$B26,'TY Functl AD Detail (G)'!$L$3:$L$312)</f>
        <v>0</v>
      </c>
      <c r="N39" s="409">
        <f>-SUMIF('TY Functl AD Detail (G)'!$Q$3:$Q$312,$B26,'TY Functl AD Detail (G)'!$M$3:$M$312)</f>
        <v>0</v>
      </c>
      <c r="O39" s="409">
        <f>-SUMIF('TY Functl AD Detail (G)'!$Q$3:$Q$312,$B26,'TY Functl AD Detail (G)'!$N$3:$N$312)</f>
        <v>0</v>
      </c>
      <c r="P39" s="409">
        <f>-SUMIF('TY Functl AD Detail (G)'!$Q$3:$Q$312,$B26,'TY Functl AD Detail (G)'!$O$3:$O$312)</f>
        <v>0</v>
      </c>
    </row>
    <row r="40" spans="1:16">
      <c r="A40" s="394" t="s">
        <v>8</v>
      </c>
      <c r="B40" s="399" t="s">
        <v>164</v>
      </c>
      <c r="C40" s="409">
        <f>-SUMIF('TY Functl AD Detail (G)'!$Q$3:$Q$312,$B27,'TY Functl AD Detail (G)'!$P$3:$P$312)</f>
        <v>-1433137826.69191</v>
      </c>
      <c r="D40" s="409">
        <f>-SUMIF('TY Functl AD Detail (G)'!$Q$3:$Q$312,$B27,'TY Functl AD Detail (G)'!$C$3:$C$312)</f>
        <v>-1394291308.4457569</v>
      </c>
      <c r="E40" s="409">
        <f>-SUMIF('TY Functl AD Detail (G)'!$Q$3:$Q$312,$B27,'TY Functl AD Detail (G)'!$D$3:$D$312)</f>
        <v>-1400529335.4109099</v>
      </c>
      <c r="F40" s="409">
        <f>-SUMIF('TY Functl AD Detail (G)'!$Q$3:$Q$312,$B27,'TY Functl AD Detail (G)'!$E$3:$E$312)</f>
        <v>-1407452937.9303923</v>
      </c>
      <c r="G40" s="409">
        <f>-SUMIF('TY Functl AD Detail (G)'!$Q$3:$Q$312,$B27,'TY Functl AD Detail (G)'!$F$3:$F$312)</f>
        <v>-1414225120.9930232</v>
      </c>
      <c r="H40" s="409">
        <f>-SUMIF('TY Functl AD Detail (G)'!$Q$3:$Q$312,$B27,'TY Functl AD Detail (G)'!$G$3:$G$312)</f>
        <v>-1421271064.0427072</v>
      </c>
      <c r="I40" s="409">
        <f>-SUMIF('TY Functl AD Detail (G)'!$Q$3:$Q$312,$B27,'TY Functl AD Detail (G)'!$H$3:$H$312)</f>
        <v>-1424259561.5349114</v>
      </c>
      <c r="J40" s="409">
        <f>-SUMIF('TY Functl AD Detail (G)'!$Q$3:$Q$312,$B27,'TY Functl AD Detail (G)'!$I$3:$I$312)</f>
        <v>-1431311348.0597496</v>
      </c>
      <c r="K40" s="409">
        <f>-SUMIF('TY Functl AD Detail (G)'!$Q$3:$Q$312,$B27,'TY Functl AD Detail (G)'!$J$3:$J$312)</f>
        <v>-1437815230.4257927</v>
      </c>
      <c r="L40" s="409">
        <f>-SUMIF('TY Functl AD Detail (G)'!$Q$3:$Q$312,$B27,'TY Functl AD Detail (G)'!$K$3:$K$312)</f>
        <v>-1446457073.8134804</v>
      </c>
      <c r="M40" s="409">
        <f>-SUMIF('TY Functl AD Detail (G)'!$Q$3:$Q$312,$B27,'TY Functl AD Detail (G)'!$L$3:$L$312)</f>
        <v>-1453437801.3786523</v>
      </c>
      <c r="N40" s="409">
        <f>-SUMIF('TY Functl AD Detail (G)'!$Q$3:$Q$312,$B27,'TY Functl AD Detail (G)'!$M$3:$M$312)</f>
        <v>-1459738521.202204</v>
      </c>
      <c r="O40" s="409">
        <f>-SUMIF('TY Functl AD Detail (G)'!$Q$3:$Q$312,$B27,'TY Functl AD Detail (G)'!$N$3:$N$312)</f>
        <v>-1466914937.4373622</v>
      </c>
      <c r="P40" s="409">
        <f>-SUMIF('TY Functl AD Detail (G)'!$Q$3:$Q$312,$B27,'TY Functl AD Detail (G)'!$O$3:$O$312)</f>
        <v>-1474178235.2325799</v>
      </c>
    </row>
    <row r="41" spans="1:16">
      <c r="A41" s="402" t="s">
        <v>16</v>
      </c>
      <c r="B41" s="403" t="s">
        <v>165</v>
      </c>
      <c r="C41" s="409">
        <f>-SUMIF('TY Functl AD Detail (G)'!$Q$3:$Q$312,$B28,'TY Functl AD Detail (G)'!$P$3:$P$312)</f>
        <v>-47274087.95805271</v>
      </c>
      <c r="D41" s="409">
        <f>-SUMIF('TY Functl AD Detail (G)'!$Q$3:$Q$312,$B28,'TY Functl AD Detail (G)'!$C$3:$C$312)</f>
        <v>-42497437.162294544</v>
      </c>
      <c r="E41" s="409">
        <f>-SUMIF('TY Functl AD Detail (G)'!$Q$3:$Q$312,$B28,'TY Functl AD Detail (G)'!$D$3:$D$312)</f>
        <v>-42994638.559912838</v>
      </c>
      <c r="F41" s="409">
        <f>-SUMIF('TY Functl AD Detail (G)'!$Q$3:$Q$312,$B28,'TY Functl AD Detail (G)'!$E$3:$E$312)</f>
        <v>-43915845.746495999</v>
      </c>
      <c r="G41" s="409">
        <f>-SUMIF('TY Functl AD Detail (G)'!$Q$3:$Q$312,$B28,'TY Functl AD Detail (G)'!$F$3:$F$312)</f>
        <v>-45282022.845754862</v>
      </c>
      <c r="H41" s="409">
        <f>-SUMIF('TY Functl AD Detail (G)'!$Q$3:$Q$312,$B28,'TY Functl AD Detail (G)'!$G$3:$G$312)</f>
        <v>-46546116.858112901</v>
      </c>
      <c r="I41" s="409">
        <f>-SUMIF('TY Functl AD Detail (G)'!$Q$3:$Q$312,$B28,'TY Functl AD Detail (G)'!$H$3:$H$312)</f>
        <v>-46129964.887359753</v>
      </c>
      <c r="J41" s="409">
        <f>-SUMIF('TY Functl AD Detail (G)'!$Q$3:$Q$312,$B28,'TY Functl AD Detail (G)'!$I$3:$I$312)</f>
        <v>-47259002.737741917</v>
      </c>
      <c r="K41" s="409">
        <f>-SUMIF('TY Functl AD Detail (G)'!$Q$3:$Q$312,$B28,'TY Functl AD Detail (G)'!$J$3:$J$312)</f>
        <v>-46862559.226584964</v>
      </c>
      <c r="L41" s="409">
        <f>-SUMIF('TY Functl AD Detail (G)'!$Q$3:$Q$312,$B28,'TY Functl AD Detail (G)'!$K$3:$K$312)</f>
        <v>-48230237.028317735</v>
      </c>
      <c r="M41" s="409">
        <f>-SUMIF('TY Functl AD Detail (G)'!$Q$3:$Q$312,$B28,'TY Functl AD Detail (G)'!$L$3:$L$312)</f>
        <v>-49644650.940238655</v>
      </c>
      <c r="N41" s="409">
        <f>-SUMIF('TY Functl AD Detail (G)'!$Q$3:$Q$312,$B28,'TY Functl AD Detail (G)'!$M$3:$M$312)</f>
        <v>-50350262.41949755</v>
      </c>
      <c r="O41" s="409">
        <f>-SUMIF('TY Functl AD Detail (G)'!$Q$3:$Q$312,$B28,'TY Functl AD Detail (G)'!$N$3:$N$312)</f>
        <v>-52008986.1944796</v>
      </c>
      <c r="P41" s="409">
        <f>-SUMIF('TY Functl AD Detail (G)'!$Q$3:$Q$312,$B28,'TY Functl AD Detail (G)'!$O$3:$O$312)</f>
        <v>-53633346.924337715</v>
      </c>
    </row>
    <row r="42" spans="1:16">
      <c r="A42" s="402" t="s">
        <v>17</v>
      </c>
      <c r="B42" s="403" t="s">
        <v>9</v>
      </c>
      <c r="C42" s="410">
        <f>-SUMIF('TY Functl AD Detail (G)'!$Q$3:$Q$312,$B29,'TY Functl AD Detail (G)'!$P$3:$P$312)</f>
        <v>-56258222.169565432</v>
      </c>
      <c r="D42" s="410">
        <f>-SUMIF('TY Functl AD Detail (G)'!$Q$3:$Q$312,$B29,'TY Functl AD Detail (G)'!$C$3:$C$312)</f>
        <v>-51515204.928423628</v>
      </c>
      <c r="E42" s="410">
        <f>-SUMIF('TY Functl AD Detail (G)'!$Q$3:$Q$312,$B29,'TY Functl AD Detail (G)'!$D$3:$D$312)</f>
        <v>-51358736.503976531</v>
      </c>
      <c r="F42" s="410">
        <f>-SUMIF('TY Functl AD Detail (G)'!$Q$3:$Q$312,$B29,'TY Functl AD Detail (G)'!$E$3:$E$312)</f>
        <v>-52447149.013515033</v>
      </c>
      <c r="G42" s="410">
        <f>-SUMIF('TY Functl AD Detail (G)'!$Q$3:$Q$312,$B29,'TY Functl AD Detail (G)'!$F$3:$F$312)</f>
        <v>-54108877.045468651</v>
      </c>
      <c r="H42" s="410">
        <f>-SUMIF('TY Functl AD Detail (G)'!$Q$3:$Q$312,$B29,'TY Functl AD Detail (G)'!$G$3:$G$312)</f>
        <v>-55628297.093216173</v>
      </c>
      <c r="I42" s="410">
        <f>-SUMIF('TY Functl AD Detail (G)'!$Q$3:$Q$312,$B29,'TY Functl AD Detail (G)'!$H$3:$H$312)</f>
        <v>-54884184.224727392</v>
      </c>
      <c r="J42" s="410">
        <f>-SUMIF('TY Functl AD Detail (G)'!$Q$3:$Q$312,$B29,'TY Functl AD Detail (G)'!$I$3:$I$312)</f>
        <v>-56245648.545235954</v>
      </c>
      <c r="K42" s="410">
        <f>-SUMIF('TY Functl AD Detail (G)'!$Q$3:$Q$312,$B29,'TY Functl AD Detail (G)'!$J$3:$J$312)</f>
        <v>-55457713.573631011</v>
      </c>
      <c r="L42" s="410">
        <f>-SUMIF('TY Functl AD Detail (G)'!$Q$3:$Q$312,$B29,'TY Functl AD Detail (G)'!$K$3:$K$312)</f>
        <v>-57056112.461772569</v>
      </c>
      <c r="M42" s="410">
        <f>-SUMIF('TY Functl AD Detail (G)'!$Q$3:$Q$312,$B29,'TY Functl AD Detail (G)'!$L$3:$L$312)</f>
        <v>-58967916.004372492</v>
      </c>
      <c r="N42" s="410">
        <f>-SUMIF('TY Functl AD Detail (G)'!$Q$3:$Q$312,$B29,'TY Functl AD Detail (G)'!$M$3:$M$312)</f>
        <v>-59682087.37612427</v>
      </c>
      <c r="O42" s="410">
        <f>-SUMIF('TY Functl AD Detail (G)'!$Q$3:$Q$312,$B29,'TY Functl AD Detail (G)'!$N$3:$N$312)</f>
        <v>-61693713.220347047</v>
      </c>
      <c r="P42" s="410">
        <f>-SUMIF('TY Functl AD Detail (G)'!$Q$3:$Q$312,$B29,'TY Functl AD Detail (G)'!$O$3:$O$312)</f>
        <v>-63622240.99442634</v>
      </c>
    </row>
    <row r="43" spans="1:16">
      <c r="C43" s="402"/>
    </row>
    <row r="44" spans="1:16" ht="13.5" thickBot="1">
      <c r="A44" s="398" t="s">
        <v>166</v>
      </c>
      <c r="B44" s="398"/>
      <c r="C44" s="411">
        <f>SUM(C38:C43)</f>
        <v>-1569795174.7788</v>
      </c>
      <c r="D44" s="411">
        <f t="shared" ref="D44:P44" si="1">SUM(D38:D43)</f>
        <v>-1520670905.4948051</v>
      </c>
      <c r="E44" s="411">
        <f t="shared" si="1"/>
        <v>-1527365583.5805845</v>
      </c>
      <c r="F44" s="411">
        <f t="shared" si="1"/>
        <v>-1536412431.2404964</v>
      </c>
      <c r="G44" s="411">
        <f t="shared" si="1"/>
        <v>-1546386184.9928122</v>
      </c>
      <c r="H44" s="411">
        <f t="shared" si="1"/>
        <v>-1556338241.8395712</v>
      </c>
      <c r="I44" s="411">
        <f t="shared" si="1"/>
        <v>-1558286165.4463744</v>
      </c>
      <c r="J44" s="411">
        <f t="shared" si="1"/>
        <v>-1567949730.0441942</v>
      </c>
      <c r="K44" s="411">
        <f t="shared" si="1"/>
        <v>-1573392472.1940217</v>
      </c>
      <c r="L44" s="411">
        <f t="shared" si="1"/>
        <v>-1585130947.9638083</v>
      </c>
      <c r="M44" s="411">
        <f t="shared" si="1"/>
        <v>-1595520166.0242682</v>
      </c>
      <c r="N44" s="411">
        <f t="shared" si="1"/>
        <v>-1603398811.5654175</v>
      </c>
      <c r="O44" s="411">
        <f t="shared" si="1"/>
        <v>-1614374835.7357154</v>
      </c>
      <c r="P44" s="411">
        <f t="shared" si="1"/>
        <v>-1625310955.4245737</v>
      </c>
    </row>
    <row r="45" spans="1:16" ht="13.5" thickTop="1">
      <c r="A45" s="406" t="s">
        <v>1640</v>
      </c>
      <c r="B45" s="406"/>
      <c r="C45" s="407">
        <f>C44+'TY Functl AD Detail (G)'!P186</f>
        <v>0</v>
      </c>
      <c r="D45" s="407">
        <f>D44+'TY Functl AD Detail (G)'!C186</f>
        <v>0</v>
      </c>
      <c r="E45" s="407">
        <f>E44+'TY Functl AD Detail (G)'!D186</f>
        <v>0</v>
      </c>
      <c r="F45" s="407">
        <f>F44+'TY Functl AD Detail (G)'!E186</f>
        <v>0</v>
      </c>
      <c r="G45" s="407">
        <f>G44+'TY Functl AD Detail (G)'!F186</f>
        <v>0</v>
      </c>
      <c r="H45" s="407">
        <f>H44+'TY Functl AD Detail (G)'!G186</f>
        <v>0</v>
      </c>
      <c r="I45" s="407">
        <f>I44+'TY Functl AD Detail (G)'!H186</f>
        <v>0</v>
      </c>
      <c r="J45" s="407">
        <f>J44+'TY Functl AD Detail (G)'!I186</f>
        <v>0</v>
      </c>
      <c r="K45" s="407">
        <f>K44+'TY Functl AD Detail (G)'!J186</f>
        <v>0</v>
      </c>
      <c r="L45" s="407">
        <f>L44+'TY Functl AD Detail (G)'!K186</f>
        <v>0</v>
      </c>
      <c r="M45" s="407">
        <f>M44+'TY Functl AD Detail (G)'!L186</f>
        <v>0</v>
      </c>
      <c r="N45" s="407">
        <f>N44+'TY Functl AD Detail (G)'!M186</f>
        <v>0</v>
      </c>
      <c r="O45" s="407">
        <f>O44+'TY Functl AD Detail (G)'!N186</f>
        <v>0</v>
      </c>
      <c r="P45" s="40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/>
  </sheetViews>
  <sheetFormatPr defaultRowHeight="15"/>
  <cols>
    <col min="1" max="1" width="12.5703125" style="21" customWidth="1"/>
    <col min="2" max="2" width="27.7109375" style="21" customWidth="1"/>
    <col min="3" max="3" width="15.28515625" style="21" bestFit="1" customWidth="1"/>
    <col min="4" max="4" width="13.28515625" style="21" bestFit="1" customWidth="1"/>
    <col min="5" max="6" width="14.28515625" style="21" bestFit="1" customWidth="1"/>
    <col min="7" max="15" width="13.28515625" style="21" bestFit="1" customWidth="1"/>
    <col min="16" max="16" width="16.7109375" style="6" bestFit="1" customWidth="1"/>
    <col min="17" max="17" width="13.28515625" style="21" bestFit="1" customWidth="1"/>
    <col min="18" max="18" width="7.5703125" style="414" bestFit="1" customWidth="1"/>
    <col min="19" max="16384" width="9.140625" style="21"/>
  </cols>
  <sheetData>
    <row r="1" spans="1:18">
      <c r="O1" s="412" t="s">
        <v>1665</v>
      </c>
      <c r="P1" s="413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19" t="s">
        <v>1666</v>
      </c>
      <c r="B4" s="420" t="s">
        <v>1667</v>
      </c>
      <c r="C4" s="420">
        <v>0</v>
      </c>
      <c r="D4" s="420">
        <v>0</v>
      </c>
      <c r="E4" s="420">
        <v>0</v>
      </c>
      <c r="F4" s="420">
        <v>0</v>
      </c>
      <c r="G4" s="420">
        <v>0</v>
      </c>
      <c r="H4" s="420">
        <v>0</v>
      </c>
      <c r="I4" s="420">
        <v>0</v>
      </c>
      <c r="J4" s="420">
        <v>0</v>
      </c>
      <c r="K4" s="420">
        <v>0</v>
      </c>
      <c r="L4" s="420">
        <v>0</v>
      </c>
      <c r="M4" s="420">
        <v>0</v>
      </c>
      <c r="N4" s="420">
        <v>0</v>
      </c>
      <c r="O4" s="420">
        <v>0</v>
      </c>
      <c r="P4" s="421">
        <v>0</v>
      </c>
      <c r="Q4" s="399" t="s">
        <v>162</v>
      </c>
      <c r="R4" s="422">
        <f>(ROUND((C4+O4+SUM(D4:N4)*2)/24,-3)-(ROUND(P4,-3)))</f>
        <v>0</v>
      </c>
    </row>
    <row r="5" spans="1:18">
      <c r="A5" s="419" t="s">
        <v>1668</v>
      </c>
      <c r="B5" s="420" t="s">
        <v>1667</v>
      </c>
      <c r="C5" s="420">
        <v>5000</v>
      </c>
      <c r="D5" s="420">
        <v>5000</v>
      </c>
      <c r="E5" s="420">
        <v>5000</v>
      </c>
      <c r="F5" s="420">
        <v>5000</v>
      </c>
      <c r="G5" s="420">
        <v>5000</v>
      </c>
      <c r="H5" s="420">
        <v>5000</v>
      </c>
      <c r="I5" s="420">
        <v>5000</v>
      </c>
      <c r="J5" s="420">
        <v>5000</v>
      </c>
      <c r="K5" s="420">
        <v>5000</v>
      </c>
      <c r="L5" s="420">
        <v>5000</v>
      </c>
      <c r="M5" s="420">
        <v>5000</v>
      </c>
      <c r="N5" s="420">
        <v>5000</v>
      </c>
      <c r="O5" s="420">
        <v>5000</v>
      </c>
      <c r="P5" s="421">
        <v>4853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19" t="s">
        <v>1669</v>
      </c>
      <c r="B6" s="420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19" t="s">
        <v>1670</v>
      </c>
      <c r="B7" s="420" t="s">
        <v>1667</v>
      </c>
      <c r="C7" s="420">
        <v>0</v>
      </c>
      <c r="D7" s="420">
        <v>0</v>
      </c>
      <c r="E7" s="420">
        <v>0</v>
      </c>
      <c r="F7" s="420">
        <v>0</v>
      </c>
      <c r="G7" s="420">
        <v>0</v>
      </c>
      <c r="H7" s="420">
        <v>0</v>
      </c>
      <c r="I7" s="420">
        <v>0</v>
      </c>
      <c r="J7" s="420">
        <v>0</v>
      </c>
      <c r="K7" s="420">
        <v>0</v>
      </c>
      <c r="L7" s="420">
        <v>0</v>
      </c>
      <c r="M7" s="420">
        <v>0</v>
      </c>
      <c r="N7" s="420">
        <v>0</v>
      </c>
      <c r="O7" s="420">
        <v>0</v>
      </c>
      <c r="P7" s="421">
        <v>0</v>
      </c>
      <c r="Q7" s="399" t="s">
        <v>162</v>
      </c>
      <c r="R7" s="422">
        <f t="shared" si="0"/>
        <v>0</v>
      </c>
    </row>
    <row r="8" spans="1:18">
      <c r="A8" s="419" t="s">
        <v>1671</v>
      </c>
      <c r="B8" s="420" t="s">
        <v>1667</v>
      </c>
      <c r="C8" s="420">
        <v>5385000</v>
      </c>
      <c r="D8" s="420">
        <v>5385000</v>
      </c>
      <c r="E8" s="420">
        <v>5385000</v>
      </c>
      <c r="F8" s="420">
        <v>5385000</v>
      </c>
      <c r="G8" s="420">
        <v>5385000</v>
      </c>
      <c r="H8" s="420">
        <v>5385000</v>
      </c>
      <c r="I8" s="420">
        <v>5385000</v>
      </c>
      <c r="J8" s="420">
        <v>5385000</v>
      </c>
      <c r="K8" s="420">
        <v>5385000</v>
      </c>
      <c r="L8" s="420">
        <v>5385000</v>
      </c>
      <c r="M8" s="420">
        <v>5385000</v>
      </c>
      <c r="N8" s="420">
        <v>5385000</v>
      </c>
      <c r="O8" s="420">
        <v>5385000</v>
      </c>
      <c r="P8" s="421">
        <v>5385099</v>
      </c>
      <c r="Q8" s="399" t="s">
        <v>162</v>
      </c>
      <c r="R8" s="422">
        <f t="shared" si="0"/>
        <v>0</v>
      </c>
    </row>
    <row r="9" spans="1:18">
      <c r="A9" s="419" t="s">
        <v>1672</v>
      </c>
      <c r="B9" s="420" t="s">
        <v>1667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1">
        <v>0</v>
      </c>
      <c r="Q9" s="399" t="s">
        <v>162</v>
      </c>
      <c r="R9" s="422">
        <f t="shared" si="0"/>
        <v>0</v>
      </c>
    </row>
    <row r="10" spans="1:18">
      <c r="A10" s="419" t="s">
        <v>1673</v>
      </c>
      <c r="B10" s="420" t="s">
        <v>1667</v>
      </c>
      <c r="C10" s="420">
        <v>685000</v>
      </c>
      <c r="D10" s="420">
        <v>685000</v>
      </c>
      <c r="E10" s="420">
        <v>685000</v>
      </c>
      <c r="F10" s="420">
        <v>685000</v>
      </c>
      <c r="G10" s="420">
        <v>685000</v>
      </c>
      <c r="H10" s="420">
        <v>685000</v>
      </c>
      <c r="I10" s="420">
        <v>685000</v>
      </c>
      <c r="J10" s="420">
        <v>685000</v>
      </c>
      <c r="K10" s="420">
        <v>685000</v>
      </c>
      <c r="L10" s="420">
        <v>685000</v>
      </c>
      <c r="M10" s="420">
        <v>685000</v>
      </c>
      <c r="N10" s="420">
        <v>685000</v>
      </c>
      <c r="O10" s="420">
        <v>685000</v>
      </c>
      <c r="P10" s="421">
        <v>685183</v>
      </c>
      <c r="Q10" s="399" t="s">
        <v>162</v>
      </c>
      <c r="R10" s="422">
        <f t="shared" si="0"/>
        <v>0</v>
      </c>
    </row>
    <row r="11" spans="1:18">
      <c r="A11" s="419" t="s">
        <v>1674</v>
      </c>
      <c r="B11" s="420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19" t="s">
        <v>1675</v>
      </c>
      <c r="B12" s="420" t="s">
        <v>1667</v>
      </c>
      <c r="C12" s="420">
        <v>0</v>
      </c>
      <c r="D12" s="420">
        <v>0</v>
      </c>
      <c r="E12" s="420">
        <v>0</v>
      </c>
      <c r="F12" s="420">
        <v>0</v>
      </c>
      <c r="G12" s="420">
        <v>0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0</v>
      </c>
      <c r="O12" s="420">
        <v>0</v>
      </c>
      <c r="P12" s="421">
        <v>0</v>
      </c>
      <c r="Q12" s="399" t="s">
        <v>162</v>
      </c>
      <c r="R12" s="422">
        <f t="shared" si="0"/>
        <v>0</v>
      </c>
    </row>
    <row r="13" spans="1:18">
      <c r="A13" s="419" t="s">
        <v>1676</v>
      </c>
      <c r="B13" s="420" t="s">
        <v>1667</v>
      </c>
      <c r="C13" s="420">
        <v>465000</v>
      </c>
      <c r="D13" s="420">
        <v>465000</v>
      </c>
      <c r="E13" s="420">
        <v>465000</v>
      </c>
      <c r="F13" s="420">
        <v>465000</v>
      </c>
      <c r="G13" s="420">
        <v>465000</v>
      </c>
      <c r="H13" s="420">
        <v>465000</v>
      </c>
      <c r="I13" s="420">
        <v>465000</v>
      </c>
      <c r="J13" s="420">
        <v>465000</v>
      </c>
      <c r="K13" s="420">
        <v>465000</v>
      </c>
      <c r="L13" s="420">
        <v>465000</v>
      </c>
      <c r="M13" s="420">
        <v>465000</v>
      </c>
      <c r="N13" s="420">
        <v>465000</v>
      </c>
      <c r="O13" s="420">
        <v>465000</v>
      </c>
      <c r="P13" s="421">
        <v>465331</v>
      </c>
      <c r="Q13" s="399" t="s">
        <v>162</v>
      </c>
      <c r="R13" s="422">
        <f t="shared" si="0"/>
        <v>0</v>
      </c>
    </row>
    <row r="14" spans="1:18">
      <c r="A14" s="419" t="s">
        <v>1677</v>
      </c>
      <c r="B14" s="420" t="s">
        <v>1667</v>
      </c>
      <c r="C14" s="420">
        <v>0</v>
      </c>
      <c r="D14" s="420">
        <v>0</v>
      </c>
      <c r="E14" s="420">
        <v>0</v>
      </c>
      <c r="F14" s="420">
        <v>0</v>
      </c>
      <c r="G14" s="420">
        <v>0</v>
      </c>
      <c r="H14" s="420">
        <v>0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  <c r="O14" s="420">
        <v>0</v>
      </c>
      <c r="P14" s="421">
        <v>0</v>
      </c>
      <c r="Q14" s="399" t="s">
        <v>162</v>
      </c>
      <c r="R14" s="422">
        <f t="shared" si="0"/>
        <v>0</v>
      </c>
    </row>
    <row r="15" spans="1:18">
      <c r="A15" s="419" t="s">
        <v>1678</v>
      </c>
      <c r="B15" s="420" t="s">
        <v>1667</v>
      </c>
      <c r="C15" s="420">
        <v>43000</v>
      </c>
      <c r="D15" s="420">
        <v>43000</v>
      </c>
      <c r="E15" s="420">
        <v>43000</v>
      </c>
      <c r="F15" s="420">
        <v>43000</v>
      </c>
      <c r="G15" s="420">
        <v>43000</v>
      </c>
      <c r="H15" s="420">
        <v>43000</v>
      </c>
      <c r="I15" s="420">
        <v>43000</v>
      </c>
      <c r="J15" s="420">
        <v>43000</v>
      </c>
      <c r="K15" s="420">
        <v>43000</v>
      </c>
      <c r="L15" s="420">
        <v>43000</v>
      </c>
      <c r="M15" s="420">
        <v>43000</v>
      </c>
      <c r="N15" s="420">
        <v>43000</v>
      </c>
      <c r="O15" s="420">
        <v>43000</v>
      </c>
      <c r="P15" s="421">
        <v>43407</v>
      </c>
      <c r="Q15" s="399" t="s">
        <v>162</v>
      </c>
      <c r="R15" s="422">
        <f t="shared" si="0"/>
        <v>0</v>
      </c>
    </row>
    <row r="16" spans="1:18">
      <c r="A16" s="423" t="s">
        <v>1679</v>
      </c>
      <c r="B16" s="424" t="s">
        <v>1667</v>
      </c>
      <c r="C16" s="424">
        <v>153000</v>
      </c>
      <c r="D16" s="424">
        <v>153000</v>
      </c>
      <c r="E16" s="424">
        <v>153000</v>
      </c>
      <c r="F16" s="424">
        <v>153000</v>
      </c>
      <c r="G16" s="424">
        <v>153000</v>
      </c>
      <c r="H16" s="424">
        <v>153000</v>
      </c>
      <c r="I16" s="424">
        <v>153000</v>
      </c>
      <c r="J16" s="424">
        <v>153000</v>
      </c>
      <c r="K16" s="424">
        <v>153000</v>
      </c>
      <c r="L16" s="424">
        <v>153000</v>
      </c>
      <c r="M16" s="424">
        <v>153000</v>
      </c>
      <c r="N16" s="424">
        <v>153000</v>
      </c>
      <c r="O16" s="424">
        <v>153000</v>
      </c>
      <c r="P16" s="425">
        <v>153211</v>
      </c>
      <c r="Q16" s="399" t="s">
        <v>162</v>
      </c>
      <c r="R16" s="422">
        <f t="shared" si="0"/>
        <v>0</v>
      </c>
    </row>
    <row r="17" spans="1:18">
      <c r="A17" s="426" t="s">
        <v>1680</v>
      </c>
      <c r="B17" s="427" t="s">
        <v>1681</v>
      </c>
      <c r="C17" s="424">
        <v>2667000</v>
      </c>
      <c r="D17" s="424">
        <v>2667000</v>
      </c>
      <c r="E17" s="424">
        <v>2667000</v>
      </c>
      <c r="F17" s="424">
        <v>3021000</v>
      </c>
      <c r="G17" s="424">
        <v>3021000</v>
      </c>
      <c r="H17" s="424">
        <v>3021000</v>
      </c>
      <c r="I17" s="424">
        <v>3159000</v>
      </c>
      <c r="J17" s="424">
        <v>3159000</v>
      </c>
      <c r="K17" s="424">
        <v>3159000</v>
      </c>
      <c r="L17" s="424">
        <v>3213000</v>
      </c>
      <c r="M17" s="424">
        <v>3213000</v>
      </c>
      <c r="N17" s="424">
        <v>3213000</v>
      </c>
      <c r="O17" s="424">
        <v>1646000</v>
      </c>
      <c r="P17" s="425">
        <v>2972515</v>
      </c>
      <c r="Q17" s="399" t="s">
        <v>162</v>
      </c>
      <c r="R17" s="422">
        <f t="shared" si="0"/>
        <v>-1000</v>
      </c>
    </row>
    <row r="18" spans="1:18">
      <c r="A18" s="419" t="s">
        <v>1682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1684</v>
      </c>
      <c r="B19" s="420" t="s">
        <v>1683</v>
      </c>
      <c r="C19" s="420">
        <v>406000</v>
      </c>
      <c r="D19" s="420">
        <v>406000</v>
      </c>
      <c r="E19" s="420">
        <v>406000</v>
      </c>
      <c r="F19" s="420">
        <v>406000</v>
      </c>
      <c r="G19" s="420">
        <v>406000</v>
      </c>
      <c r="H19" s="420">
        <v>406000</v>
      </c>
      <c r="I19" s="420">
        <v>416000</v>
      </c>
      <c r="J19" s="420">
        <v>416000</v>
      </c>
      <c r="K19" s="420">
        <v>416000</v>
      </c>
      <c r="L19" s="420">
        <v>388000</v>
      </c>
      <c r="M19" s="420">
        <v>422000</v>
      </c>
      <c r="N19" s="420">
        <v>422000</v>
      </c>
      <c r="O19" s="420">
        <v>422000</v>
      </c>
      <c r="P19" s="421">
        <v>410309</v>
      </c>
      <c r="Q19" s="399" t="s">
        <v>162</v>
      </c>
      <c r="R19" s="422">
        <f t="shared" si="0"/>
        <v>0</v>
      </c>
    </row>
    <row r="20" spans="1:18">
      <c r="A20" s="419" t="s">
        <v>1685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1686</v>
      </c>
      <c r="B21" s="420" t="s">
        <v>1683</v>
      </c>
      <c r="C21" s="420">
        <v>2663000</v>
      </c>
      <c r="D21" s="420">
        <v>2680000</v>
      </c>
      <c r="E21" s="420">
        <v>2680000</v>
      </c>
      <c r="F21" s="420">
        <v>2680000</v>
      </c>
      <c r="G21" s="420">
        <v>2680000</v>
      </c>
      <c r="H21" s="420">
        <v>2680000</v>
      </c>
      <c r="I21" s="420">
        <v>2680000</v>
      </c>
      <c r="J21" s="420">
        <v>2680000</v>
      </c>
      <c r="K21" s="420">
        <v>2680000</v>
      </c>
      <c r="L21" s="420">
        <v>2680000</v>
      </c>
      <c r="M21" s="420">
        <v>2813000</v>
      </c>
      <c r="N21" s="420">
        <v>2816000</v>
      </c>
      <c r="O21" s="420">
        <v>2825000</v>
      </c>
      <c r="P21" s="421">
        <v>2707803</v>
      </c>
      <c r="Q21" s="399" t="s">
        <v>162</v>
      </c>
      <c r="R21" s="422">
        <f t="shared" si="0"/>
        <v>0</v>
      </c>
    </row>
    <row r="22" spans="1:18">
      <c r="A22" s="419" t="s">
        <v>1687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1688</v>
      </c>
      <c r="B23" s="420" t="s">
        <v>1683</v>
      </c>
      <c r="C23" s="420">
        <v>571000</v>
      </c>
      <c r="D23" s="420">
        <v>571000</v>
      </c>
      <c r="E23" s="420">
        <v>571000</v>
      </c>
      <c r="F23" s="420">
        <v>571000</v>
      </c>
      <c r="G23" s="420">
        <v>571000</v>
      </c>
      <c r="H23" s="420">
        <v>571000</v>
      </c>
      <c r="I23" s="420">
        <v>571000</v>
      </c>
      <c r="J23" s="420">
        <v>571000</v>
      </c>
      <c r="K23" s="420">
        <v>571000</v>
      </c>
      <c r="L23" s="420">
        <v>571000</v>
      </c>
      <c r="M23" s="420">
        <v>571000</v>
      </c>
      <c r="N23" s="420">
        <v>571000</v>
      </c>
      <c r="O23" s="420">
        <v>571000</v>
      </c>
      <c r="P23" s="421">
        <v>570995</v>
      </c>
      <c r="Q23" s="399" t="s">
        <v>162</v>
      </c>
      <c r="R23" s="422">
        <f t="shared" si="0"/>
        <v>0</v>
      </c>
    </row>
    <row r="24" spans="1:18">
      <c r="A24" s="419" t="s">
        <v>1689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1690</v>
      </c>
      <c r="B25" s="420" t="s">
        <v>1683</v>
      </c>
      <c r="C25" s="420">
        <v>18353000</v>
      </c>
      <c r="D25" s="420">
        <v>18799000</v>
      </c>
      <c r="E25" s="420">
        <v>18802000</v>
      </c>
      <c r="F25" s="420">
        <v>18826000</v>
      </c>
      <c r="G25" s="420">
        <v>18837000</v>
      </c>
      <c r="H25" s="420">
        <v>18823000</v>
      </c>
      <c r="I25" s="420">
        <v>18823000</v>
      </c>
      <c r="J25" s="420">
        <v>18823000</v>
      </c>
      <c r="K25" s="420">
        <v>18823000</v>
      </c>
      <c r="L25" s="420">
        <v>18823000</v>
      </c>
      <c r="M25" s="420">
        <v>18903000</v>
      </c>
      <c r="N25" s="420">
        <v>18903000</v>
      </c>
      <c r="O25" s="420">
        <v>19047000</v>
      </c>
      <c r="P25" s="421">
        <v>18823830</v>
      </c>
      <c r="Q25" s="399" t="s">
        <v>162</v>
      </c>
      <c r="R25" s="422">
        <f t="shared" si="0"/>
        <v>0</v>
      </c>
    </row>
    <row r="26" spans="1:18">
      <c r="A26" s="419" t="s">
        <v>1691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1692</v>
      </c>
      <c r="B27" s="420" t="s">
        <v>1683</v>
      </c>
      <c r="C27" s="420">
        <v>3152000</v>
      </c>
      <c r="D27" s="420">
        <v>3154000</v>
      </c>
      <c r="E27" s="420">
        <v>3154000</v>
      </c>
      <c r="F27" s="420">
        <v>3154000</v>
      </c>
      <c r="G27" s="420">
        <v>3154000</v>
      </c>
      <c r="H27" s="420">
        <v>3154000</v>
      </c>
      <c r="I27" s="420">
        <v>3154000</v>
      </c>
      <c r="J27" s="420">
        <v>3154000</v>
      </c>
      <c r="K27" s="420">
        <v>3154000</v>
      </c>
      <c r="L27" s="420">
        <v>3154000</v>
      </c>
      <c r="M27" s="420">
        <v>3154000</v>
      </c>
      <c r="N27" s="420">
        <v>3154000</v>
      </c>
      <c r="O27" s="420">
        <v>3154000</v>
      </c>
      <c r="P27" s="421">
        <v>3153485</v>
      </c>
      <c r="Q27" s="399" t="s">
        <v>162</v>
      </c>
      <c r="R27" s="422">
        <f t="shared" si="0"/>
        <v>1000</v>
      </c>
    </row>
    <row r="28" spans="1:18">
      <c r="A28" s="419" t="s">
        <v>1693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1694</v>
      </c>
      <c r="B29" s="420" t="s">
        <v>1683</v>
      </c>
      <c r="C29" s="420">
        <v>4185000</v>
      </c>
      <c r="D29" s="420">
        <v>4185000</v>
      </c>
      <c r="E29" s="420">
        <v>4185000</v>
      </c>
      <c r="F29" s="420">
        <v>4185000</v>
      </c>
      <c r="G29" s="420">
        <v>4185000</v>
      </c>
      <c r="H29" s="420">
        <v>4185000</v>
      </c>
      <c r="I29" s="420">
        <v>4185000</v>
      </c>
      <c r="J29" s="420">
        <v>4185000</v>
      </c>
      <c r="K29" s="420">
        <v>4185000</v>
      </c>
      <c r="L29" s="420">
        <v>4185000</v>
      </c>
      <c r="M29" s="420">
        <v>4185000</v>
      </c>
      <c r="N29" s="420">
        <v>4185000</v>
      </c>
      <c r="O29" s="420">
        <v>4185000</v>
      </c>
      <c r="P29" s="421">
        <v>4185431</v>
      </c>
      <c r="Q29" s="399" t="s">
        <v>162</v>
      </c>
      <c r="R29" s="422">
        <f t="shared" si="0"/>
        <v>0</v>
      </c>
    </row>
    <row r="30" spans="1:18">
      <c r="A30" s="419" t="s">
        <v>1695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1696</v>
      </c>
      <c r="B31" s="420" t="s">
        <v>1683</v>
      </c>
      <c r="C31" s="420">
        <v>1758000</v>
      </c>
      <c r="D31" s="420">
        <v>1758000</v>
      </c>
      <c r="E31" s="420">
        <v>1758000</v>
      </c>
      <c r="F31" s="420">
        <v>1758000</v>
      </c>
      <c r="G31" s="420">
        <v>1758000</v>
      </c>
      <c r="H31" s="420">
        <v>1758000</v>
      </c>
      <c r="I31" s="420">
        <v>1758000</v>
      </c>
      <c r="J31" s="420">
        <v>1758000</v>
      </c>
      <c r="K31" s="420">
        <v>1758000</v>
      </c>
      <c r="L31" s="420">
        <v>1758000</v>
      </c>
      <c r="M31" s="420">
        <v>1758000</v>
      </c>
      <c r="N31" s="420">
        <v>1758000</v>
      </c>
      <c r="O31" s="420">
        <v>1758000</v>
      </c>
      <c r="P31" s="421">
        <v>1757701</v>
      </c>
      <c r="Q31" s="399" t="s">
        <v>162</v>
      </c>
      <c r="R31" s="422">
        <f t="shared" si="0"/>
        <v>0</v>
      </c>
    </row>
    <row r="32" spans="1:18">
      <c r="A32" s="419" t="s">
        <v>1697</v>
      </c>
      <c r="B32" s="420" t="s">
        <v>1683</v>
      </c>
      <c r="C32" s="420">
        <v>0</v>
      </c>
      <c r="D32" s="420">
        <v>0</v>
      </c>
      <c r="E32" s="420">
        <v>0</v>
      </c>
      <c r="F32" s="420">
        <v>0</v>
      </c>
      <c r="G32" s="420">
        <v>0</v>
      </c>
      <c r="H32" s="420">
        <v>0</v>
      </c>
      <c r="I32" s="420">
        <v>0</v>
      </c>
      <c r="J32" s="420">
        <v>0</v>
      </c>
      <c r="K32" s="420">
        <v>0</v>
      </c>
      <c r="L32" s="420">
        <v>0</v>
      </c>
      <c r="M32" s="420">
        <v>0</v>
      </c>
      <c r="N32" s="420">
        <v>0</v>
      </c>
      <c r="O32" s="420">
        <v>0</v>
      </c>
      <c r="P32" s="421">
        <v>0</v>
      </c>
      <c r="Q32" s="399" t="s">
        <v>162</v>
      </c>
      <c r="R32" s="422">
        <f t="shared" si="0"/>
        <v>0</v>
      </c>
    </row>
    <row r="33" spans="1:18">
      <c r="A33" s="419" t="s">
        <v>1698</v>
      </c>
      <c r="B33" s="420" t="s">
        <v>1683</v>
      </c>
      <c r="C33" s="420">
        <v>12049000</v>
      </c>
      <c r="D33" s="420">
        <v>12096000</v>
      </c>
      <c r="E33" s="420">
        <v>12096000</v>
      </c>
      <c r="F33" s="420">
        <v>12096000</v>
      </c>
      <c r="G33" s="420">
        <v>12096000</v>
      </c>
      <c r="H33" s="420">
        <v>12096000</v>
      </c>
      <c r="I33" s="420">
        <v>12096000</v>
      </c>
      <c r="J33" s="420">
        <v>12096000</v>
      </c>
      <c r="K33" s="420">
        <v>12096000</v>
      </c>
      <c r="L33" s="420">
        <v>12096000</v>
      </c>
      <c r="M33" s="420">
        <v>13510000</v>
      </c>
      <c r="N33" s="420">
        <v>13536000</v>
      </c>
      <c r="O33" s="420">
        <v>13538000</v>
      </c>
      <c r="P33" s="421">
        <v>12391737</v>
      </c>
      <c r="Q33" s="399" t="s">
        <v>162</v>
      </c>
      <c r="R33" s="422">
        <f t="shared" si="0"/>
        <v>0</v>
      </c>
    </row>
    <row r="34" spans="1:18">
      <c r="A34" s="419" t="s">
        <v>1699</v>
      </c>
      <c r="B34" s="420" t="s">
        <v>1683</v>
      </c>
      <c r="C34" s="420">
        <v>0</v>
      </c>
      <c r="D34" s="420">
        <v>0</v>
      </c>
      <c r="E34" s="420">
        <v>0</v>
      </c>
      <c r="F34" s="420">
        <v>0</v>
      </c>
      <c r="G34" s="420">
        <v>0</v>
      </c>
      <c r="H34" s="420">
        <v>0</v>
      </c>
      <c r="I34" s="420">
        <v>0</v>
      </c>
      <c r="J34" s="420">
        <v>0</v>
      </c>
      <c r="K34" s="420">
        <v>0</v>
      </c>
      <c r="L34" s="420">
        <v>0</v>
      </c>
      <c r="M34" s="420">
        <v>0</v>
      </c>
      <c r="N34" s="420">
        <v>0</v>
      </c>
      <c r="O34" s="420">
        <v>0</v>
      </c>
      <c r="P34" s="421">
        <v>0</v>
      </c>
      <c r="Q34" s="399" t="s">
        <v>162</v>
      </c>
      <c r="R34" s="422">
        <f t="shared" si="0"/>
        <v>0</v>
      </c>
    </row>
    <row r="35" spans="1:18">
      <c r="A35" s="419" t="s">
        <v>1700</v>
      </c>
      <c r="B35" s="420" t="s">
        <v>1683</v>
      </c>
      <c r="C35" s="420">
        <v>165000</v>
      </c>
      <c r="D35" s="420">
        <v>234000</v>
      </c>
      <c r="E35" s="420">
        <v>234000</v>
      </c>
      <c r="F35" s="420">
        <v>234000</v>
      </c>
      <c r="G35" s="420">
        <v>233000</v>
      </c>
      <c r="H35" s="420">
        <v>233000</v>
      </c>
      <c r="I35" s="420">
        <v>233000</v>
      </c>
      <c r="J35" s="420">
        <v>233000</v>
      </c>
      <c r="K35" s="420">
        <v>233000</v>
      </c>
      <c r="L35" s="420">
        <v>233000</v>
      </c>
      <c r="M35" s="420">
        <v>233000</v>
      </c>
      <c r="N35" s="420">
        <v>233000</v>
      </c>
      <c r="O35" s="420">
        <v>233000</v>
      </c>
      <c r="P35" s="421">
        <v>230066</v>
      </c>
      <c r="Q35" s="399" t="s">
        <v>162</v>
      </c>
      <c r="R35" s="422">
        <f t="shared" si="0"/>
        <v>0</v>
      </c>
    </row>
    <row r="36" spans="1:18">
      <c r="A36" s="419" t="s">
        <v>1701</v>
      </c>
      <c r="B36" s="420" t="s">
        <v>1683</v>
      </c>
      <c r="C36" s="420">
        <v>2000</v>
      </c>
      <c r="D36" s="420">
        <v>2000</v>
      </c>
      <c r="E36" s="420">
        <v>2000</v>
      </c>
      <c r="F36" s="420">
        <v>2000</v>
      </c>
      <c r="G36" s="420">
        <v>2000</v>
      </c>
      <c r="H36" s="420">
        <v>2000</v>
      </c>
      <c r="I36" s="420">
        <v>2000</v>
      </c>
      <c r="J36" s="420">
        <v>2000</v>
      </c>
      <c r="K36" s="420">
        <v>2000</v>
      </c>
      <c r="L36" s="420">
        <v>2000</v>
      </c>
      <c r="M36" s="420">
        <v>2000</v>
      </c>
      <c r="N36" s="420">
        <v>2000</v>
      </c>
      <c r="O36" s="420">
        <v>2000</v>
      </c>
      <c r="P36" s="421">
        <v>2245</v>
      </c>
      <c r="Q36" s="399" t="s">
        <v>162</v>
      </c>
      <c r="R36" s="422">
        <f t="shared" si="0"/>
        <v>0</v>
      </c>
    </row>
    <row r="37" spans="1:18">
      <c r="A37" s="419" t="s">
        <v>1702</v>
      </c>
      <c r="B37" s="420" t="s">
        <v>1683</v>
      </c>
      <c r="C37" s="420">
        <v>0</v>
      </c>
      <c r="D37" s="420">
        <v>0</v>
      </c>
      <c r="E37" s="420">
        <v>0</v>
      </c>
      <c r="F37" s="420">
        <v>0</v>
      </c>
      <c r="G37" s="420">
        <v>0</v>
      </c>
      <c r="H37" s="420">
        <v>0</v>
      </c>
      <c r="I37" s="420">
        <v>0</v>
      </c>
      <c r="J37" s="420">
        <v>0</v>
      </c>
      <c r="K37" s="420">
        <v>0</v>
      </c>
      <c r="L37" s="420">
        <v>0</v>
      </c>
      <c r="M37" s="420">
        <v>0</v>
      </c>
      <c r="N37" s="420">
        <v>0</v>
      </c>
      <c r="O37" s="420">
        <v>0</v>
      </c>
      <c r="P37" s="421">
        <v>0</v>
      </c>
      <c r="Q37" s="399" t="s">
        <v>162</v>
      </c>
      <c r="R37" s="422">
        <f t="shared" si="0"/>
        <v>0</v>
      </c>
    </row>
    <row r="38" spans="1:18">
      <c r="A38" s="419" t="s">
        <v>1703</v>
      </c>
      <c r="B38" s="420" t="s">
        <v>1683</v>
      </c>
      <c r="C38" s="420">
        <v>470000</v>
      </c>
      <c r="D38" s="420">
        <v>561000</v>
      </c>
      <c r="E38" s="420">
        <v>561000</v>
      </c>
      <c r="F38" s="420">
        <v>561000</v>
      </c>
      <c r="G38" s="420">
        <v>559000</v>
      </c>
      <c r="H38" s="420">
        <v>559000</v>
      </c>
      <c r="I38" s="420">
        <v>559000</v>
      </c>
      <c r="J38" s="420">
        <v>559000</v>
      </c>
      <c r="K38" s="420">
        <v>559000</v>
      </c>
      <c r="L38" s="420">
        <v>559000</v>
      </c>
      <c r="M38" s="420">
        <v>559000</v>
      </c>
      <c r="N38" s="420">
        <v>559000</v>
      </c>
      <c r="O38" s="420">
        <v>559000</v>
      </c>
      <c r="P38" s="421">
        <v>555544</v>
      </c>
      <c r="Q38" s="399" t="s">
        <v>162</v>
      </c>
      <c r="R38" s="422">
        <f t="shared" si="0"/>
        <v>0</v>
      </c>
    </row>
    <row r="39" spans="1:18">
      <c r="A39" s="419" t="s">
        <v>1704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1705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0</v>
      </c>
      <c r="Q40" s="399" t="s">
        <v>162</v>
      </c>
      <c r="R40" s="422">
        <f t="shared" si="0"/>
        <v>0</v>
      </c>
    </row>
    <row r="41" spans="1:18">
      <c r="A41" s="419" t="s">
        <v>1706</v>
      </c>
      <c r="B41" s="420" t="s">
        <v>1683</v>
      </c>
      <c r="C41" s="420">
        <v>230000</v>
      </c>
      <c r="D41" s="420">
        <v>230000</v>
      </c>
      <c r="E41" s="420">
        <v>230000</v>
      </c>
      <c r="F41" s="420">
        <v>230000</v>
      </c>
      <c r="G41" s="420">
        <v>230000</v>
      </c>
      <c r="H41" s="420">
        <v>230000</v>
      </c>
      <c r="I41" s="420">
        <v>230000</v>
      </c>
      <c r="J41" s="420">
        <v>230000</v>
      </c>
      <c r="K41" s="420">
        <v>230000</v>
      </c>
      <c r="L41" s="420">
        <v>230000</v>
      </c>
      <c r="M41" s="420">
        <v>301000</v>
      </c>
      <c r="N41" s="420">
        <v>301000</v>
      </c>
      <c r="O41" s="420">
        <v>301000</v>
      </c>
      <c r="P41" s="421">
        <v>244928</v>
      </c>
      <c r="Q41" s="399" t="s">
        <v>162</v>
      </c>
      <c r="R41" s="422">
        <f t="shared" si="0"/>
        <v>0</v>
      </c>
    </row>
    <row r="42" spans="1:18">
      <c r="A42" s="419" t="s">
        <v>1707</v>
      </c>
      <c r="B42" s="420" t="s">
        <v>1683</v>
      </c>
      <c r="C42" s="420">
        <v>34000</v>
      </c>
      <c r="D42" s="420">
        <v>34000</v>
      </c>
      <c r="E42" s="420">
        <v>34000</v>
      </c>
      <c r="F42" s="420">
        <v>34000</v>
      </c>
      <c r="G42" s="420">
        <v>34000</v>
      </c>
      <c r="H42" s="420">
        <v>34000</v>
      </c>
      <c r="I42" s="420">
        <v>34000</v>
      </c>
      <c r="J42" s="420">
        <v>34000</v>
      </c>
      <c r="K42" s="420">
        <v>34000</v>
      </c>
      <c r="L42" s="420">
        <v>34000</v>
      </c>
      <c r="M42" s="420">
        <v>34000</v>
      </c>
      <c r="N42" s="420">
        <v>34000</v>
      </c>
      <c r="O42" s="420">
        <v>34000</v>
      </c>
      <c r="P42" s="421">
        <v>33641</v>
      </c>
      <c r="Q42" s="399" t="s">
        <v>162</v>
      </c>
      <c r="R42" s="422">
        <f t="shared" si="0"/>
        <v>0</v>
      </c>
    </row>
    <row r="43" spans="1:18">
      <c r="A43" s="419" t="s">
        <v>1708</v>
      </c>
      <c r="B43" s="420" t="s">
        <v>1683</v>
      </c>
      <c r="C43" s="420">
        <v>0</v>
      </c>
      <c r="D43" s="420">
        <v>0</v>
      </c>
      <c r="E43" s="420">
        <v>0</v>
      </c>
      <c r="F43" s="420">
        <v>0</v>
      </c>
      <c r="G43" s="420">
        <v>0</v>
      </c>
      <c r="H43" s="420">
        <v>0</v>
      </c>
      <c r="I43" s="420">
        <v>0</v>
      </c>
      <c r="J43" s="420">
        <v>0</v>
      </c>
      <c r="K43" s="420">
        <v>0</v>
      </c>
      <c r="L43" s="420">
        <v>0</v>
      </c>
      <c r="M43" s="420">
        <v>0</v>
      </c>
      <c r="N43" s="420">
        <v>0</v>
      </c>
      <c r="O43" s="420">
        <v>0</v>
      </c>
      <c r="P43" s="421">
        <v>0</v>
      </c>
      <c r="Q43" s="399" t="s">
        <v>162</v>
      </c>
      <c r="R43" s="422">
        <f t="shared" si="0"/>
        <v>0</v>
      </c>
    </row>
    <row r="44" spans="1:18">
      <c r="A44" s="419" t="s">
        <v>1709</v>
      </c>
      <c r="B44" s="420" t="s">
        <v>1683</v>
      </c>
      <c r="C44" s="420">
        <v>3000</v>
      </c>
      <c r="D44" s="420">
        <v>3000</v>
      </c>
      <c r="E44" s="420">
        <v>3000</v>
      </c>
      <c r="F44" s="420">
        <v>3000</v>
      </c>
      <c r="G44" s="420">
        <v>3000</v>
      </c>
      <c r="H44" s="420">
        <v>3000</v>
      </c>
      <c r="I44" s="420">
        <v>3000</v>
      </c>
      <c r="J44" s="420">
        <v>3000</v>
      </c>
      <c r="K44" s="420">
        <v>3000</v>
      </c>
      <c r="L44" s="420">
        <v>3000</v>
      </c>
      <c r="M44" s="420">
        <v>3000</v>
      </c>
      <c r="N44" s="420">
        <v>3000</v>
      </c>
      <c r="O44" s="420">
        <v>3000</v>
      </c>
      <c r="P44" s="421">
        <v>3437</v>
      </c>
      <c r="Q44" s="399" t="s">
        <v>162</v>
      </c>
      <c r="R44" s="422">
        <f t="shared" si="0"/>
        <v>0</v>
      </c>
    </row>
    <row r="45" spans="1:18">
      <c r="A45" s="423" t="s">
        <v>1710</v>
      </c>
      <c r="B45" s="424" t="s">
        <v>1683</v>
      </c>
      <c r="C45" s="424">
        <v>1247000</v>
      </c>
      <c r="D45" s="424">
        <v>1343000</v>
      </c>
      <c r="E45" s="424">
        <v>1343000</v>
      </c>
      <c r="F45" s="424">
        <v>1343000</v>
      </c>
      <c r="G45" s="424">
        <v>1343000</v>
      </c>
      <c r="H45" s="424">
        <v>1343000</v>
      </c>
      <c r="I45" s="424">
        <v>1343000</v>
      </c>
      <c r="J45" s="424">
        <v>1343000</v>
      </c>
      <c r="K45" s="424">
        <v>1343000</v>
      </c>
      <c r="L45" s="424">
        <v>1343000</v>
      </c>
      <c r="M45" s="424">
        <v>1343000</v>
      </c>
      <c r="N45" s="424">
        <v>1343000</v>
      </c>
      <c r="O45" s="424">
        <v>1343000</v>
      </c>
      <c r="P45" s="425">
        <v>1338910</v>
      </c>
      <c r="Q45" s="399" t="s">
        <v>162</v>
      </c>
      <c r="R45" s="422">
        <f t="shared" si="0"/>
        <v>0</v>
      </c>
    </row>
    <row r="46" spans="1:18">
      <c r="A46" s="428" t="s">
        <v>1711</v>
      </c>
      <c r="B46" s="429" t="s">
        <v>1712</v>
      </c>
      <c r="C46" s="420">
        <v>0</v>
      </c>
      <c r="D46" s="420">
        <v>0</v>
      </c>
      <c r="E46" s="420">
        <v>0</v>
      </c>
      <c r="F46" s="420">
        <v>0</v>
      </c>
      <c r="G46" s="420">
        <v>0</v>
      </c>
      <c r="H46" s="420">
        <v>0</v>
      </c>
      <c r="I46" s="420">
        <v>0</v>
      </c>
      <c r="J46" s="420">
        <v>0</v>
      </c>
      <c r="K46" s="420">
        <v>0</v>
      </c>
      <c r="L46" s="420">
        <v>0</v>
      </c>
      <c r="M46" s="420">
        <v>0</v>
      </c>
      <c r="N46" s="420">
        <v>0</v>
      </c>
      <c r="O46" s="420">
        <v>0</v>
      </c>
      <c r="P46" s="421">
        <v>0</v>
      </c>
      <c r="Q46" s="399" t="s">
        <v>162</v>
      </c>
      <c r="R46" s="422">
        <f t="shared" si="0"/>
        <v>0</v>
      </c>
    </row>
    <row r="47" spans="1:18">
      <c r="A47" s="428" t="s">
        <v>1713</v>
      </c>
      <c r="B47" s="429" t="s">
        <v>1712</v>
      </c>
      <c r="C47" s="420">
        <v>3984000</v>
      </c>
      <c r="D47" s="420">
        <v>3984000</v>
      </c>
      <c r="E47" s="420">
        <v>3984000</v>
      </c>
      <c r="F47" s="420">
        <v>3984000</v>
      </c>
      <c r="G47" s="420">
        <v>3984000</v>
      </c>
      <c r="H47" s="420">
        <v>3984000</v>
      </c>
      <c r="I47" s="420">
        <v>3984000</v>
      </c>
      <c r="J47" s="420">
        <v>3984000</v>
      </c>
      <c r="K47" s="420">
        <v>3984000</v>
      </c>
      <c r="L47" s="420">
        <v>3984000</v>
      </c>
      <c r="M47" s="420">
        <v>3984000</v>
      </c>
      <c r="N47" s="420">
        <v>3984000</v>
      </c>
      <c r="O47" s="420">
        <v>3984000</v>
      </c>
      <c r="P47" s="421">
        <v>3984039</v>
      </c>
      <c r="Q47" s="399" t="s">
        <v>162</v>
      </c>
      <c r="R47" s="422">
        <f t="shared" si="0"/>
        <v>0</v>
      </c>
    </row>
    <row r="48" spans="1:18">
      <c r="A48" s="428" t="s">
        <v>1714</v>
      </c>
      <c r="B48" s="429" t="s">
        <v>1712</v>
      </c>
      <c r="C48" s="420">
        <v>0</v>
      </c>
      <c r="D48" s="420">
        <v>0</v>
      </c>
      <c r="E48" s="420">
        <v>0</v>
      </c>
      <c r="F48" s="420">
        <v>0</v>
      </c>
      <c r="G48" s="420">
        <v>0</v>
      </c>
      <c r="H48" s="420">
        <v>0</v>
      </c>
      <c r="I48" s="420">
        <v>0</v>
      </c>
      <c r="J48" s="420">
        <v>0</v>
      </c>
      <c r="K48" s="420">
        <v>0</v>
      </c>
      <c r="L48" s="420">
        <v>0</v>
      </c>
      <c r="M48" s="420">
        <v>0</v>
      </c>
      <c r="N48" s="420">
        <v>0</v>
      </c>
      <c r="O48" s="420">
        <v>0</v>
      </c>
      <c r="P48" s="421">
        <v>0</v>
      </c>
      <c r="Q48" s="399" t="s">
        <v>162</v>
      </c>
      <c r="R48" s="422">
        <f t="shared" si="0"/>
        <v>0</v>
      </c>
    </row>
    <row r="49" spans="1:18">
      <c r="A49" s="428" t="s">
        <v>1715</v>
      </c>
      <c r="B49" s="429" t="s">
        <v>1712</v>
      </c>
      <c r="C49" s="420">
        <v>3683000</v>
      </c>
      <c r="D49" s="420">
        <v>3683000</v>
      </c>
      <c r="E49" s="420">
        <v>3683000</v>
      </c>
      <c r="F49" s="420">
        <v>3683000</v>
      </c>
      <c r="G49" s="420">
        <v>3683000</v>
      </c>
      <c r="H49" s="420">
        <v>3683000</v>
      </c>
      <c r="I49" s="420">
        <v>3683000</v>
      </c>
      <c r="J49" s="420">
        <v>3683000</v>
      </c>
      <c r="K49" s="420">
        <v>3683000</v>
      </c>
      <c r="L49" s="420">
        <v>3683000</v>
      </c>
      <c r="M49" s="420">
        <v>3683000</v>
      </c>
      <c r="N49" s="420">
        <v>3683000</v>
      </c>
      <c r="O49" s="420">
        <v>3683000</v>
      </c>
      <c r="P49" s="421">
        <v>3683221</v>
      </c>
      <c r="Q49" s="399" t="s">
        <v>162</v>
      </c>
      <c r="R49" s="422">
        <f t="shared" si="0"/>
        <v>0</v>
      </c>
    </row>
    <row r="50" spans="1:18">
      <c r="A50" s="428" t="s">
        <v>1716</v>
      </c>
      <c r="B50" s="429" t="s">
        <v>1712</v>
      </c>
      <c r="C50" s="420">
        <v>4156000</v>
      </c>
      <c r="D50" s="420">
        <v>4156000</v>
      </c>
      <c r="E50" s="420">
        <v>4156000</v>
      </c>
      <c r="F50" s="420">
        <v>4156000</v>
      </c>
      <c r="G50" s="420">
        <v>4156000</v>
      </c>
      <c r="H50" s="420">
        <v>4156000</v>
      </c>
      <c r="I50" s="420">
        <v>4156000</v>
      </c>
      <c r="J50" s="420">
        <v>4156000</v>
      </c>
      <c r="K50" s="420">
        <v>4156000</v>
      </c>
      <c r="L50" s="420">
        <v>4156000</v>
      </c>
      <c r="M50" s="420">
        <v>4156000</v>
      </c>
      <c r="N50" s="420">
        <v>4156000</v>
      </c>
      <c r="O50" s="420">
        <v>4156000</v>
      </c>
      <c r="P50" s="421">
        <v>4155602</v>
      </c>
      <c r="Q50" s="399" t="s">
        <v>162</v>
      </c>
      <c r="R50" s="422">
        <f t="shared" si="0"/>
        <v>0</v>
      </c>
    </row>
    <row r="51" spans="1:18">
      <c r="A51" s="428" t="s">
        <v>1717</v>
      </c>
      <c r="B51" s="429" t="s">
        <v>1712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162</v>
      </c>
      <c r="R51" s="422">
        <f t="shared" si="0"/>
        <v>0</v>
      </c>
    </row>
    <row r="52" spans="1:18">
      <c r="A52" s="426" t="s">
        <v>1718</v>
      </c>
      <c r="B52" s="427" t="s">
        <v>1712</v>
      </c>
      <c r="C52" s="424">
        <v>1705000</v>
      </c>
      <c r="D52" s="424">
        <v>1705000</v>
      </c>
      <c r="E52" s="424">
        <v>1705000</v>
      </c>
      <c r="F52" s="424">
        <v>1705000</v>
      </c>
      <c r="G52" s="424">
        <v>1705000</v>
      </c>
      <c r="H52" s="424">
        <v>1705000</v>
      </c>
      <c r="I52" s="424">
        <v>1705000</v>
      </c>
      <c r="J52" s="424">
        <v>1705000</v>
      </c>
      <c r="K52" s="424">
        <v>1705000</v>
      </c>
      <c r="L52" s="424">
        <v>1705000</v>
      </c>
      <c r="M52" s="424">
        <v>1705000</v>
      </c>
      <c r="N52" s="424">
        <v>1705000</v>
      </c>
      <c r="O52" s="424">
        <v>1705000</v>
      </c>
      <c r="P52" s="425">
        <v>1704569</v>
      </c>
      <c r="Q52" s="399" t="s">
        <v>162</v>
      </c>
      <c r="R52" s="422">
        <f t="shared" si="0"/>
        <v>0</v>
      </c>
    </row>
    <row r="53" spans="1:18">
      <c r="A53" s="419" t="s">
        <v>1719</v>
      </c>
      <c r="B53" s="420" t="s">
        <v>1720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162</v>
      </c>
      <c r="R53" s="422">
        <f t="shared" si="0"/>
        <v>0</v>
      </c>
    </row>
    <row r="54" spans="1:18">
      <c r="A54" s="419" t="s">
        <v>1721</v>
      </c>
      <c r="B54" s="420" t="s">
        <v>1720</v>
      </c>
      <c r="C54" s="420">
        <v>971000</v>
      </c>
      <c r="D54" s="420">
        <v>971000</v>
      </c>
      <c r="E54" s="420">
        <v>971000</v>
      </c>
      <c r="F54" s="420">
        <v>971000</v>
      </c>
      <c r="G54" s="420">
        <v>971000</v>
      </c>
      <c r="H54" s="420">
        <v>971000</v>
      </c>
      <c r="I54" s="420">
        <v>971000</v>
      </c>
      <c r="J54" s="420">
        <v>971000</v>
      </c>
      <c r="K54" s="420">
        <v>971000</v>
      </c>
      <c r="L54" s="420">
        <v>971000</v>
      </c>
      <c r="M54" s="420">
        <v>971000</v>
      </c>
      <c r="N54" s="420">
        <v>971000</v>
      </c>
      <c r="O54" s="420">
        <v>971000</v>
      </c>
      <c r="P54" s="421">
        <v>970581</v>
      </c>
      <c r="Q54" s="399" t="s">
        <v>162</v>
      </c>
      <c r="R54" s="422">
        <f t="shared" si="0"/>
        <v>0</v>
      </c>
    </row>
    <row r="55" spans="1:18">
      <c r="A55" s="419" t="s">
        <v>1722</v>
      </c>
      <c r="B55" s="420" t="s">
        <v>1720</v>
      </c>
      <c r="C55" s="420">
        <v>0</v>
      </c>
      <c r="D55" s="420">
        <v>0</v>
      </c>
      <c r="E55" s="420">
        <v>0</v>
      </c>
      <c r="F55" s="420">
        <v>0</v>
      </c>
      <c r="G55" s="420">
        <v>0</v>
      </c>
      <c r="H55" s="420">
        <v>0</v>
      </c>
      <c r="I55" s="420">
        <v>0</v>
      </c>
      <c r="J55" s="420">
        <v>0</v>
      </c>
      <c r="K55" s="420">
        <v>0</v>
      </c>
      <c r="L55" s="420">
        <v>0</v>
      </c>
      <c r="M55" s="420">
        <v>0</v>
      </c>
      <c r="N55" s="420">
        <v>0</v>
      </c>
      <c r="O55" s="420">
        <v>0</v>
      </c>
      <c r="P55" s="421">
        <v>0</v>
      </c>
      <c r="Q55" s="399" t="s">
        <v>162</v>
      </c>
      <c r="R55" s="422">
        <f t="shared" si="0"/>
        <v>0</v>
      </c>
    </row>
    <row r="56" spans="1:18">
      <c r="A56" s="423" t="s">
        <v>1723</v>
      </c>
      <c r="B56" s="424" t="s">
        <v>1720</v>
      </c>
      <c r="C56" s="424">
        <v>0</v>
      </c>
      <c r="D56" s="424">
        <v>0</v>
      </c>
      <c r="E56" s="424">
        <v>0</v>
      </c>
      <c r="F56" s="424">
        <v>0</v>
      </c>
      <c r="G56" s="424">
        <v>0</v>
      </c>
      <c r="H56" s="424">
        <v>0</v>
      </c>
      <c r="I56" s="424">
        <v>0</v>
      </c>
      <c r="J56" s="424">
        <v>0</v>
      </c>
      <c r="K56" s="424">
        <v>0</v>
      </c>
      <c r="L56" s="424">
        <v>0</v>
      </c>
      <c r="M56" s="424">
        <v>0</v>
      </c>
      <c r="N56" s="424">
        <v>2989000</v>
      </c>
      <c r="O56" s="424">
        <v>0</v>
      </c>
      <c r="P56" s="425">
        <v>249103</v>
      </c>
      <c r="Q56" s="399" t="s">
        <v>162</v>
      </c>
      <c r="R56" s="422">
        <f t="shared" si="0"/>
        <v>0</v>
      </c>
    </row>
    <row r="57" spans="1:18">
      <c r="A57" s="428" t="s">
        <v>1724</v>
      </c>
      <c r="B57" s="429" t="s">
        <v>1725</v>
      </c>
      <c r="C57" s="420">
        <v>12225000</v>
      </c>
      <c r="D57" s="420">
        <v>12225000</v>
      </c>
      <c r="E57" s="420">
        <v>9393000</v>
      </c>
      <c r="F57" s="420">
        <v>9393000</v>
      </c>
      <c r="G57" s="420">
        <v>9393000</v>
      </c>
      <c r="H57" s="420">
        <v>9393000</v>
      </c>
      <c r="I57" s="420">
        <v>9393000</v>
      </c>
      <c r="J57" s="420">
        <v>9393000</v>
      </c>
      <c r="K57" s="420">
        <v>9393000</v>
      </c>
      <c r="L57" s="420">
        <v>9393000</v>
      </c>
      <c r="M57" s="420">
        <v>9393000</v>
      </c>
      <c r="N57" s="420">
        <v>9393000</v>
      </c>
      <c r="O57" s="420">
        <v>10127000</v>
      </c>
      <c r="P57" s="421">
        <v>9777523</v>
      </c>
      <c r="Q57" s="399" t="s">
        <v>164</v>
      </c>
      <c r="R57" s="422">
        <f t="shared" si="0"/>
        <v>0</v>
      </c>
    </row>
    <row r="58" spans="1:18">
      <c r="A58" s="428" t="s">
        <v>1726</v>
      </c>
      <c r="B58" s="429" t="s">
        <v>1725</v>
      </c>
      <c r="C58" s="420">
        <v>0</v>
      </c>
      <c r="D58" s="420">
        <v>0</v>
      </c>
      <c r="E58" s="420">
        <v>0</v>
      </c>
      <c r="F58" s="420">
        <v>0</v>
      </c>
      <c r="G58" s="420">
        <v>0</v>
      </c>
      <c r="H58" s="420">
        <v>0</v>
      </c>
      <c r="I58" s="420">
        <v>0</v>
      </c>
      <c r="J58" s="420">
        <v>0</v>
      </c>
      <c r="K58" s="420">
        <v>0</v>
      </c>
      <c r="L58" s="420">
        <v>0</v>
      </c>
      <c r="M58" s="420">
        <v>0</v>
      </c>
      <c r="N58" s="420">
        <v>0</v>
      </c>
      <c r="O58" s="420">
        <v>0</v>
      </c>
      <c r="P58" s="421">
        <v>0</v>
      </c>
      <c r="Q58" s="399" t="s">
        <v>164</v>
      </c>
      <c r="R58" s="422">
        <f t="shared" si="0"/>
        <v>0</v>
      </c>
    </row>
    <row r="59" spans="1:18">
      <c r="A59" s="428" t="s">
        <v>1727</v>
      </c>
      <c r="B59" s="429" t="s">
        <v>1725</v>
      </c>
      <c r="C59" s="420">
        <v>5373000</v>
      </c>
      <c r="D59" s="420">
        <v>5018000</v>
      </c>
      <c r="E59" s="420">
        <v>5018000</v>
      </c>
      <c r="F59" s="420">
        <v>5012000</v>
      </c>
      <c r="G59" s="420">
        <v>5012000</v>
      </c>
      <c r="H59" s="420">
        <v>5012000</v>
      </c>
      <c r="I59" s="420">
        <v>5012000</v>
      </c>
      <c r="J59" s="420">
        <v>5012000</v>
      </c>
      <c r="K59" s="420">
        <v>5012000</v>
      </c>
      <c r="L59" s="420">
        <v>5000000</v>
      </c>
      <c r="M59" s="420">
        <v>5000000</v>
      </c>
      <c r="N59" s="420">
        <v>5000000</v>
      </c>
      <c r="O59" s="420">
        <v>5000000</v>
      </c>
      <c r="P59" s="421">
        <v>5024638</v>
      </c>
      <c r="Q59" s="399" t="s">
        <v>164</v>
      </c>
      <c r="R59" s="422">
        <f t="shared" si="0"/>
        <v>0</v>
      </c>
    </row>
    <row r="60" spans="1:18">
      <c r="A60" s="428" t="s">
        <v>1885</v>
      </c>
      <c r="B60" s="429" t="s">
        <v>1725</v>
      </c>
      <c r="C60" s="420">
        <v>-11157155.472182751</v>
      </c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>
        <v>11157155.472182751</v>
      </c>
      <c r="P60" s="421">
        <v>0</v>
      </c>
      <c r="Q60" s="399" t="s">
        <v>164</v>
      </c>
      <c r="R60" s="422">
        <f t="shared" si="0"/>
        <v>0</v>
      </c>
    </row>
    <row r="61" spans="1:18">
      <c r="A61" s="428" t="s">
        <v>1729</v>
      </c>
      <c r="B61" s="429" t="s">
        <v>1725</v>
      </c>
      <c r="C61" s="420">
        <v>0</v>
      </c>
      <c r="D61" s="420">
        <v>0</v>
      </c>
      <c r="E61" s="420">
        <v>0</v>
      </c>
      <c r="F61" s="420">
        <v>0</v>
      </c>
      <c r="G61" s="420">
        <v>0</v>
      </c>
      <c r="H61" s="420">
        <v>0</v>
      </c>
      <c r="I61" s="420">
        <v>0</v>
      </c>
      <c r="J61" s="420">
        <v>0</v>
      </c>
      <c r="K61" s="420">
        <v>0</v>
      </c>
      <c r="L61" s="420">
        <v>0</v>
      </c>
      <c r="M61" s="420">
        <v>0</v>
      </c>
      <c r="N61" s="420">
        <v>0</v>
      </c>
      <c r="O61" s="420">
        <v>0</v>
      </c>
      <c r="P61" s="421">
        <v>0</v>
      </c>
      <c r="Q61" s="399" t="s">
        <v>164</v>
      </c>
      <c r="R61" s="422">
        <f t="shared" si="0"/>
        <v>0</v>
      </c>
    </row>
    <row r="62" spans="1:18">
      <c r="A62" s="428" t="s">
        <v>1730</v>
      </c>
      <c r="B62" s="429" t="s">
        <v>1725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1">
        <v>0</v>
      </c>
      <c r="Q62" s="399" t="s">
        <v>164</v>
      </c>
      <c r="R62" s="422">
        <f t="shared" si="0"/>
        <v>0</v>
      </c>
    </row>
    <row r="63" spans="1:18">
      <c r="A63" s="428" t="s">
        <v>1731</v>
      </c>
      <c r="B63" s="429" t="s">
        <v>1725</v>
      </c>
      <c r="C63" s="420">
        <v>0</v>
      </c>
      <c r="D63" s="420">
        <v>0</v>
      </c>
      <c r="E63" s="420">
        <v>0</v>
      </c>
      <c r="F63" s="420">
        <v>0</v>
      </c>
      <c r="G63" s="420">
        <v>0</v>
      </c>
      <c r="H63" s="420">
        <v>0</v>
      </c>
      <c r="I63" s="420">
        <v>0</v>
      </c>
      <c r="J63" s="420">
        <v>0</v>
      </c>
      <c r="K63" s="420">
        <v>0</v>
      </c>
      <c r="L63" s="420">
        <v>0</v>
      </c>
      <c r="M63" s="420">
        <v>0</v>
      </c>
      <c r="N63" s="420">
        <v>0</v>
      </c>
      <c r="O63" s="420">
        <v>0</v>
      </c>
      <c r="P63" s="421">
        <v>0</v>
      </c>
      <c r="Q63" s="399" t="s">
        <v>164</v>
      </c>
      <c r="R63" s="422">
        <f t="shared" si="0"/>
        <v>0</v>
      </c>
    </row>
    <row r="64" spans="1:18">
      <c r="A64" s="428" t="s">
        <v>1732</v>
      </c>
      <c r="B64" s="429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28" t="s">
        <v>1733</v>
      </c>
      <c r="B65" s="429" t="s">
        <v>1725</v>
      </c>
      <c r="C65" s="420">
        <v>0</v>
      </c>
      <c r="D65" s="420">
        <v>0</v>
      </c>
      <c r="E65" s="420">
        <v>0</v>
      </c>
      <c r="F65" s="420">
        <v>0</v>
      </c>
      <c r="G65" s="420">
        <v>0</v>
      </c>
      <c r="H65" s="420">
        <v>0</v>
      </c>
      <c r="I65" s="420">
        <v>0</v>
      </c>
      <c r="J65" s="420">
        <v>0</v>
      </c>
      <c r="K65" s="420">
        <v>0</v>
      </c>
      <c r="L65" s="420">
        <v>0</v>
      </c>
      <c r="M65" s="420">
        <v>0</v>
      </c>
      <c r="N65" s="420">
        <v>0</v>
      </c>
      <c r="O65" s="420">
        <v>0</v>
      </c>
      <c r="P65" s="421">
        <v>0</v>
      </c>
      <c r="Q65" s="399" t="s">
        <v>164</v>
      </c>
      <c r="R65" s="422">
        <f t="shared" si="0"/>
        <v>0</v>
      </c>
    </row>
    <row r="66" spans="1:18">
      <c r="A66" s="428" t="s">
        <v>1734</v>
      </c>
      <c r="B66" s="429" t="s">
        <v>1725</v>
      </c>
      <c r="C66" s="420">
        <v>6000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249</v>
      </c>
      <c r="Q66" s="399" t="s">
        <v>164</v>
      </c>
      <c r="R66" s="422">
        <f t="shared" si="0"/>
        <v>0</v>
      </c>
    </row>
    <row r="67" spans="1:18">
      <c r="A67" s="428" t="s">
        <v>1735</v>
      </c>
      <c r="B67" s="429" t="s">
        <v>1725</v>
      </c>
      <c r="C67" s="420">
        <v>0</v>
      </c>
      <c r="D67" s="420">
        <v>0</v>
      </c>
      <c r="E67" s="420">
        <v>0</v>
      </c>
      <c r="F67" s="420">
        <v>0</v>
      </c>
      <c r="G67" s="420">
        <v>0</v>
      </c>
      <c r="H67" s="420">
        <v>0</v>
      </c>
      <c r="I67" s="420">
        <v>0</v>
      </c>
      <c r="J67" s="420">
        <v>0</v>
      </c>
      <c r="K67" s="420">
        <v>0</v>
      </c>
      <c r="L67" s="420">
        <v>0</v>
      </c>
      <c r="M67" s="420">
        <v>0</v>
      </c>
      <c r="N67" s="420">
        <v>0</v>
      </c>
      <c r="O67" s="420">
        <v>0</v>
      </c>
      <c r="P67" s="421">
        <v>0</v>
      </c>
      <c r="Q67" s="399" t="s">
        <v>164</v>
      </c>
      <c r="R67" s="422">
        <f t="shared" si="0"/>
        <v>0</v>
      </c>
    </row>
    <row r="68" spans="1:18">
      <c r="A68" s="428" t="s">
        <v>1736</v>
      </c>
      <c r="B68" s="429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28" t="s">
        <v>1737</v>
      </c>
      <c r="B69" s="429" t="s">
        <v>1725</v>
      </c>
      <c r="C69" s="420">
        <v>86000</v>
      </c>
      <c r="D69" s="420">
        <v>86000</v>
      </c>
      <c r="E69" s="420">
        <v>86000</v>
      </c>
      <c r="F69" s="420">
        <v>86000</v>
      </c>
      <c r="G69" s="420">
        <v>86000</v>
      </c>
      <c r="H69" s="420">
        <v>86000</v>
      </c>
      <c r="I69" s="420">
        <v>52000</v>
      </c>
      <c r="J69" s="420">
        <v>52000</v>
      </c>
      <c r="K69" s="420">
        <v>52000</v>
      </c>
      <c r="L69" s="420">
        <v>52000</v>
      </c>
      <c r="M69" s="420">
        <v>52000</v>
      </c>
      <c r="N69" s="420">
        <v>52000</v>
      </c>
      <c r="O69" s="420">
        <v>52000</v>
      </c>
      <c r="P69" s="421">
        <v>67541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28" t="s">
        <v>1738</v>
      </c>
      <c r="B70" s="429" t="s">
        <v>1725</v>
      </c>
      <c r="C70" s="420">
        <v>0</v>
      </c>
      <c r="D70" s="420">
        <v>0</v>
      </c>
      <c r="E70" s="420">
        <v>0</v>
      </c>
      <c r="F70" s="420">
        <v>3000</v>
      </c>
      <c r="G70" s="420">
        <v>6000</v>
      </c>
      <c r="H70" s="420">
        <v>0</v>
      </c>
      <c r="I70" s="420">
        <v>0</v>
      </c>
      <c r="J70" s="420">
        <v>0</v>
      </c>
      <c r="K70" s="420">
        <v>83000</v>
      </c>
      <c r="L70" s="420">
        <v>83000</v>
      </c>
      <c r="M70" s="420">
        <v>0</v>
      </c>
      <c r="N70" s="420">
        <v>0</v>
      </c>
      <c r="O70" s="420">
        <v>0</v>
      </c>
      <c r="P70" s="421">
        <v>14519</v>
      </c>
      <c r="Q70" s="399" t="s">
        <v>164</v>
      </c>
      <c r="R70" s="422">
        <f t="shared" si="1"/>
        <v>0</v>
      </c>
    </row>
    <row r="71" spans="1:18">
      <c r="A71" s="428" t="s">
        <v>1739</v>
      </c>
      <c r="B71" s="429" t="s">
        <v>1725</v>
      </c>
      <c r="C71" s="420">
        <v>0</v>
      </c>
      <c r="D71" s="420">
        <v>0</v>
      </c>
      <c r="E71" s="420">
        <v>0</v>
      </c>
      <c r="F71" s="420">
        <v>0</v>
      </c>
      <c r="G71" s="420">
        <v>0</v>
      </c>
      <c r="H71" s="420">
        <v>0</v>
      </c>
      <c r="I71" s="420">
        <v>0</v>
      </c>
      <c r="J71" s="420">
        <v>0</v>
      </c>
      <c r="K71" s="420">
        <v>0</v>
      </c>
      <c r="L71" s="420">
        <v>0</v>
      </c>
      <c r="M71" s="420">
        <v>0</v>
      </c>
      <c r="N71" s="420">
        <v>0</v>
      </c>
      <c r="O71" s="420">
        <v>0</v>
      </c>
      <c r="P71" s="421">
        <v>0</v>
      </c>
      <c r="Q71" s="399" t="s">
        <v>164</v>
      </c>
      <c r="R71" s="422">
        <f t="shared" si="1"/>
        <v>0</v>
      </c>
    </row>
    <row r="72" spans="1:18">
      <c r="A72" s="428" t="s">
        <v>1740</v>
      </c>
      <c r="B72" s="429" t="s">
        <v>1725</v>
      </c>
      <c r="C72" s="420">
        <v>14121000</v>
      </c>
      <c r="D72" s="420">
        <v>14297000</v>
      </c>
      <c r="E72" s="420">
        <v>14451000</v>
      </c>
      <c r="F72" s="420">
        <v>14615000</v>
      </c>
      <c r="G72" s="420">
        <v>14830000</v>
      </c>
      <c r="H72" s="420">
        <v>11327000</v>
      </c>
      <c r="I72" s="420">
        <v>11448000</v>
      </c>
      <c r="J72" s="420">
        <v>11746000</v>
      </c>
      <c r="K72" s="420">
        <v>13097000</v>
      </c>
      <c r="L72" s="420">
        <v>13313000</v>
      </c>
      <c r="M72" s="420">
        <v>14581000</v>
      </c>
      <c r="N72" s="420">
        <v>14694000</v>
      </c>
      <c r="O72" s="420">
        <v>14854000</v>
      </c>
      <c r="P72" s="421">
        <v>13573928</v>
      </c>
      <c r="Q72" s="399" t="s">
        <v>164</v>
      </c>
      <c r="R72" s="422">
        <f t="shared" si="1"/>
        <v>0</v>
      </c>
    </row>
    <row r="73" spans="1:18">
      <c r="A73" s="428" t="s">
        <v>1741</v>
      </c>
      <c r="B73" s="429" t="s">
        <v>1725</v>
      </c>
      <c r="C73" s="420">
        <v>0</v>
      </c>
      <c r="D73" s="420">
        <v>0</v>
      </c>
      <c r="E73" s="420">
        <v>0</v>
      </c>
      <c r="F73" s="420">
        <v>1000</v>
      </c>
      <c r="G73" s="420">
        <v>3000</v>
      </c>
      <c r="H73" s="420">
        <v>0</v>
      </c>
      <c r="I73" s="420">
        <v>0</v>
      </c>
      <c r="J73" s="420">
        <v>0</v>
      </c>
      <c r="K73" s="420">
        <v>193000</v>
      </c>
      <c r="L73" s="420">
        <v>193000</v>
      </c>
      <c r="M73" s="420">
        <v>0</v>
      </c>
      <c r="N73" s="420">
        <v>0</v>
      </c>
      <c r="O73" s="420">
        <v>0</v>
      </c>
      <c r="P73" s="421">
        <v>32576</v>
      </c>
      <c r="Q73" s="399" t="s">
        <v>164</v>
      </c>
      <c r="R73" s="422">
        <f t="shared" si="1"/>
        <v>0</v>
      </c>
    </row>
    <row r="74" spans="1:18">
      <c r="A74" s="428" t="s">
        <v>1742</v>
      </c>
      <c r="B74" s="429" t="s">
        <v>1725</v>
      </c>
      <c r="C74" s="420">
        <v>2605000</v>
      </c>
      <c r="D74" s="420">
        <v>2687000</v>
      </c>
      <c r="E74" s="420">
        <v>2744000</v>
      </c>
      <c r="F74" s="420">
        <v>2868000</v>
      </c>
      <c r="G74" s="420">
        <v>2978000</v>
      </c>
      <c r="H74" s="420">
        <v>2888000</v>
      </c>
      <c r="I74" s="420">
        <v>3022000</v>
      </c>
      <c r="J74" s="420">
        <v>3115000</v>
      </c>
      <c r="K74" s="420">
        <v>3597000</v>
      </c>
      <c r="L74" s="420">
        <v>3686000</v>
      </c>
      <c r="M74" s="420">
        <v>3654000</v>
      </c>
      <c r="N74" s="420">
        <v>3688000</v>
      </c>
      <c r="O74" s="420">
        <v>3825000</v>
      </c>
      <c r="P74" s="421">
        <v>3178554</v>
      </c>
      <c r="Q74" s="399" t="s">
        <v>164</v>
      </c>
      <c r="R74" s="422">
        <f t="shared" si="1"/>
        <v>0</v>
      </c>
    </row>
    <row r="75" spans="1:18">
      <c r="A75" s="428" t="s">
        <v>1743</v>
      </c>
      <c r="B75" s="429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0</v>
      </c>
      <c r="P75" s="421">
        <v>0</v>
      </c>
      <c r="Q75" s="399" t="s">
        <v>164</v>
      </c>
      <c r="R75" s="422">
        <f t="shared" si="1"/>
        <v>0</v>
      </c>
    </row>
    <row r="76" spans="1:18">
      <c r="A76" s="428" t="s">
        <v>1744</v>
      </c>
      <c r="B76" s="429" t="s">
        <v>1725</v>
      </c>
      <c r="C76" s="420">
        <v>1413000</v>
      </c>
      <c r="D76" s="420">
        <v>1413000</v>
      </c>
      <c r="E76" s="420">
        <v>1413000</v>
      </c>
      <c r="F76" s="420">
        <v>1413000</v>
      </c>
      <c r="G76" s="420">
        <v>1413000</v>
      </c>
      <c r="H76" s="420">
        <v>1413000</v>
      </c>
      <c r="I76" s="420">
        <v>1413000</v>
      </c>
      <c r="J76" s="420">
        <v>1413000</v>
      </c>
      <c r="K76" s="420">
        <v>1413000</v>
      </c>
      <c r="L76" s="420">
        <v>1413000</v>
      </c>
      <c r="M76" s="420">
        <v>1413000</v>
      </c>
      <c r="N76" s="420">
        <v>1413000</v>
      </c>
      <c r="O76" s="420">
        <v>1413000</v>
      </c>
      <c r="P76" s="421">
        <v>1413480</v>
      </c>
      <c r="Q76" s="399" t="s">
        <v>164</v>
      </c>
      <c r="R76" s="422">
        <f t="shared" si="1"/>
        <v>0</v>
      </c>
    </row>
    <row r="77" spans="1:18">
      <c r="A77" s="428" t="s">
        <v>1745</v>
      </c>
      <c r="B77" s="429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28" t="s">
        <v>1746</v>
      </c>
      <c r="B78" s="429" t="s">
        <v>1725</v>
      </c>
      <c r="C78" s="420">
        <v>40574000</v>
      </c>
      <c r="D78" s="420">
        <v>40101000</v>
      </c>
      <c r="E78" s="420">
        <v>40179000</v>
      </c>
      <c r="F78" s="420">
        <v>40313000</v>
      </c>
      <c r="G78" s="420">
        <v>40516000</v>
      </c>
      <c r="H78" s="420">
        <v>40854000</v>
      </c>
      <c r="I78" s="420">
        <v>41171000</v>
      </c>
      <c r="J78" s="420">
        <v>41475000</v>
      </c>
      <c r="K78" s="420">
        <v>41866000</v>
      </c>
      <c r="L78" s="420">
        <v>42187000</v>
      </c>
      <c r="M78" s="420">
        <v>42452000</v>
      </c>
      <c r="N78" s="420">
        <v>42927000</v>
      </c>
      <c r="O78" s="420">
        <v>43475000</v>
      </c>
      <c r="P78" s="421">
        <v>41338703</v>
      </c>
      <c r="Q78" s="399" t="s">
        <v>164</v>
      </c>
      <c r="R78" s="422">
        <f t="shared" si="1"/>
        <v>0</v>
      </c>
    </row>
    <row r="79" spans="1:18">
      <c r="A79" s="428" t="s">
        <v>1747</v>
      </c>
      <c r="B79" s="429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28" t="s">
        <v>1748</v>
      </c>
      <c r="B80" s="429" t="s">
        <v>1725</v>
      </c>
      <c r="C80" s="420">
        <v>83131000</v>
      </c>
      <c r="D80" s="420">
        <v>83130000</v>
      </c>
      <c r="E80" s="420">
        <v>83127000</v>
      </c>
      <c r="F80" s="420">
        <v>83122000</v>
      </c>
      <c r="G80" s="420">
        <v>83118000</v>
      </c>
      <c r="H80" s="420">
        <v>83111000</v>
      </c>
      <c r="I80" s="420">
        <v>83109000</v>
      </c>
      <c r="J80" s="420">
        <v>83106000</v>
      </c>
      <c r="K80" s="420">
        <v>83099000</v>
      </c>
      <c r="L80" s="420">
        <v>83098000</v>
      </c>
      <c r="M80" s="420">
        <v>83094000</v>
      </c>
      <c r="N80" s="420">
        <v>83091000</v>
      </c>
      <c r="O80" s="420">
        <v>83089000</v>
      </c>
      <c r="P80" s="421">
        <v>83109687</v>
      </c>
      <c r="Q80" s="399" t="s">
        <v>164</v>
      </c>
      <c r="R80" s="422">
        <f t="shared" si="1"/>
        <v>0</v>
      </c>
    </row>
    <row r="81" spans="1:18">
      <c r="A81" s="428" t="s">
        <v>1749</v>
      </c>
      <c r="B81" s="429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28" t="s">
        <v>1750</v>
      </c>
      <c r="B82" s="429" t="s">
        <v>1725</v>
      </c>
      <c r="C82" s="420">
        <v>17293000</v>
      </c>
      <c r="D82" s="420">
        <v>17390000</v>
      </c>
      <c r="E82" s="420">
        <v>17458000</v>
      </c>
      <c r="F82" s="420">
        <v>17501000</v>
      </c>
      <c r="G82" s="420">
        <v>17491000</v>
      </c>
      <c r="H82" s="420">
        <v>17461000</v>
      </c>
      <c r="I82" s="420">
        <v>17442000</v>
      </c>
      <c r="J82" s="420">
        <v>17624000</v>
      </c>
      <c r="K82" s="420">
        <v>17576000</v>
      </c>
      <c r="L82" s="420">
        <v>17604000</v>
      </c>
      <c r="M82" s="420">
        <v>17616000</v>
      </c>
      <c r="N82" s="420">
        <v>17670000</v>
      </c>
      <c r="O82" s="420">
        <v>17726000</v>
      </c>
      <c r="P82" s="421">
        <v>17528638</v>
      </c>
      <c r="Q82" s="399" t="s">
        <v>164</v>
      </c>
      <c r="R82" s="422">
        <f t="shared" si="1"/>
        <v>0</v>
      </c>
    </row>
    <row r="83" spans="1:18">
      <c r="A83" s="428" t="s">
        <v>1751</v>
      </c>
      <c r="B83" s="429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28" t="s">
        <v>1752</v>
      </c>
      <c r="B84" s="429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28" t="s">
        <v>1753</v>
      </c>
      <c r="B85" s="429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28" t="s">
        <v>1754</v>
      </c>
      <c r="B86" s="429" t="s">
        <v>1725</v>
      </c>
      <c r="C86" s="420">
        <v>0</v>
      </c>
      <c r="D86" s="420">
        <v>0</v>
      </c>
      <c r="E86" s="420">
        <v>0</v>
      </c>
      <c r="F86" s="420">
        <v>0</v>
      </c>
      <c r="G86" s="420">
        <v>0</v>
      </c>
      <c r="H86" s="420">
        <v>0</v>
      </c>
      <c r="I86" s="420">
        <v>0</v>
      </c>
      <c r="J86" s="420">
        <v>0</v>
      </c>
      <c r="K86" s="420">
        <v>0</v>
      </c>
      <c r="L86" s="420">
        <v>0</v>
      </c>
      <c r="M86" s="420">
        <v>0</v>
      </c>
      <c r="N86" s="420">
        <v>0</v>
      </c>
      <c r="O86" s="420">
        <v>1785000</v>
      </c>
      <c r="P86" s="421">
        <v>74385</v>
      </c>
      <c r="Q86" s="399" t="s">
        <v>164</v>
      </c>
      <c r="R86" s="422">
        <f t="shared" si="1"/>
        <v>0</v>
      </c>
    </row>
    <row r="87" spans="1:18">
      <c r="A87" s="428" t="s">
        <v>1755</v>
      </c>
      <c r="B87" s="429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28" t="s">
        <v>1756</v>
      </c>
      <c r="B88" s="429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28" t="s">
        <v>1757</v>
      </c>
      <c r="B89" s="429" t="s">
        <v>1725</v>
      </c>
      <c r="C89" s="420">
        <v>183881000</v>
      </c>
      <c r="D89" s="420">
        <v>185313000</v>
      </c>
      <c r="E89" s="420">
        <v>186006000</v>
      </c>
      <c r="F89" s="420">
        <v>188242000</v>
      </c>
      <c r="G89" s="420">
        <v>189161000</v>
      </c>
      <c r="H89" s="420">
        <v>190518000</v>
      </c>
      <c r="I89" s="420">
        <v>192469000</v>
      </c>
      <c r="J89" s="420">
        <v>193994000</v>
      </c>
      <c r="K89" s="420">
        <v>194981000</v>
      </c>
      <c r="L89" s="420">
        <v>195558000</v>
      </c>
      <c r="M89" s="420">
        <v>181428000</v>
      </c>
      <c r="N89" s="420">
        <v>181268000</v>
      </c>
      <c r="O89" s="420">
        <v>181051000</v>
      </c>
      <c r="P89" s="421">
        <v>188450224</v>
      </c>
      <c r="Q89" s="399" t="s">
        <v>164</v>
      </c>
      <c r="R89" s="422">
        <f t="shared" si="1"/>
        <v>0</v>
      </c>
    </row>
    <row r="90" spans="1:18">
      <c r="A90" s="428" t="s">
        <v>1758</v>
      </c>
      <c r="B90" s="429" t="s">
        <v>1725</v>
      </c>
      <c r="C90" s="420">
        <v>0</v>
      </c>
      <c r="D90" s="420">
        <v>0</v>
      </c>
      <c r="E90" s="420">
        <v>0</v>
      </c>
      <c r="F90" s="420">
        <v>0</v>
      </c>
      <c r="G90" s="420">
        <v>0</v>
      </c>
      <c r="H90" s="420">
        <v>0</v>
      </c>
      <c r="I90" s="420">
        <v>0</v>
      </c>
      <c r="J90" s="420">
        <v>0</v>
      </c>
      <c r="K90" s="420">
        <v>0</v>
      </c>
      <c r="L90" s="420">
        <v>0</v>
      </c>
      <c r="M90" s="420">
        <v>0</v>
      </c>
      <c r="N90" s="420">
        <v>0</v>
      </c>
      <c r="O90" s="420">
        <v>0</v>
      </c>
      <c r="P90" s="421">
        <v>0</v>
      </c>
      <c r="Q90" s="399" t="s">
        <v>164</v>
      </c>
      <c r="R90" s="422">
        <f t="shared" si="1"/>
        <v>0</v>
      </c>
    </row>
    <row r="91" spans="1:18">
      <c r="A91" s="428" t="s">
        <v>1759</v>
      </c>
      <c r="B91" s="429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633000</v>
      </c>
      <c r="K91" s="420">
        <v>17985000</v>
      </c>
      <c r="L91" s="420">
        <v>17946000</v>
      </c>
      <c r="M91" s="420">
        <v>18680000</v>
      </c>
      <c r="N91" s="420">
        <v>18690000</v>
      </c>
      <c r="O91" s="420">
        <v>18878000</v>
      </c>
      <c r="P91" s="421">
        <v>6947639</v>
      </c>
      <c r="Q91" s="399" t="s">
        <v>164</v>
      </c>
      <c r="R91" s="422">
        <f t="shared" si="1"/>
        <v>0</v>
      </c>
    </row>
    <row r="92" spans="1:18">
      <c r="A92" s="428" t="s">
        <v>1760</v>
      </c>
      <c r="B92" s="429" t="s">
        <v>1725</v>
      </c>
      <c r="C92" s="420">
        <v>0</v>
      </c>
      <c r="D92" s="420">
        <v>0</v>
      </c>
      <c r="E92" s="420">
        <v>0</v>
      </c>
      <c r="F92" s="420">
        <v>0</v>
      </c>
      <c r="G92" s="420">
        <v>0</v>
      </c>
      <c r="H92" s="420">
        <v>0</v>
      </c>
      <c r="I92" s="420">
        <v>0</v>
      </c>
      <c r="J92" s="420">
        <v>0</v>
      </c>
      <c r="K92" s="420">
        <v>0</v>
      </c>
      <c r="L92" s="420">
        <v>0</v>
      </c>
      <c r="M92" s="420">
        <v>0</v>
      </c>
      <c r="N92" s="420">
        <v>0</v>
      </c>
      <c r="O92" s="420">
        <v>0</v>
      </c>
      <c r="P92" s="421">
        <v>0</v>
      </c>
      <c r="Q92" s="399" t="s">
        <v>164</v>
      </c>
      <c r="R92" s="422">
        <f t="shared" si="1"/>
        <v>0</v>
      </c>
    </row>
    <row r="93" spans="1:18">
      <c r="A93" s="428" t="s">
        <v>1761</v>
      </c>
      <c r="B93" s="429" t="s">
        <v>1725</v>
      </c>
      <c r="C93" s="420">
        <v>0</v>
      </c>
      <c r="D93" s="420">
        <v>0</v>
      </c>
      <c r="E93" s="420">
        <v>0</v>
      </c>
      <c r="F93" s="420">
        <v>0</v>
      </c>
      <c r="G93" s="420">
        <v>0</v>
      </c>
      <c r="H93" s="420">
        <v>0</v>
      </c>
      <c r="I93" s="420">
        <v>0</v>
      </c>
      <c r="J93" s="420">
        <v>4296000</v>
      </c>
      <c r="K93" s="420">
        <v>4626000</v>
      </c>
      <c r="L93" s="420">
        <v>4969000</v>
      </c>
      <c r="M93" s="420">
        <v>5564000</v>
      </c>
      <c r="N93" s="420">
        <v>5611000</v>
      </c>
      <c r="O93" s="420">
        <v>5611000</v>
      </c>
      <c r="P93" s="421">
        <v>2322526</v>
      </c>
      <c r="Q93" s="399" t="s">
        <v>164</v>
      </c>
      <c r="R93" s="422">
        <f t="shared" si="1"/>
        <v>0</v>
      </c>
    </row>
    <row r="94" spans="1:18">
      <c r="A94" s="428" t="s">
        <v>1762</v>
      </c>
      <c r="B94" s="429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28" t="s">
        <v>1763</v>
      </c>
      <c r="B95" s="429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28" t="s">
        <v>1764</v>
      </c>
      <c r="B96" s="429" t="s">
        <v>1725</v>
      </c>
      <c r="C96" s="420">
        <v>0</v>
      </c>
      <c r="D96" s="420">
        <v>0</v>
      </c>
      <c r="E96" s="420">
        <v>0</v>
      </c>
      <c r="F96" s="420">
        <v>0</v>
      </c>
      <c r="G96" s="420">
        <v>0</v>
      </c>
      <c r="H96" s="420">
        <v>0</v>
      </c>
      <c r="I96" s="420">
        <v>0</v>
      </c>
      <c r="J96" s="420">
        <v>0</v>
      </c>
      <c r="K96" s="420">
        <v>0</v>
      </c>
      <c r="L96" s="420">
        <v>0</v>
      </c>
      <c r="M96" s="420">
        <v>0</v>
      </c>
      <c r="N96" s="420">
        <v>0</v>
      </c>
      <c r="O96" s="420">
        <v>0</v>
      </c>
      <c r="P96" s="421">
        <v>0</v>
      </c>
      <c r="Q96" s="399" t="s">
        <v>164</v>
      </c>
      <c r="R96" s="422">
        <f t="shared" si="1"/>
        <v>0</v>
      </c>
    </row>
    <row r="97" spans="1:18">
      <c r="A97" s="428" t="s">
        <v>1765</v>
      </c>
      <c r="B97" s="429" t="s">
        <v>1725</v>
      </c>
      <c r="C97" s="420">
        <v>88512000</v>
      </c>
      <c r="D97" s="420">
        <v>89621000</v>
      </c>
      <c r="E97" s="420">
        <v>90314000</v>
      </c>
      <c r="F97" s="420">
        <v>91526000</v>
      </c>
      <c r="G97" s="420">
        <v>92523000</v>
      </c>
      <c r="H97" s="420">
        <v>92520000</v>
      </c>
      <c r="I97" s="420">
        <v>92421000</v>
      </c>
      <c r="J97" s="420">
        <v>92901000</v>
      </c>
      <c r="K97" s="420">
        <v>76144000</v>
      </c>
      <c r="L97" s="420">
        <v>76784000</v>
      </c>
      <c r="M97" s="420">
        <v>77292000</v>
      </c>
      <c r="N97" s="420">
        <v>77655000</v>
      </c>
      <c r="O97" s="420">
        <v>78037000</v>
      </c>
      <c r="P97" s="421">
        <v>86081203</v>
      </c>
      <c r="Q97" s="399" t="s">
        <v>164</v>
      </c>
      <c r="R97" s="422">
        <f t="shared" si="1"/>
        <v>0</v>
      </c>
    </row>
    <row r="98" spans="1:18">
      <c r="A98" s="428" t="s">
        <v>1766</v>
      </c>
      <c r="B98" s="429" t="s">
        <v>1725</v>
      </c>
      <c r="C98" s="420">
        <v>0</v>
      </c>
      <c r="D98" s="420">
        <v>0</v>
      </c>
      <c r="E98" s="420">
        <v>0</v>
      </c>
      <c r="F98" s="420">
        <v>0</v>
      </c>
      <c r="G98" s="420">
        <v>0</v>
      </c>
      <c r="H98" s="420">
        <v>0</v>
      </c>
      <c r="I98" s="420">
        <v>0</v>
      </c>
      <c r="J98" s="420">
        <v>0</v>
      </c>
      <c r="K98" s="420">
        <v>0</v>
      </c>
      <c r="L98" s="420">
        <v>0</v>
      </c>
      <c r="M98" s="420">
        <v>0</v>
      </c>
      <c r="N98" s="420">
        <v>0</v>
      </c>
      <c r="O98" s="420">
        <v>0</v>
      </c>
      <c r="P98" s="421">
        <v>0</v>
      </c>
      <c r="Q98" s="399" t="s">
        <v>164</v>
      </c>
      <c r="R98" s="422">
        <f t="shared" si="1"/>
        <v>0</v>
      </c>
    </row>
    <row r="99" spans="1:18">
      <c r="A99" s="428" t="s">
        <v>1767</v>
      </c>
      <c r="B99" s="429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21</v>
      </c>
      <c r="Q99" s="399" t="s">
        <v>164</v>
      </c>
      <c r="R99" s="422">
        <f t="shared" si="1"/>
        <v>0</v>
      </c>
    </row>
    <row r="100" spans="1:18">
      <c r="A100" s="428" t="s">
        <v>1768</v>
      </c>
      <c r="B100" s="429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28" t="s">
        <v>1769</v>
      </c>
      <c r="B101" s="429" t="s">
        <v>1725</v>
      </c>
      <c r="C101" s="420">
        <v>38629000</v>
      </c>
      <c r="D101" s="420">
        <v>38582000</v>
      </c>
      <c r="E101" s="420">
        <v>38606000</v>
      </c>
      <c r="F101" s="420">
        <v>38585000</v>
      </c>
      <c r="G101" s="420">
        <v>38484000</v>
      </c>
      <c r="H101" s="420">
        <v>38495000</v>
      </c>
      <c r="I101" s="420">
        <v>38376000</v>
      </c>
      <c r="J101" s="420">
        <v>38465000</v>
      </c>
      <c r="K101" s="420">
        <v>38543000</v>
      </c>
      <c r="L101" s="420">
        <v>38538000</v>
      </c>
      <c r="M101" s="420">
        <v>38675000</v>
      </c>
      <c r="N101" s="420">
        <v>38644000</v>
      </c>
      <c r="O101" s="420">
        <v>38608000</v>
      </c>
      <c r="P101" s="421">
        <v>38550993</v>
      </c>
      <c r="Q101" s="399" t="s">
        <v>164</v>
      </c>
      <c r="R101" s="422">
        <f t="shared" si="1"/>
        <v>0</v>
      </c>
    </row>
    <row r="102" spans="1:18">
      <c r="A102" s="428" t="s">
        <v>1770</v>
      </c>
      <c r="B102" s="429" t="s">
        <v>1725</v>
      </c>
      <c r="C102" s="420">
        <v>0</v>
      </c>
      <c r="D102" s="420">
        <v>0</v>
      </c>
      <c r="E102" s="420">
        <v>0</v>
      </c>
      <c r="F102" s="420">
        <v>0</v>
      </c>
      <c r="G102" s="420">
        <v>0</v>
      </c>
      <c r="H102" s="420">
        <v>0</v>
      </c>
      <c r="I102" s="420">
        <v>0</v>
      </c>
      <c r="J102" s="420">
        <v>0</v>
      </c>
      <c r="K102" s="420">
        <v>0</v>
      </c>
      <c r="L102" s="420">
        <v>0</v>
      </c>
      <c r="M102" s="420">
        <v>0</v>
      </c>
      <c r="N102" s="420">
        <v>0</v>
      </c>
      <c r="O102" s="420">
        <v>0</v>
      </c>
      <c r="P102" s="421">
        <v>0</v>
      </c>
      <c r="Q102" s="399" t="s">
        <v>164</v>
      </c>
      <c r="R102" s="422">
        <f t="shared" si="1"/>
        <v>0</v>
      </c>
    </row>
    <row r="103" spans="1:18">
      <c r="A103" s="428" t="s">
        <v>1771</v>
      </c>
      <c r="B103" s="429" t="s">
        <v>1725</v>
      </c>
      <c r="C103" s="420">
        <v>1033895000</v>
      </c>
      <c r="D103" s="420">
        <v>1039375000</v>
      </c>
      <c r="E103" s="420">
        <v>1043933000</v>
      </c>
      <c r="F103" s="420">
        <v>1050538000</v>
      </c>
      <c r="G103" s="420">
        <v>1055675000</v>
      </c>
      <c r="H103" s="420">
        <v>1060171000</v>
      </c>
      <c r="I103" s="420">
        <v>1067662000</v>
      </c>
      <c r="J103" s="420">
        <v>1072331000</v>
      </c>
      <c r="K103" s="420">
        <v>1077832000</v>
      </c>
      <c r="L103" s="420">
        <v>1084021000</v>
      </c>
      <c r="M103" s="420">
        <v>1105439000</v>
      </c>
      <c r="N103" s="420">
        <v>1110582000</v>
      </c>
      <c r="O103" s="420">
        <v>1116496000</v>
      </c>
      <c r="P103" s="421">
        <v>1070229423</v>
      </c>
      <c r="Q103" s="399" t="s">
        <v>164</v>
      </c>
      <c r="R103" s="422">
        <f t="shared" si="1"/>
        <v>1000</v>
      </c>
    </row>
    <row r="104" spans="1:18">
      <c r="A104" s="428" t="s">
        <v>1772</v>
      </c>
      <c r="B104" s="429" t="s">
        <v>1725</v>
      </c>
      <c r="C104" s="420">
        <v>21192000</v>
      </c>
      <c r="D104" s="420">
        <v>21198000</v>
      </c>
      <c r="E104" s="420">
        <v>21211000</v>
      </c>
      <c r="F104" s="420">
        <v>21221000</v>
      </c>
      <c r="G104" s="420">
        <v>21251000</v>
      </c>
      <c r="H104" s="420">
        <v>21318000</v>
      </c>
      <c r="I104" s="420">
        <v>21412000</v>
      </c>
      <c r="J104" s="420">
        <v>21492000</v>
      </c>
      <c r="K104" s="420">
        <v>21513000</v>
      </c>
      <c r="L104" s="420">
        <v>21538000</v>
      </c>
      <c r="M104" s="420">
        <v>21368000</v>
      </c>
      <c r="N104" s="420">
        <v>21339000</v>
      </c>
      <c r="O104" s="420">
        <v>21316000</v>
      </c>
      <c r="P104" s="421">
        <v>21342859</v>
      </c>
      <c r="Q104" s="399" t="s">
        <v>164</v>
      </c>
      <c r="R104" s="422">
        <f t="shared" si="1"/>
        <v>0</v>
      </c>
    </row>
    <row r="105" spans="1:18">
      <c r="A105" s="428" t="s">
        <v>1773</v>
      </c>
      <c r="B105" s="429" t="s">
        <v>1725</v>
      </c>
      <c r="C105" s="420">
        <v>0</v>
      </c>
      <c r="D105" s="420">
        <v>0</v>
      </c>
      <c r="E105" s="420">
        <v>0</v>
      </c>
      <c r="F105" s="420">
        <v>0</v>
      </c>
      <c r="G105" s="420">
        <v>0</v>
      </c>
      <c r="H105" s="420">
        <v>0</v>
      </c>
      <c r="I105" s="420">
        <v>0</v>
      </c>
      <c r="J105" s="420">
        <v>0</v>
      </c>
      <c r="K105" s="420">
        <v>0</v>
      </c>
      <c r="L105" s="420">
        <v>0</v>
      </c>
      <c r="M105" s="420">
        <v>0</v>
      </c>
      <c r="N105" s="420">
        <v>0</v>
      </c>
      <c r="O105" s="420">
        <v>0</v>
      </c>
      <c r="P105" s="421">
        <v>0</v>
      </c>
      <c r="Q105" s="399" t="s">
        <v>164</v>
      </c>
      <c r="R105" s="422">
        <f t="shared" si="1"/>
        <v>0</v>
      </c>
    </row>
    <row r="106" spans="1:18">
      <c r="A106" s="428" t="s">
        <v>1774</v>
      </c>
      <c r="B106" s="429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28" t="s">
        <v>1775</v>
      </c>
      <c r="B107" s="429" t="s">
        <v>1725</v>
      </c>
      <c r="C107" s="420">
        <v>24807000</v>
      </c>
      <c r="D107" s="420">
        <v>24807000</v>
      </c>
      <c r="E107" s="420">
        <v>24807000</v>
      </c>
      <c r="F107" s="420">
        <v>24807000</v>
      </c>
      <c r="G107" s="420">
        <v>24807000</v>
      </c>
      <c r="H107" s="420">
        <v>24807000</v>
      </c>
      <c r="I107" s="420">
        <v>24807000</v>
      </c>
      <c r="J107" s="420">
        <v>24807000</v>
      </c>
      <c r="K107" s="420">
        <v>24807000</v>
      </c>
      <c r="L107" s="420">
        <v>24798000</v>
      </c>
      <c r="M107" s="420">
        <v>24798000</v>
      </c>
      <c r="N107" s="420">
        <v>24798000</v>
      </c>
      <c r="O107" s="420">
        <v>24798000</v>
      </c>
      <c r="P107" s="421">
        <v>24804406</v>
      </c>
      <c r="Q107" s="399" t="s">
        <v>164</v>
      </c>
      <c r="R107" s="422">
        <f t="shared" si="1"/>
        <v>0</v>
      </c>
    </row>
    <row r="108" spans="1:18">
      <c r="A108" s="428" t="s">
        <v>1776</v>
      </c>
      <c r="B108" s="429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28" t="s">
        <v>1777</v>
      </c>
      <c r="B109" s="429" t="s">
        <v>1725</v>
      </c>
      <c r="C109" s="420">
        <v>96003000</v>
      </c>
      <c r="D109" s="420">
        <v>96640000</v>
      </c>
      <c r="E109" s="420">
        <v>96666000</v>
      </c>
      <c r="F109" s="420">
        <v>96786000</v>
      </c>
      <c r="G109" s="420">
        <v>97124000</v>
      </c>
      <c r="H109" s="420">
        <v>97223000</v>
      </c>
      <c r="I109" s="420">
        <v>97520000</v>
      </c>
      <c r="J109" s="420">
        <v>97877000</v>
      </c>
      <c r="K109" s="420">
        <v>99014000</v>
      </c>
      <c r="L109" s="420">
        <v>99573000</v>
      </c>
      <c r="M109" s="420">
        <v>100758000</v>
      </c>
      <c r="N109" s="420">
        <v>101240000</v>
      </c>
      <c r="O109" s="420">
        <v>102330000</v>
      </c>
      <c r="P109" s="421">
        <v>98298924</v>
      </c>
      <c r="Q109" s="399" t="s">
        <v>164</v>
      </c>
      <c r="R109" s="422">
        <f t="shared" si="1"/>
        <v>0</v>
      </c>
    </row>
    <row r="110" spans="1:18">
      <c r="A110" s="428" t="s">
        <v>1778</v>
      </c>
      <c r="B110" s="429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28" t="s">
        <v>1779</v>
      </c>
      <c r="B111" s="429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28" t="s">
        <v>1780</v>
      </c>
      <c r="B112" s="429" t="s">
        <v>1725</v>
      </c>
      <c r="C112" s="420">
        <v>0</v>
      </c>
      <c r="D112" s="420">
        <v>0</v>
      </c>
      <c r="E112" s="420">
        <v>0</v>
      </c>
      <c r="F112" s="420">
        <v>0</v>
      </c>
      <c r="G112" s="420">
        <v>0</v>
      </c>
      <c r="H112" s="420">
        <v>0</v>
      </c>
      <c r="I112" s="420">
        <v>0</v>
      </c>
      <c r="J112" s="420">
        <v>0</v>
      </c>
      <c r="K112" s="420">
        <v>0</v>
      </c>
      <c r="L112" s="420">
        <v>0</v>
      </c>
      <c r="M112" s="420">
        <v>0</v>
      </c>
      <c r="N112" s="420">
        <v>0</v>
      </c>
      <c r="O112" s="420">
        <v>0</v>
      </c>
      <c r="P112" s="421">
        <v>0</v>
      </c>
      <c r="Q112" s="399" t="s">
        <v>164</v>
      </c>
      <c r="R112" s="422">
        <f t="shared" si="1"/>
        <v>0</v>
      </c>
    </row>
    <row r="113" spans="1:18">
      <c r="A113" s="428" t="s">
        <v>1781</v>
      </c>
      <c r="B113" s="429" t="s">
        <v>1725</v>
      </c>
      <c r="C113" s="420">
        <v>27164000</v>
      </c>
      <c r="D113" s="420">
        <v>27164000</v>
      </c>
      <c r="E113" s="420">
        <v>27164000</v>
      </c>
      <c r="F113" s="420">
        <v>27164000</v>
      </c>
      <c r="G113" s="420">
        <v>27164000</v>
      </c>
      <c r="H113" s="420">
        <v>27164000</v>
      </c>
      <c r="I113" s="420">
        <v>27164000</v>
      </c>
      <c r="J113" s="420">
        <v>27164000</v>
      </c>
      <c r="K113" s="420">
        <v>27164000</v>
      </c>
      <c r="L113" s="420">
        <v>27164000</v>
      </c>
      <c r="M113" s="420">
        <v>27164000</v>
      </c>
      <c r="N113" s="420">
        <v>27164000</v>
      </c>
      <c r="O113" s="420">
        <v>27164000</v>
      </c>
      <c r="P113" s="421">
        <v>27164308</v>
      </c>
      <c r="Q113" s="399" t="s">
        <v>164</v>
      </c>
      <c r="R113" s="422">
        <f t="shared" si="1"/>
        <v>0</v>
      </c>
    </row>
    <row r="114" spans="1:18">
      <c r="A114" s="428" t="s">
        <v>1782</v>
      </c>
      <c r="B114" s="429" t="s">
        <v>1725</v>
      </c>
      <c r="C114" s="420">
        <v>85658000</v>
      </c>
      <c r="D114" s="420">
        <v>85658000</v>
      </c>
      <c r="E114" s="420">
        <v>85658000</v>
      </c>
      <c r="F114" s="420">
        <v>85658000</v>
      </c>
      <c r="G114" s="420">
        <v>85658000</v>
      </c>
      <c r="H114" s="420">
        <v>85658000</v>
      </c>
      <c r="I114" s="420">
        <v>85658000</v>
      </c>
      <c r="J114" s="420">
        <v>85658000</v>
      </c>
      <c r="K114" s="420">
        <v>85658000</v>
      </c>
      <c r="L114" s="420">
        <v>85658000</v>
      </c>
      <c r="M114" s="420">
        <v>85658000</v>
      </c>
      <c r="N114" s="420">
        <v>85658000</v>
      </c>
      <c r="O114" s="420">
        <v>85658000</v>
      </c>
      <c r="P114" s="421">
        <v>85658213</v>
      </c>
      <c r="Q114" s="399" t="s">
        <v>164</v>
      </c>
      <c r="R114" s="422">
        <f t="shared" si="1"/>
        <v>0</v>
      </c>
    </row>
    <row r="115" spans="1:18">
      <c r="A115" s="428" t="s">
        <v>1783</v>
      </c>
      <c r="B115" s="429" t="s">
        <v>1725</v>
      </c>
      <c r="C115" s="420">
        <v>0</v>
      </c>
      <c r="D115" s="420">
        <v>0</v>
      </c>
      <c r="E115" s="420">
        <v>0</v>
      </c>
      <c r="F115" s="420">
        <v>0</v>
      </c>
      <c r="G115" s="420">
        <v>0</v>
      </c>
      <c r="H115" s="420">
        <v>0</v>
      </c>
      <c r="I115" s="420">
        <v>0</v>
      </c>
      <c r="J115" s="420">
        <v>0</v>
      </c>
      <c r="K115" s="420">
        <v>0</v>
      </c>
      <c r="L115" s="420">
        <v>0</v>
      </c>
      <c r="M115" s="420">
        <v>0</v>
      </c>
      <c r="N115" s="420">
        <v>0</v>
      </c>
      <c r="O115" s="420">
        <v>0</v>
      </c>
      <c r="P115" s="421">
        <v>0</v>
      </c>
      <c r="Q115" s="399" t="s">
        <v>164</v>
      </c>
      <c r="R115" s="422">
        <f t="shared" si="1"/>
        <v>0</v>
      </c>
    </row>
    <row r="116" spans="1:18">
      <c r="A116" s="428" t="s">
        <v>1784</v>
      </c>
      <c r="B116" s="429" t="s">
        <v>1725</v>
      </c>
      <c r="C116" s="420">
        <v>36631000</v>
      </c>
      <c r="D116" s="420">
        <v>36812000</v>
      </c>
      <c r="E116" s="420">
        <v>36827000</v>
      </c>
      <c r="F116" s="420">
        <v>36940000</v>
      </c>
      <c r="G116" s="420">
        <v>36968000</v>
      </c>
      <c r="H116" s="420">
        <v>36979000</v>
      </c>
      <c r="I116" s="420">
        <v>37025000</v>
      </c>
      <c r="J116" s="420">
        <v>36991000</v>
      </c>
      <c r="K116" s="420">
        <v>36995000</v>
      </c>
      <c r="L116" s="420">
        <v>36904000</v>
      </c>
      <c r="M116" s="420">
        <v>36923000</v>
      </c>
      <c r="N116" s="420">
        <v>37132000</v>
      </c>
      <c r="O116" s="420">
        <v>37194000</v>
      </c>
      <c r="P116" s="421">
        <v>36950745</v>
      </c>
      <c r="Q116" s="399" t="s">
        <v>164</v>
      </c>
      <c r="R116" s="422">
        <f t="shared" si="1"/>
        <v>0</v>
      </c>
    </row>
    <row r="117" spans="1:18">
      <c r="A117" s="428" t="s">
        <v>1785</v>
      </c>
      <c r="B117" s="429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28" t="s">
        <v>1786</v>
      </c>
      <c r="B118" s="429" t="s">
        <v>1725</v>
      </c>
      <c r="C118" s="420">
        <v>434315000</v>
      </c>
      <c r="D118" s="420">
        <v>432943000</v>
      </c>
      <c r="E118" s="420">
        <v>432999000</v>
      </c>
      <c r="F118" s="420">
        <v>433439000</v>
      </c>
      <c r="G118" s="420">
        <v>435221000</v>
      </c>
      <c r="H118" s="420">
        <v>438281000</v>
      </c>
      <c r="I118" s="420">
        <v>439433000</v>
      </c>
      <c r="J118" s="420">
        <v>440028000</v>
      </c>
      <c r="K118" s="420">
        <v>439786000</v>
      </c>
      <c r="L118" s="420">
        <v>444815000</v>
      </c>
      <c r="M118" s="420">
        <v>446875000</v>
      </c>
      <c r="N118" s="420">
        <v>446559000</v>
      </c>
      <c r="O118" s="420">
        <v>456233000</v>
      </c>
      <c r="P118" s="421">
        <v>439637701</v>
      </c>
      <c r="Q118" s="399" t="s">
        <v>164</v>
      </c>
      <c r="R118" s="422">
        <f t="shared" si="1"/>
        <v>0</v>
      </c>
    </row>
    <row r="119" spans="1:18">
      <c r="A119" s="428" t="s">
        <v>1787</v>
      </c>
      <c r="B119" s="429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28" t="s">
        <v>1788</v>
      </c>
      <c r="B120" s="429" t="s">
        <v>1725</v>
      </c>
      <c r="C120" s="420">
        <v>33308000</v>
      </c>
      <c r="D120" s="420">
        <v>33308000</v>
      </c>
      <c r="E120" s="420">
        <v>33308000</v>
      </c>
      <c r="F120" s="420">
        <v>33308000</v>
      </c>
      <c r="G120" s="420">
        <v>33308000</v>
      </c>
      <c r="H120" s="420">
        <v>33308000</v>
      </c>
      <c r="I120" s="420">
        <v>33308000</v>
      </c>
      <c r="J120" s="420">
        <v>33308000</v>
      </c>
      <c r="K120" s="420">
        <v>33308000</v>
      </c>
      <c r="L120" s="420">
        <v>33308000</v>
      </c>
      <c r="M120" s="420">
        <v>33308000</v>
      </c>
      <c r="N120" s="420">
        <v>33308000</v>
      </c>
      <c r="O120" s="420">
        <v>33308000</v>
      </c>
      <c r="P120" s="421">
        <v>33307946</v>
      </c>
      <c r="Q120" s="399" t="s">
        <v>164</v>
      </c>
      <c r="R120" s="422">
        <f t="shared" si="1"/>
        <v>0</v>
      </c>
    </row>
    <row r="121" spans="1:18">
      <c r="A121" s="428" t="s">
        <v>1789</v>
      </c>
      <c r="B121" s="429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28" t="s">
        <v>1790</v>
      </c>
      <c r="B122" s="429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28" t="s">
        <v>1791</v>
      </c>
      <c r="B123" s="429" t="s">
        <v>1725</v>
      </c>
      <c r="C123" s="420">
        <v>1281223000</v>
      </c>
      <c r="D123" s="420">
        <v>1287010000</v>
      </c>
      <c r="E123" s="420">
        <v>1290154000</v>
      </c>
      <c r="F123" s="420">
        <v>1296091000</v>
      </c>
      <c r="G123" s="420">
        <v>1302426000</v>
      </c>
      <c r="H123" s="420">
        <v>1310278000</v>
      </c>
      <c r="I123" s="420">
        <v>1320156000</v>
      </c>
      <c r="J123" s="420">
        <v>1327417000</v>
      </c>
      <c r="K123" s="420">
        <v>1334946000</v>
      </c>
      <c r="L123" s="420">
        <v>1343882000</v>
      </c>
      <c r="M123" s="420">
        <v>1358283000</v>
      </c>
      <c r="N123" s="420">
        <v>1367139000</v>
      </c>
      <c r="O123" s="420">
        <v>1378748000</v>
      </c>
      <c r="P123" s="421">
        <v>1322313915</v>
      </c>
      <c r="Q123" s="399" t="s">
        <v>164</v>
      </c>
      <c r="R123" s="422">
        <f t="shared" si="1"/>
        <v>0</v>
      </c>
    </row>
    <row r="124" spans="1:18">
      <c r="A124" s="428" t="s">
        <v>1792</v>
      </c>
      <c r="B124" s="429" t="s">
        <v>1725</v>
      </c>
      <c r="C124" s="420">
        <v>0</v>
      </c>
      <c r="D124" s="420">
        <v>0</v>
      </c>
      <c r="E124" s="420">
        <v>0</v>
      </c>
      <c r="F124" s="420">
        <v>0</v>
      </c>
      <c r="G124" s="420">
        <v>0</v>
      </c>
      <c r="H124" s="420">
        <v>0</v>
      </c>
      <c r="I124" s="420">
        <v>0</v>
      </c>
      <c r="J124" s="420">
        <v>0</v>
      </c>
      <c r="K124" s="420">
        <v>0</v>
      </c>
      <c r="L124" s="420">
        <v>0</v>
      </c>
      <c r="M124" s="420">
        <v>0</v>
      </c>
      <c r="N124" s="420">
        <v>0</v>
      </c>
      <c r="O124" s="420">
        <v>0</v>
      </c>
      <c r="P124" s="421">
        <v>0</v>
      </c>
      <c r="Q124" s="399" t="s">
        <v>164</v>
      </c>
      <c r="R124" s="422">
        <f t="shared" si="1"/>
        <v>0</v>
      </c>
    </row>
    <row r="125" spans="1:18">
      <c r="A125" s="428" t="s">
        <v>1793</v>
      </c>
      <c r="B125" s="429" t="s">
        <v>1725</v>
      </c>
      <c r="C125" s="420">
        <v>0</v>
      </c>
      <c r="D125" s="420">
        <v>0</v>
      </c>
      <c r="E125" s="420">
        <v>0</v>
      </c>
      <c r="F125" s="420">
        <v>0</v>
      </c>
      <c r="G125" s="420">
        <v>0</v>
      </c>
      <c r="H125" s="420">
        <v>0</v>
      </c>
      <c r="I125" s="420">
        <v>0</v>
      </c>
      <c r="J125" s="420">
        <v>0</v>
      </c>
      <c r="K125" s="420">
        <v>0</v>
      </c>
      <c r="L125" s="420">
        <v>0</v>
      </c>
      <c r="M125" s="420">
        <v>0</v>
      </c>
      <c r="N125" s="420">
        <v>0</v>
      </c>
      <c r="O125" s="420">
        <v>0</v>
      </c>
      <c r="P125" s="421">
        <v>0</v>
      </c>
      <c r="Q125" s="399" t="s">
        <v>164</v>
      </c>
      <c r="R125" s="422">
        <f t="shared" si="1"/>
        <v>0</v>
      </c>
    </row>
    <row r="126" spans="1:18">
      <c r="A126" s="428" t="s">
        <v>1794</v>
      </c>
      <c r="B126" s="429" t="s">
        <v>1725</v>
      </c>
      <c r="C126" s="420">
        <v>411000</v>
      </c>
      <c r="D126" s="420">
        <v>411000</v>
      </c>
      <c r="E126" s="420">
        <v>411000</v>
      </c>
      <c r="F126" s="420">
        <v>411000</v>
      </c>
      <c r="G126" s="420">
        <v>411000</v>
      </c>
      <c r="H126" s="420">
        <v>411000</v>
      </c>
      <c r="I126" s="420">
        <v>411000</v>
      </c>
      <c r="J126" s="420">
        <v>411000</v>
      </c>
      <c r="K126" s="420">
        <v>411000</v>
      </c>
      <c r="L126" s="420">
        <v>411000</v>
      </c>
      <c r="M126" s="420">
        <v>411000</v>
      </c>
      <c r="N126" s="420">
        <v>411000</v>
      </c>
      <c r="O126" s="420">
        <v>411000</v>
      </c>
      <c r="P126" s="421">
        <v>410556</v>
      </c>
      <c r="Q126" s="399" t="s">
        <v>164</v>
      </c>
      <c r="R126" s="422">
        <f t="shared" si="1"/>
        <v>0</v>
      </c>
    </row>
    <row r="127" spans="1:18">
      <c r="A127" s="428" t="s">
        <v>1795</v>
      </c>
      <c r="B127" s="429" t="s">
        <v>1725</v>
      </c>
      <c r="C127" s="420">
        <v>0</v>
      </c>
      <c r="D127" s="420">
        <v>0</v>
      </c>
      <c r="E127" s="420">
        <v>0</v>
      </c>
      <c r="F127" s="420">
        <v>0</v>
      </c>
      <c r="G127" s="420">
        <v>0</v>
      </c>
      <c r="H127" s="420">
        <v>0</v>
      </c>
      <c r="I127" s="420">
        <v>0</v>
      </c>
      <c r="J127" s="420">
        <v>0</v>
      </c>
      <c r="K127" s="420">
        <v>0</v>
      </c>
      <c r="L127" s="420">
        <v>0</v>
      </c>
      <c r="M127" s="420">
        <v>0</v>
      </c>
      <c r="N127" s="420">
        <v>0</v>
      </c>
      <c r="O127" s="420">
        <v>0</v>
      </c>
      <c r="P127" s="421">
        <v>0</v>
      </c>
      <c r="Q127" s="399" t="s">
        <v>164</v>
      </c>
      <c r="R127" s="422">
        <f t="shared" si="1"/>
        <v>0</v>
      </c>
    </row>
    <row r="128" spans="1:18">
      <c r="A128" s="428" t="s">
        <v>1796</v>
      </c>
      <c r="B128" s="429" t="s">
        <v>1725</v>
      </c>
      <c r="C128" s="420">
        <v>0</v>
      </c>
      <c r="D128" s="420">
        <v>0</v>
      </c>
      <c r="E128" s="420">
        <v>0</v>
      </c>
      <c r="F128" s="420">
        <v>0</v>
      </c>
      <c r="G128" s="420">
        <v>0</v>
      </c>
      <c r="H128" s="420">
        <v>0</v>
      </c>
      <c r="I128" s="420">
        <v>0</v>
      </c>
      <c r="J128" s="420">
        <v>0</v>
      </c>
      <c r="K128" s="420">
        <v>0</v>
      </c>
      <c r="L128" s="420">
        <v>0</v>
      </c>
      <c r="M128" s="420">
        <v>0</v>
      </c>
      <c r="N128" s="420">
        <v>0</v>
      </c>
      <c r="O128" s="420">
        <v>0</v>
      </c>
      <c r="P128" s="421">
        <v>0</v>
      </c>
      <c r="Q128" s="399" t="s">
        <v>164</v>
      </c>
      <c r="R128" s="422">
        <f t="shared" si="1"/>
        <v>0</v>
      </c>
    </row>
    <row r="129" spans="1:18">
      <c r="A129" s="428" t="s">
        <v>1797</v>
      </c>
      <c r="B129" s="429" t="s">
        <v>1725</v>
      </c>
      <c r="C129" s="420">
        <v>38975000</v>
      </c>
      <c r="D129" s="420">
        <v>38975000</v>
      </c>
      <c r="E129" s="420">
        <v>38975000</v>
      </c>
      <c r="F129" s="420">
        <v>38975000</v>
      </c>
      <c r="G129" s="420">
        <v>38975000</v>
      </c>
      <c r="H129" s="420">
        <v>38975000</v>
      </c>
      <c r="I129" s="420">
        <v>38975000</v>
      </c>
      <c r="J129" s="420">
        <v>36904000</v>
      </c>
      <c r="K129" s="420">
        <v>36904000</v>
      </c>
      <c r="L129" s="420">
        <v>36904000</v>
      </c>
      <c r="M129" s="420">
        <v>36904000</v>
      </c>
      <c r="N129" s="420">
        <v>36904000</v>
      </c>
      <c r="O129" s="420">
        <v>36904000</v>
      </c>
      <c r="P129" s="421">
        <v>38025862</v>
      </c>
      <c r="Q129" s="399" t="s">
        <v>164</v>
      </c>
      <c r="R129" s="422">
        <f t="shared" si="1"/>
        <v>0</v>
      </c>
    </row>
    <row r="130" spans="1:18">
      <c r="A130" s="428" t="s">
        <v>1798</v>
      </c>
      <c r="B130" s="429" t="s">
        <v>1725</v>
      </c>
      <c r="C130" s="420">
        <v>0</v>
      </c>
      <c r="D130" s="420">
        <v>0</v>
      </c>
      <c r="E130" s="420">
        <v>0</v>
      </c>
      <c r="F130" s="420">
        <v>0</v>
      </c>
      <c r="G130" s="420">
        <v>0</v>
      </c>
      <c r="H130" s="420">
        <v>0</v>
      </c>
      <c r="I130" s="420">
        <v>0</v>
      </c>
      <c r="J130" s="420">
        <v>0</v>
      </c>
      <c r="K130" s="420">
        <v>0</v>
      </c>
      <c r="L130" s="420">
        <v>0</v>
      </c>
      <c r="M130" s="420">
        <v>0</v>
      </c>
      <c r="N130" s="420">
        <v>0</v>
      </c>
      <c r="O130" s="420">
        <v>0</v>
      </c>
      <c r="P130" s="421">
        <v>0</v>
      </c>
      <c r="Q130" s="399" t="s">
        <v>164</v>
      </c>
      <c r="R130" s="422">
        <f t="shared" si="1"/>
        <v>0</v>
      </c>
    </row>
    <row r="131" spans="1:18">
      <c r="A131" s="428" t="s">
        <v>1799</v>
      </c>
      <c r="B131" s="429" t="s">
        <v>1725</v>
      </c>
      <c r="C131" s="420">
        <v>0</v>
      </c>
      <c r="D131" s="420">
        <v>0</v>
      </c>
      <c r="E131" s="420">
        <v>0</v>
      </c>
      <c r="F131" s="420">
        <v>0</v>
      </c>
      <c r="G131" s="420">
        <v>0</v>
      </c>
      <c r="H131" s="420">
        <v>0</v>
      </c>
      <c r="I131" s="420">
        <v>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0</v>
      </c>
      <c r="Q131" s="399" t="s">
        <v>164</v>
      </c>
      <c r="R131" s="422">
        <f t="shared" si="1"/>
        <v>0</v>
      </c>
    </row>
    <row r="132" spans="1:18">
      <c r="A132" s="428" t="s">
        <v>1800</v>
      </c>
      <c r="B132" s="429" t="s">
        <v>1725</v>
      </c>
      <c r="C132" s="420">
        <v>0</v>
      </c>
      <c r="D132" s="420">
        <v>0</v>
      </c>
      <c r="E132" s="420">
        <v>0</v>
      </c>
      <c r="F132" s="420">
        <v>0</v>
      </c>
      <c r="G132" s="420">
        <v>0</v>
      </c>
      <c r="H132" s="420">
        <v>0</v>
      </c>
      <c r="I132" s="420">
        <v>0</v>
      </c>
      <c r="J132" s="420">
        <v>0</v>
      </c>
      <c r="K132" s="420">
        <v>0</v>
      </c>
      <c r="L132" s="420">
        <v>0</v>
      </c>
      <c r="M132" s="420">
        <v>0</v>
      </c>
      <c r="N132" s="420">
        <v>0</v>
      </c>
      <c r="O132" s="420">
        <v>0</v>
      </c>
      <c r="P132" s="421">
        <v>0</v>
      </c>
      <c r="Q132" s="399" t="s">
        <v>164</v>
      </c>
      <c r="R132" s="422">
        <f t="shared" si="1"/>
        <v>0</v>
      </c>
    </row>
    <row r="133" spans="1:18">
      <c r="A133" s="428" t="s">
        <v>1801</v>
      </c>
      <c r="B133" s="429" t="s">
        <v>1725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399" t="s">
        <v>164</v>
      </c>
      <c r="R133" s="422">
        <f t="shared" ref="R133:R196" si="2">(ROUND((C133+O133+SUM(D133:N133)*2)/24,-3)-(ROUND(P133,-3)))</f>
        <v>0</v>
      </c>
    </row>
    <row r="134" spans="1:18">
      <c r="A134" s="428" t="s">
        <v>1802</v>
      </c>
      <c r="B134" s="429" t="s">
        <v>1725</v>
      </c>
      <c r="C134" s="420">
        <v>356000</v>
      </c>
      <c r="D134" s="420">
        <v>356000</v>
      </c>
      <c r="E134" s="420">
        <v>356000</v>
      </c>
      <c r="F134" s="420">
        <v>356000</v>
      </c>
      <c r="G134" s="420">
        <v>356000</v>
      </c>
      <c r="H134" s="420">
        <v>356000</v>
      </c>
      <c r="I134" s="420">
        <v>356000</v>
      </c>
      <c r="J134" s="420">
        <v>356000</v>
      </c>
      <c r="K134" s="420">
        <v>356000</v>
      </c>
      <c r="L134" s="420">
        <v>0</v>
      </c>
      <c r="M134" s="420">
        <v>0</v>
      </c>
      <c r="N134" s="420">
        <v>0</v>
      </c>
      <c r="O134" s="420">
        <v>0</v>
      </c>
      <c r="P134" s="421">
        <v>252015</v>
      </c>
      <c r="Q134" s="399" t="s">
        <v>164</v>
      </c>
      <c r="R134" s="422">
        <f t="shared" si="2"/>
        <v>0</v>
      </c>
    </row>
    <row r="135" spans="1:18">
      <c r="A135" s="428" t="s">
        <v>1803</v>
      </c>
      <c r="B135" s="429" t="s">
        <v>1725</v>
      </c>
      <c r="C135" s="420">
        <v>3445000</v>
      </c>
      <c r="D135" s="420">
        <v>3445000</v>
      </c>
      <c r="E135" s="420">
        <v>3445000</v>
      </c>
      <c r="F135" s="420">
        <v>3445000</v>
      </c>
      <c r="G135" s="420">
        <v>3445000</v>
      </c>
      <c r="H135" s="420">
        <v>3445000</v>
      </c>
      <c r="I135" s="420">
        <v>3445000</v>
      </c>
      <c r="J135" s="420">
        <v>3445000</v>
      </c>
      <c r="K135" s="420">
        <v>3445000</v>
      </c>
      <c r="L135" s="420">
        <v>3445000</v>
      </c>
      <c r="M135" s="420">
        <v>3445000</v>
      </c>
      <c r="N135" s="420">
        <v>3445000</v>
      </c>
      <c r="O135" s="420">
        <v>3445000</v>
      </c>
      <c r="P135" s="421">
        <v>3444976</v>
      </c>
      <c r="Q135" s="399" t="s">
        <v>164</v>
      </c>
      <c r="R135" s="422">
        <f t="shared" si="2"/>
        <v>0</v>
      </c>
    </row>
    <row r="136" spans="1:18">
      <c r="A136" s="428" t="s">
        <v>1804</v>
      </c>
      <c r="B136" s="429" t="s">
        <v>1725</v>
      </c>
      <c r="C136" s="420">
        <v>4554000</v>
      </c>
      <c r="D136" s="420">
        <v>4554000</v>
      </c>
      <c r="E136" s="420">
        <v>4554000</v>
      </c>
      <c r="F136" s="420">
        <v>4554000</v>
      </c>
      <c r="G136" s="420">
        <v>4554000</v>
      </c>
      <c r="H136" s="420">
        <v>4554000</v>
      </c>
      <c r="I136" s="420">
        <v>4554000</v>
      </c>
      <c r="J136" s="420">
        <v>4554000</v>
      </c>
      <c r="K136" s="420">
        <v>4554000</v>
      </c>
      <c r="L136" s="420">
        <v>4554000</v>
      </c>
      <c r="M136" s="420">
        <v>4554000</v>
      </c>
      <c r="N136" s="420">
        <v>4554000</v>
      </c>
      <c r="O136" s="420">
        <v>4554000</v>
      </c>
      <c r="P136" s="421">
        <v>4553839</v>
      </c>
      <c r="Q136" s="399" t="s">
        <v>164</v>
      </c>
      <c r="R136" s="422">
        <f t="shared" si="2"/>
        <v>0</v>
      </c>
    </row>
    <row r="137" spans="1:18">
      <c r="A137" s="428" t="s">
        <v>1805</v>
      </c>
      <c r="B137" s="429" t="s">
        <v>1725</v>
      </c>
      <c r="C137" s="420">
        <v>0</v>
      </c>
      <c r="D137" s="420">
        <v>0</v>
      </c>
      <c r="E137" s="420">
        <v>0</v>
      </c>
      <c r="F137" s="420">
        <v>0</v>
      </c>
      <c r="G137" s="420">
        <v>0</v>
      </c>
      <c r="H137" s="420">
        <v>0</v>
      </c>
      <c r="I137" s="420">
        <v>0</v>
      </c>
      <c r="J137" s="420">
        <v>0</v>
      </c>
      <c r="K137" s="420">
        <v>0</v>
      </c>
      <c r="L137" s="420">
        <v>0</v>
      </c>
      <c r="M137" s="420">
        <v>0</v>
      </c>
      <c r="N137" s="420">
        <v>0</v>
      </c>
      <c r="O137" s="420">
        <v>0</v>
      </c>
      <c r="P137" s="421">
        <v>0</v>
      </c>
      <c r="Q137" s="399" t="s">
        <v>164</v>
      </c>
      <c r="R137" s="422">
        <f t="shared" si="2"/>
        <v>0</v>
      </c>
    </row>
    <row r="138" spans="1:18">
      <c r="A138" s="428" t="s">
        <v>1806</v>
      </c>
      <c r="B138" s="429" t="s">
        <v>1725</v>
      </c>
      <c r="C138" s="420">
        <v>5873000</v>
      </c>
      <c r="D138" s="420">
        <v>5873000</v>
      </c>
      <c r="E138" s="420">
        <v>5873000</v>
      </c>
      <c r="F138" s="420">
        <v>5873000</v>
      </c>
      <c r="G138" s="420">
        <v>5873000</v>
      </c>
      <c r="H138" s="420">
        <v>5873000</v>
      </c>
      <c r="I138" s="420">
        <v>5873000</v>
      </c>
      <c r="J138" s="420">
        <v>5873000</v>
      </c>
      <c r="K138" s="420">
        <v>5873000</v>
      </c>
      <c r="L138" s="420">
        <v>5873000</v>
      </c>
      <c r="M138" s="420">
        <v>5873000</v>
      </c>
      <c r="N138" s="420">
        <v>5873000</v>
      </c>
      <c r="O138" s="420">
        <v>5873000</v>
      </c>
      <c r="P138" s="421">
        <v>5872614</v>
      </c>
      <c r="Q138" s="399" t="s">
        <v>164</v>
      </c>
      <c r="R138" s="422">
        <f t="shared" si="2"/>
        <v>0</v>
      </c>
    </row>
    <row r="139" spans="1:18">
      <c r="A139" s="428" t="s">
        <v>1807</v>
      </c>
      <c r="B139" s="429" t="s">
        <v>1725</v>
      </c>
      <c r="C139" s="420">
        <v>0</v>
      </c>
      <c r="D139" s="420">
        <v>0</v>
      </c>
      <c r="E139" s="420">
        <v>0</v>
      </c>
      <c r="F139" s="420">
        <v>0</v>
      </c>
      <c r="G139" s="420">
        <v>0</v>
      </c>
      <c r="H139" s="420">
        <v>0</v>
      </c>
      <c r="I139" s="420">
        <v>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0</v>
      </c>
      <c r="Q139" s="399" t="s">
        <v>164</v>
      </c>
      <c r="R139" s="422">
        <f t="shared" si="2"/>
        <v>0</v>
      </c>
    </row>
    <row r="140" spans="1:18">
      <c r="A140" s="428" t="s">
        <v>1808</v>
      </c>
      <c r="B140" s="429" t="s">
        <v>1725</v>
      </c>
      <c r="C140" s="420">
        <v>215000</v>
      </c>
      <c r="D140" s="420">
        <v>215000</v>
      </c>
      <c r="E140" s="420">
        <v>215000</v>
      </c>
      <c r="F140" s="420">
        <v>215000</v>
      </c>
      <c r="G140" s="420">
        <v>215000</v>
      </c>
      <c r="H140" s="420">
        <v>215000</v>
      </c>
      <c r="I140" s="420">
        <v>215000</v>
      </c>
      <c r="J140" s="420">
        <v>215000</v>
      </c>
      <c r="K140" s="420">
        <v>215000</v>
      </c>
      <c r="L140" s="420">
        <v>215000</v>
      </c>
      <c r="M140" s="420">
        <v>215000</v>
      </c>
      <c r="N140" s="420">
        <v>215000</v>
      </c>
      <c r="O140" s="420">
        <v>215000</v>
      </c>
      <c r="P140" s="421">
        <v>215357</v>
      </c>
      <c r="Q140" s="399" t="s">
        <v>164</v>
      </c>
      <c r="R140" s="422">
        <f t="shared" si="2"/>
        <v>0</v>
      </c>
    </row>
    <row r="141" spans="1:18">
      <c r="A141" s="428" t="s">
        <v>1809</v>
      </c>
      <c r="B141" s="429" t="s">
        <v>1725</v>
      </c>
      <c r="C141" s="420">
        <v>125000</v>
      </c>
      <c r="D141" s="420">
        <v>125000</v>
      </c>
      <c r="E141" s="420">
        <v>125000</v>
      </c>
      <c r="F141" s="420">
        <v>125000</v>
      </c>
      <c r="G141" s="420">
        <v>125000</v>
      </c>
      <c r="H141" s="420">
        <v>125000</v>
      </c>
      <c r="I141" s="420">
        <v>125000</v>
      </c>
      <c r="J141" s="420">
        <v>125000</v>
      </c>
      <c r="K141" s="420">
        <v>125000</v>
      </c>
      <c r="L141" s="420">
        <v>125000</v>
      </c>
      <c r="M141" s="420">
        <v>125000</v>
      </c>
      <c r="N141" s="420">
        <v>125000</v>
      </c>
      <c r="O141" s="420">
        <v>125000</v>
      </c>
      <c r="P141" s="421">
        <v>125304</v>
      </c>
      <c r="Q141" s="399" t="s">
        <v>164</v>
      </c>
      <c r="R141" s="422">
        <f t="shared" si="2"/>
        <v>0</v>
      </c>
    </row>
    <row r="142" spans="1:18">
      <c r="A142" s="428" t="s">
        <v>1810</v>
      </c>
      <c r="B142" s="429" t="s">
        <v>1725</v>
      </c>
      <c r="C142" s="420">
        <v>8476000</v>
      </c>
      <c r="D142" s="420">
        <v>9302000</v>
      </c>
      <c r="E142" s="420">
        <v>9302000</v>
      </c>
      <c r="F142" s="420">
        <v>9302000</v>
      </c>
      <c r="G142" s="420">
        <v>9302000</v>
      </c>
      <c r="H142" s="420">
        <v>9302000</v>
      </c>
      <c r="I142" s="420">
        <v>9302000</v>
      </c>
      <c r="J142" s="420">
        <v>9302000</v>
      </c>
      <c r="K142" s="420">
        <v>9302000</v>
      </c>
      <c r="L142" s="420">
        <v>9302000</v>
      </c>
      <c r="M142" s="420">
        <v>9302000</v>
      </c>
      <c r="N142" s="420">
        <v>9302000</v>
      </c>
      <c r="O142" s="420">
        <v>9300000</v>
      </c>
      <c r="P142" s="421">
        <v>9267173</v>
      </c>
      <c r="Q142" s="399" t="s">
        <v>164</v>
      </c>
      <c r="R142" s="422">
        <f t="shared" si="2"/>
        <v>1000</v>
      </c>
    </row>
    <row r="143" spans="1:18">
      <c r="A143" s="426" t="s">
        <v>1811</v>
      </c>
      <c r="B143" s="427" t="s">
        <v>1725</v>
      </c>
      <c r="C143" s="424">
        <v>1437000</v>
      </c>
      <c r="D143" s="424">
        <v>611000</v>
      </c>
      <c r="E143" s="424">
        <v>611000</v>
      </c>
      <c r="F143" s="424">
        <v>611000</v>
      </c>
      <c r="G143" s="424">
        <v>611000</v>
      </c>
      <c r="H143" s="424">
        <v>611000</v>
      </c>
      <c r="I143" s="424">
        <v>611000</v>
      </c>
      <c r="J143" s="424">
        <v>611000</v>
      </c>
      <c r="K143" s="424">
        <v>611000</v>
      </c>
      <c r="L143" s="424">
        <v>611000</v>
      </c>
      <c r="M143" s="424">
        <v>611000</v>
      </c>
      <c r="N143" s="424">
        <v>611000</v>
      </c>
      <c r="O143" s="424">
        <v>611000</v>
      </c>
      <c r="P143" s="425">
        <v>645714</v>
      </c>
      <c r="Q143" s="399" t="s">
        <v>164</v>
      </c>
      <c r="R143" s="422">
        <f t="shared" si="2"/>
        <v>-1000</v>
      </c>
    </row>
    <row r="144" spans="1:18">
      <c r="A144" s="426" t="s">
        <v>1812</v>
      </c>
      <c r="B144" s="427"/>
      <c r="C144" s="424">
        <v>205000</v>
      </c>
      <c r="D144" s="424">
        <v>205000</v>
      </c>
      <c r="E144" s="424">
        <v>205000</v>
      </c>
      <c r="F144" s="424">
        <v>205000</v>
      </c>
      <c r="G144" s="424">
        <v>205000</v>
      </c>
      <c r="H144" s="424">
        <v>205000</v>
      </c>
      <c r="I144" s="424">
        <v>205000</v>
      </c>
      <c r="J144" s="424">
        <v>205000</v>
      </c>
      <c r="K144" s="424">
        <v>205000</v>
      </c>
      <c r="L144" s="424">
        <v>205000</v>
      </c>
      <c r="M144" s="424">
        <v>205000</v>
      </c>
      <c r="N144" s="424">
        <v>205000</v>
      </c>
      <c r="O144" s="424">
        <v>205000</v>
      </c>
      <c r="P144" s="425">
        <v>205678</v>
      </c>
      <c r="Q144" s="399" t="s">
        <v>164</v>
      </c>
      <c r="R144" s="422">
        <f t="shared" si="2"/>
        <v>-1000</v>
      </c>
    </row>
    <row r="145" spans="1:18">
      <c r="A145" s="428" t="s">
        <v>1813</v>
      </c>
      <c r="B145" s="429" t="s">
        <v>1814</v>
      </c>
      <c r="C145" s="429">
        <v>26265000</v>
      </c>
      <c r="D145" s="429">
        <v>26295000</v>
      </c>
      <c r="E145" s="420">
        <v>26295000</v>
      </c>
      <c r="F145" s="420">
        <v>26295000</v>
      </c>
      <c r="G145" s="420">
        <v>26295000</v>
      </c>
      <c r="H145" s="420">
        <v>26295000</v>
      </c>
      <c r="I145" s="420">
        <v>26295000</v>
      </c>
      <c r="J145" s="420">
        <v>26295000</v>
      </c>
      <c r="K145" s="420">
        <v>26295000</v>
      </c>
      <c r="L145" s="420">
        <v>26295000</v>
      </c>
      <c r="M145" s="420">
        <v>26295000</v>
      </c>
      <c r="N145" s="420">
        <v>26353000</v>
      </c>
      <c r="O145" s="420">
        <v>27255000</v>
      </c>
      <c r="P145" s="421">
        <v>26338398</v>
      </c>
      <c r="Q145" s="403" t="s">
        <v>165</v>
      </c>
      <c r="R145" s="422">
        <f t="shared" si="2"/>
        <v>1000</v>
      </c>
    </row>
    <row r="146" spans="1:18">
      <c r="A146" s="428" t="s">
        <v>1815</v>
      </c>
      <c r="B146" s="429" t="s">
        <v>1814</v>
      </c>
      <c r="C146" s="429">
        <v>458000</v>
      </c>
      <c r="D146" s="429">
        <v>458000</v>
      </c>
      <c r="E146" s="420">
        <v>458000</v>
      </c>
      <c r="F146" s="420">
        <v>458000</v>
      </c>
      <c r="G146" s="420">
        <v>458000</v>
      </c>
      <c r="H146" s="420">
        <v>458000</v>
      </c>
      <c r="I146" s="420">
        <v>458000</v>
      </c>
      <c r="J146" s="420">
        <v>458000</v>
      </c>
      <c r="K146" s="420">
        <v>458000</v>
      </c>
      <c r="L146" s="420">
        <v>458000</v>
      </c>
      <c r="M146" s="420">
        <v>458000</v>
      </c>
      <c r="N146" s="420">
        <v>458000</v>
      </c>
      <c r="O146" s="420">
        <v>458000</v>
      </c>
      <c r="P146" s="421">
        <v>457752</v>
      </c>
      <c r="Q146" s="403" t="s">
        <v>165</v>
      </c>
      <c r="R146" s="422">
        <f t="shared" si="2"/>
        <v>0</v>
      </c>
    </row>
    <row r="147" spans="1:18">
      <c r="A147" s="428" t="s">
        <v>1816</v>
      </c>
      <c r="B147" s="429" t="s">
        <v>1814</v>
      </c>
      <c r="C147" s="429">
        <v>0</v>
      </c>
      <c r="D147" s="429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165</v>
      </c>
      <c r="R147" s="422">
        <f t="shared" si="2"/>
        <v>0</v>
      </c>
    </row>
    <row r="148" spans="1:18">
      <c r="A148" s="426" t="s">
        <v>1817</v>
      </c>
      <c r="B148" s="427" t="s">
        <v>1814</v>
      </c>
      <c r="C148" s="427">
        <v>159000</v>
      </c>
      <c r="D148" s="427">
        <v>159000</v>
      </c>
      <c r="E148" s="424">
        <v>159000</v>
      </c>
      <c r="F148" s="424">
        <v>159000</v>
      </c>
      <c r="G148" s="424">
        <v>159000</v>
      </c>
      <c r="H148" s="424">
        <v>159000</v>
      </c>
      <c r="I148" s="424">
        <v>159000</v>
      </c>
      <c r="J148" s="424">
        <v>159000</v>
      </c>
      <c r="K148" s="424">
        <v>159000</v>
      </c>
      <c r="L148" s="424">
        <v>159000</v>
      </c>
      <c r="M148" s="424">
        <v>159000</v>
      </c>
      <c r="N148" s="424">
        <v>159000</v>
      </c>
      <c r="O148" s="424">
        <v>159000</v>
      </c>
      <c r="P148" s="425">
        <v>158692</v>
      </c>
      <c r="Q148" s="403" t="s">
        <v>165</v>
      </c>
      <c r="R148" s="422">
        <f t="shared" si="2"/>
        <v>0</v>
      </c>
    </row>
    <row r="149" spans="1:18">
      <c r="A149" s="428" t="s">
        <v>1818</v>
      </c>
      <c r="B149" s="429" t="s">
        <v>1819</v>
      </c>
      <c r="C149" s="429">
        <v>0</v>
      </c>
      <c r="D149" s="429">
        <v>0</v>
      </c>
      <c r="E149" s="420">
        <v>0</v>
      </c>
      <c r="F149" s="420">
        <v>0</v>
      </c>
      <c r="G149" s="420">
        <v>0</v>
      </c>
      <c r="H149" s="420">
        <v>0</v>
      </c>
      <c r="I149" s="420">
        <v>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0</v>
      </c>
      <c r="Q149" s="403" t="s">
        <v>9</v>
      </c>
      <c r="R149" s="422">
        <f t="shared" si="2"/>
        <v>0</v>
      </c>
    </row>
    <row r="150" spans="1:18">
      <c r="A150" s="428" t="s">
        <v>1820</v>
      </c>
      <c r="B150" s="429" t="s">
        <v>1819</v>
      </c>
      <c r="C150" s="429">
        <v>0</v>
      </c>
      <c r="D150" s="429">
        <v>0</v>
      </c>
      <c r="E150" s="420">
        <v>0</v>
      </c>
      <c r="F150" s="420">
        <v>0</v>
      </c>
      <c r="G150" s="420">
        <v>0</v>
      </c>
      <c r="H150" s="420">
        <v>0</v>
      </c>
      <c r="I150" s="420">
        <v>0</v>
      </c>
      <c r="J150" s="420">
        <v>0</v>
      </c>
      <c r="K150" s="420">
        <v>0</v>
      </c>
      <c r="L150" s="420">
        <v>0</v>
      </c>
      <c r="M150" s="420">
        <v>0</v>
      </c>
      <c r="N150" s="420">
        <v>0</v>
      </c>
      <c r="O150" s="420">
        <v>0</v>
      </c>
      <c r="P150" s="421">
        <v>0</v>
      </c>
      <c r="Q150" s="403" t="s">
        <v>9</v>
      </c>
      <c r="R150" s="422">
        <f t="shared" si="2"/>
        <v>0</v>
      </c>
    </row>
    <row r="151" spans="1:18">
      <c r="A151" s="428" t="s">
        <v>1821</v>
      </c>
      <c r="B151" s="429" t="s">
        <v>1819</v>
      </c>
      <c r="C151" s="429">
        <v>0</v>
      </c>
      <c r="D151" s="429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28" t="s">
        <v>1822</v>
      </c>
      <c r="B152" s="429" t="s">
        <v>1819</v>
      </c>
      <c r="C152" s="429">
        <v>0</v>
      </c>
      <c r="D152" s="429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28" t="s">
        <v>1823</v>
      </c>
      <c r="B153" s="429" t="s">
        <v>1819</v>
      </c>
      <c r="C153" s="429">
        <v>12000</v>
      </c>
      <c r="D153" s="429">
        <v>12000</v>
      </c>
      <c r="E153" s="420">
        <v>12000</v>
      </c>
      <c r="F153" s="420">
        <v>12000</v>
      </c>
      <c r="G153" s="420">
        <v>12000</v>
      </c>
      <c r="H153" s="420">
        <v>12000</v>
      </c>
      <c r="I153" s="420">
        <v>12000</v>
      </c>
      <c r="J153" s="420">
        <v>0</v>
      </c>
      <c r="K153" s="420">
        <v>0</v>
      </c>
      <c r="L153" s="420">
        <v>0</v>
      </c>
      <c r="M153" s="420">
        <v>0</v>
      </c>
      <c r="N153" s="420">
        <v>0</v>
      </c>
      <c r="O153" s="420">
        <v>0</v>
      </c>
      <c r="P153" s="421">
        <v>6658</v>
      </c>
      <c r="Q153" s="403" t="s">
        <v>9</v>
      </c>
      <c r="R153" s="422">
        <f t="shared" si="2"/>
        <v>0</v>
      </c>
    </row>
    <row r="154" spans="1:18">
      <c r="A154" s="428" t="s">
        <v>1824</v>
      </c>
      <c r="B154" s="429" t="s">
        <v>1819</v>
      </c>
      <c r="C154" s="429">
        <v>143000</v>
      </c>
      <c r="D154" s="429">
        <v>143000</v>
      </c>
      <c r="E154" s="420">
        <v>143000</v>
      </c>
      <c r="F154" s="420">
        <v>143000</v>
      </c>
      <c r="G154" s="420">
        <v>143000</v>
      </c>
      <c r="H154" s="420">
        <v>143000</v>
      </c>
      <c r="I154" s="420">
        <v>143000</v>
      </c>
      <c r="J154" s="420">
        <v>156000</v>
      </c>
      <c r="K154" s="420">
        <v>156000</v>
      </c>
      <c r="L154" s="420">
        <v>156000</v>
      </c>
      <c r="M154" s="420">
        <v>156000</v>
      </c>
      <c r="N154" s="420">
        <v>156000</v>
      </c>
      <c r="O154" s="420">
        <v>156000</v>
      </c>
      <c r="P154" s="421">
        <v>148967</v>
      </c>
      <c r="Q154" s="403" t="s">
        <v>9</v>
      </c>
      <c r="R154" s="422">
        <f t="shared" si="2"/>
        <v>0</v>
      </c>
    </row>
    <row r="155" spans="1:18">
      <c r="A155" s="428" t="s">
        <v>1825</v>
      </c>
      <c r="B155" s="429" t="s">
        <v>1819</v>
      </c>
      <c r="C155" s="429">
        <v>0</v>
      </c>
      <c r="D155" s="429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28" t="s">
        <v>1826</v>
      </c>
      <c r="B156" s="429" t="s">
        <v>1819</v>
      </c>
      <c r="C156" s="429">
        <v>0</v>
      </c>
      <c r="D156" s="429">
        <v>0</v>
      </c>
      <c r="E156" s="420">
        <v>0</v>
      </c>
      <c r="F156" s="420">
        <v>0</v>
      </c>
      <c r="G156" s="420">
        <v>0</v>
      </c>
      <c r="H156" s="420">
        <v>0</v>
      </c>
      <c r="I156" s="420">
        <v>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0</v>
      </c>
      <c r="Q156" s="403" t="s">
        <v>9</v>
      </c>
      <c r="R156" s="422">
        <f t="shared" si="2"/>
        <v>0</v>
      </c>
    </row>
    <row r="157" spans="1:18">
      <c r="A157" s="428" t="s">
        <v>1827</v>
      </c>
      <c r="B157" s="429" t="s">
        <v>1819</v>
      </c>
      <c r="C157" s="429">
        <v>0</v>
      </c>
      <c r="D157" s="429">
        <v>0</v>
      </c>
      <c r="E157" s="420">
        <v>0</v>
      </c>
      <c r="F157" s="420">
        <v>0</v>
      </c>
      <c r="G157" s="420">
        <v>0</v>
      </c>
      <c r="H157" s="420">
        <v>0</v>
      </c>
      <c r="I157" s="420">
        <v>0</v>
      </c>
      <c r="J157" s="420">
        <v>0</v>
      </c>
      <c r="K157" s="420">
        <v>0</v>
      </c>
      <c r="L157" s="420">
        <v>0</v>
      </c>
      <c r="M157" s="420">
        <v>0</v>
      </c>
      <c r="N157" s="420">
        <v>0</v>
      </c>
      <c r="O157" s="420">
        <v>0</v>
      </c>
      <c r="P157" s="421">
        <v>0</v>
      </c>
      <c r="Q157" s="403" t="s">
        <v>9</v>
      </c>
      <c r="R157" s="422">
        <f t="shared" si="2"/>
        <v>0</v>
      </c>
    </row>
    <row r="158" spans="1:18">
      <c r="A158" s="428" t="s">
        <v>1828</v>
      </c>
      <c r="B158" s="429" t="s">
        <v>1819</v>
      </c>
      <c r="C158" s="429">
        <v>116000</v>
      </c>
      <c r="D158" s="429">
        <v>116000</v>
      </c>
      <c r="E158" s="420">
        <v>116000</v>
      </c>
      <c r="F158" s="420">
        <v>116000</v>
      </c>
      <c r="G158" s="420">
        <v>116000</v>
      </c>
      <c r="H158" s="420">
        <v>116000</v>
      </c>
      <c r="I158" s="420">
        <v>116000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62720</v>
      </c>
      <c r="Q158" s="403" t="s">
        <v>9</v>
      </c>
      <c r="R158" s="422">
        <f t="shared" si="2"/>
        <v>0</v>
      </c>
    </row>
    <row r="159" spans="1:18">
      <c r="A159" s="428" t="s">
        <v>1829</v>
      </c>
      <c r="B159" s="429" t="s">
        <v>1819</v>
      </c>
      <c r="C159" s="429">
        <v>2289000</v>
      </c>
      <c r="D159" s="429">
        <v>2288000</v>
      </c>
      <c r="E159" s="420">
        <v>2225000</v>
      </c>
      <c r="F159" s="420">
        <v>2225000</v>
      </c>
      <c r="G159" s="420">
        <v>2225000</v>
      </c>
      <c r="H159" s="420">
        <v>4073000</v>
      </c>
      <c r="I159" s="420">
        <v>3382000</v>
      </c>
      <c r="J159" s="420">
        <v>3498000</v>
      </c>
      <c r="K159" s="420">
        <v>3498000</v>
      </c>
      <c r="L159" s="420">
        <v>3674000</v>
      </c>
      <c r="M159" s="420">
        <v>3710000</v>
      </c>
      <c r="N159" s="420">
        <v>3730000</v>
      </c>
      <c r="O159" s="420">
        <v>3628000</v>
      </c>
      <c r="P159" s="421">
        <v>3123900</v>
      </c>
      <c r="Q159" s="403" t="s">
        <v>9</v>
      </c>
      <c r="R159" s="422">
        <f t="shared" si="2"/>
        <v>0</v>
      </c>
    </row>
    <row r="160" spans="1:18">
      <c r="A160" s="428" t="s">
        <v>1830</v>
      </c>
      <c r="B160" s="429" t="s">
        <v>1819</v>
      </c>
      <c r="C160" s="429">
        <v>0</v>
      </c>
      <c r="D160" s="429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28" t="s">
        <v>1831</v>
      </c>
      <c r="B161" s="429" t="s">
        <v>1819</v>
      </c>
      <c r="C161" s="429">
        <v>8000</v>
      </c>
      <c r="D161" s="429">
        <v>8000</v>
      </c>
      <c r="E161" s="420">
        <v>8000</v>
      </c>
      <c r="F161" s="420">
        <v>8000</v>
      </c>
      <c r="G161" s="420">
        <v>8000</v>
      </c>
      <c r="H161" s="420">
        <v>7000</v>
      </c>
      <c r="I161" s="420">
        <v>7000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4049</v>
      </c>
      <c r="Q161" s="403" t="s">
        <v>9</v>
      </c>
      <c r="R161" s="422">
        <f t="shared" si="2"/>
        <v>0</v>
      </c>
    </row>
    <row r="162" spans="1:18">
      <c r="A162" s="428" t="s">
        <v>1832</v>
      </c>
      <c r="B162" s="429" t="s">
        <v>1819</v>
      </c>
      <c r="C162" s="429">
        <v>14000</v>
      </c>
      <c r="D162" s="429">
        <v>14000</v>
      </c>
      <c r="E162" s="420">
        <v>14000</v>
      </c>
      <c r="F162" s="420">
        <v>14000</v>
      </c>
      <c r="G162" s="420">
        <v>14000</v>
      </c>
      <c r="H162" s="420">
        <v>14000</v>
      </c>
      <c r="I162" s="420">
        <v>14000</v>
      </c>
      <c r="J162" s="420">
        <v>20000</v>
      </c>
      <c r="K162" s="420">
        <v>14000</v>
      </c>
      <c r="L162" s="420">
        <v>14000</v>
      </c>
      <c r="M162" s="420">
        <v>14000</v>
      </c>
      <c r="N162" s="420">
        <v>23000</v>
      </c>
      <c r="O162" s="420">
        <v>23000</v>
      </c>
      <c r="P162" s="421">
        <v>15383</v>
      </c>
      <c r="Q162" s="403" t="s">
        <v>9</v>
      </c>
      <c r="R162" s="422">
        <f t="shared" si="2"/>
        <v>1000</v>
      </c>
    </row>
    <row r="163" spans="1:18">
      <c r="A163" s="428" t="s">
        <v>1833</v>
      </c>
      <c r="B163" s="429" t="s">
        <v>1819</v>
      </c>
      <c r="C163" s="429">
        <v>0</v>
      </c>
      <c r="D163" s="429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28" t="s">
        <v>1834</v>
      </c>
      <c r="B164" s="429" t="s">
        <v>1819</v>
      </c>
      <c r="C164" s="429">
        <v>0</v>
      </c>
      <c r="D164" s="429">
        <v>0</v>
      </c>
      <c r="E164" s="420">
        <v>0</v>
      </c>
      <c r="F164" s="420">
        <v>0</v>
      </c>
      <c r="G164" s="420">
        <v>0</v>
      </c>
      <c r="H164" s="420">
        <v>0</v>
      </c>
      <c r="I164" s="420">
        <v>0</v>
      </c>
      <c r="J164" s="420">
        <v>0</v>
      </c>
      <c r="K164" s="420">
        <v>0</v>
      </c>
      <c r="L164" s="420">
        <v>0</v>
      </c>
      <c r="M164" s="420">
        <v>0</v>
      </c>
      <c r="N164" s="420">
        <v>0</v>
      </c>
      <c r="O164" s="420">
        <v>0</v>
      </c>
      <c r="P164" s="421">
        <v>0</v>
      </c>
      <c r="Q164" s="403" t="s">
        <v>9</v>
      </c>
      <c r="R164" s="422">
        <f t="shared" si="2"/>
        <v>0</v>
      </c>
    </row>
    <row r="165" spans="1:18">
      <c r="A165" s="428" t="s">
        <v>1835</v>
      </c>
      <c r="B165" s="429" t="s">
        <v>1819</v>
      </c>
      <c r="C165" s="429">
        <v>2295000</v>
      </c>
      <c r="D165" s="429">
        <v>2295000</v>
      </c>
      <c r="E165" s="420">
        <v>2295000</v>
      </c>
      <c r="F165" s="420">
        <v>2295000</v>
      </c>
      <c r="G165" s="420">
        <v>2295000</v>
      </c>
      <c r="H165" s="420">
        <v>2295000</v>
      </c>
      <c r="I165" s="420">
        <v>2295000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1243052</v>
      </c>
      <c r="Q165" s="403" t="s">
        <v>9</v>
      </c>
      <c r="R165" s="422">
        <f t="shared" si="2"/>
        <v>0</v>
      </c>
    </row>
    <row r="166" spans="1:18">
      <c r="A166" s="428" t="s">
        <v>1836</v>
      </c>
      <c r="B166" s="429" t="s">
        <v>1819</v>
      </c>
      <c r="C166" s="429">
        <v>478000</v>
      </c>
      <c r="D166" s="429">
        <v>478000</v>
      </c>
      <c r="E166" s="420">
        <v>478000</v>
      </c>
      <c r="F166" s="420">
        <v>478000</v>
      </c>
      <c r="G166" s="420">
        <v>478000</v>
      </c>
      <c r="H166" s="420">
        <v>478000</v>
      </c>
      <c r="I166" s="420">
        <v>478000</v>
      </c>
      <c r="J166" s="420">
        <v>2751000</v>
      </c>
      <c r="K166" s="420">
        <v>2751000</v>
      </c>
      <c r="L166" s="420">
        <v>2751000</v>
      </c>
      <c r="M166" s="420">
        <v>2751000</v>
      </c>
      <c r="N166" s="420">
        <v>2751000</v>
      </c>
      <c r="O166" s="420">
        <v>2751000</v>
      </c>
      <c r="P166" s="421">
        <v>1519748</v>
      </c>
      <c r="Q166" s="403" t="s">
        <v>9</v>
      </c>
      <c r="R166" s="422">
        <f t="shared" si="2"/>
        <v>0</v>
      </c>
    </row>
    <row r="167" spans="1:18">
      <c r="A167" s="428" t="s">
        <v>1837</v>
      </c>
      <c r="B167" s="429" t="s">
        <v>1819</v>
      </c>
      <c r="C167" s="429">
        <v>0</v>
      </c>
      <c r="D167" s="429">
        <v>0</v>
      </c>
      <c r="E167" s="420">
        <v>0</v>
      </c>
      <c r="F167" s="420">
        <v>0</v>
      </c>
      <c r="G167" s="420">
        <v>0</v>
      </c>
      <c r="H167" s="420">
        <v>0</v>
      </c>
      <c r="I167" s="420">
        <v>0</v>
      </c>
      <c r="J167" s="420">
        <v>0</v>
      </c>
      <c r="K167" s="420">
        <v>0</v>
      </c>
      <c r="L167" s="420">
        <v>0</v>
      </c>
      <c r="M167" s="420">
        <v>0</v>
      </c>
      <c r="N167" s="420">
        <v>0</v>
      </c>
      <c r="O167" s="420">
        <v>0</v>
      </c>
      <c r="P167" s="421">
        <v>0</v>
      </c>
      <c r="Q167" s="403" t="s">
        <v>9</v>
      </c>
      <c r="R167" s="422">
        <f t="shared" si="2"/>
        <v>0</v>
      </c>
    </row>
    <row r="168" spans="1:18">
      <c r="A168" s="428" t="s">
        <v>1838</v>
      </c>
      <c r="B168" s="429" t="s">
        <v>1819</v>
      </c>
      <c r="C168" s="429">
        <v>0</v>
      </c>
      <c r="D168" s="429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28" t="s">
        <v>1839</v>
      </c>
      <c r="B169" s="429" t="s">
        <v>1819</v>
      </c>
      <c r="C169" s="429">
        <v>0</v>
      </c>
      <c r="D169" s="429">
        <v>0</v>
      </c>
      <c r="E169" s="420">
        <v>0</v>
      </c>
      <c r="F169" s="420">
        <v>0</v>
      </c>
      <c r="G169" s="420">
        <v>0</v>
      </c>
      <c r="H169" s="420">
        <v>0</v>
      </c>
      <c r="I169" s="420">
        <v>0</v>
      </c>
      <c r="J169" s="420">
        <v>0</v>
      </c>
      <c r="K169" s="420">
        <v>0</v>
      </c>
      <c r="L169" s="420">
        <v>0</v>
      </c>
      <c r="M169" s="420">
        <v>0</v>
      </c>
      <c r="N169" s="420">
        <v>0</v>
      </c>
      <c r="O169" s="420">
        <v>0</v>
      </c>
      <c r="P169" s="421">
        <v>0</v>
      </c>
      <c r="Q169" s="403" t="s">
        <v>9</v>
      </c>
      <c r="R169" s="422">
        <f t="shared" si="2"/>
        <v>0</v>
      </c>
    </row>
    <row r="170" spans="1:18">
      <c r="A170" s="428" t="s">
        <v>1840</v>
      </c>
      <c r="B170" s="429" t="s">
        <v>1819</v>
      </c>
      <c r="C170" s="429">
        <v>0</v>
      </c>
      <c r="D170" s="429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28" t="s">
        <v>1841</v>
      </c>
      <c r="B171" s="429" t="s">
        <v>1819</v>
      </c>
      <c r="C171" s="429">
        <v>3974000</v>
      </c>
      <c r="D171" s="429">
        <v>3323000</v>
      </c>
      <c r="E171" s="420">
        <v>3323000</v>
      </c>
      <c r="F171" s="420">
        <v>3323000</v>
      </c>
      <c r="G171" s="420">
        <v>3323000</v>
      </c>
      <c r="H171" s="420">
        <v>3323000</v>
      </c>
      <c r="I171" s="420">
        <v>3323000</v>
      </c>
      <c r="J171" s="420">
        <v>0</v>
      </c>
      <c r="K171" s="420">
        <v>0</v>
      </c>
      <c r="L171" s="420">
        <v>0</v>
      </c>
      <c r="M171" s="420">
        <v>0</v>
      </c>
      <c r="N171" s="420">
        <v>0</v>
      </c>
      <c r="O171" s="420">
        <v>0</v>
      </c>
      <c r="P171" s="421">
        <v>1827020</v>
      </c>
      <c r="Q171" s="403" t="s">
        <v>9</v>
      </c>
      <c r="R171" s="422">
        <f t="shared" si="2"/>
        <v>0</v>
      </c>
    </row>
    <row r="172" spans="1:18">
      <c r="A172" s="428" t="s">
        <v>1842</v>
      </c>
      <c r="B172" s="429" t="s">
        <v>1819</v>
      </c>
      <c r="C172" s="429">
        <v>3609000</v>
      </c>
      <c r="D172" s="429">
        <v>3711000</v>
      </c>
      <c r="E172" s="420">
        <v>3799000</v>
      </c>
      <c r="F172" s="420">
        <v>3799000</v>
      </c>
      <c r="G172" s="420">
        <v>3799000</v>
      </c>
      <c r="H172" s="420">
        <v>3799000</v>
      </c>
      <c r="I172" s="420">
        <v>3799000</v>
      </c>
      <c r="J172" s="420">
        <v>7122000</v>
      </c>
      <c r="K172" s="420">
        <v>7122000</v>
      </c>
      <c r="L172" s="420">
        <v>7122000</v>
      </c>
      <c r="M172" s="420">
        <v>7122000</v>
      </c>
      <c r="N172" s="420">
        <v>7122000</v>
      </c>
      <c r="O172" s="420">
        <v>7567000</v>
      </c>
      <c r="P172" s="421">
        <v>5325679</v>
      </c>
      <c r="Q172" s="403" t="s">
        <v>9</v>
      </c>
      <c r="R172" s="422">
        <f t="shared" si="2"/>
        <v>-1000</v>
      </c>
    </row>
    <row r="173" spans="1:18">
      <c r="A173" s="428" t="s">
        <v>1843</v>
      </c>
      <c r="B173" s="429" t="s">
        <v>1819</v>
      </c>
      <c r="C173" s="429">
        <v>0</v>
      </c>
      <c r="D173" s="429">
        <v>0</v>
      </c>
      <c r="E173" s="420">
        <v>0</v>
      </c>
      <c r="F173" s="420">
        <v>0</v>
      </c>
      <c r="G173" s="420">
        <v>0</v>
      </c>
      <c r="H173" s="420">
        <v>0</v>
      </c>
      <c r="I173" s="420">
        <v>0</v>
      </c>
      <c r="J173" s="420">
        <v>0</v>
      </c>
      <c r="K173" s="420">
        <v>0</v>
      </c>
      <c r="L173" s="420">
        <v>0</v>
      </c>
      <c r="M173" s="420">
        <v>0</v>
      </c>
      <c r="N173" s="420">
        <v>0</v>
      </c>
      <c r="O173" s="420">
        <v>0</v>
      </c>
      <c r="P173" s="421">
        <v>0</v>
      </c>
      <c r="Q173" s="403" t="s">
        <v>9</v>
      </c>
      <c r="R173" s="422">
        <f t="shared" si="2"/>
        <v>0</v>
      </c>
    </row>
    <row r="174" spans="1:18">
      <c r="A174" s="428" t="s">
        <v>1844</v>
      </c>
      <c r="B174" s="429" t="s">
        <v>1819</v>
      </c>
      <c r="C174" s="429">
        <v>0</v>
      </c>
      <c r="D174" s="429">
        <v>0</v>
      </c>
      <c r="E174" s="420">
        <v>0</v>
      </c>
      <c r="F174" s="420">
        <v>0</v>
      </c>
      <c r="G174" s="420">
        <v>0</v>
      </c>
      <c r="H174" s="420">
        <v>0</v>
      </c>
      <c r="I174" s="420">
        <v>0</v>
      </c>
      <c r="J174" s="420">
        <v>0</v>
      </c>
      <c r="K174" s="420">
        <v>0</v>
      </c>
      <c r="L174" s="420">
        <v>0</v>
      </c>
      <c r="M174" s="420">
        <v>0</v>
      </c>
      <c r="N174" s="420">
        <v>0</v>
      </c>
      <c r="O174" s="420">
        <v>0</v>
      </c>
      <c r="P174" s="421">
        <v>0</v>
      </c>
      <c r="Q174" s="403" t="s">
        <v>9</v>
      </c>
      <c r="R174" s="422">
        <f t="shared" si="2"/>
        <v>0</v>
      </c>
    </row>
    <row r="175" spans="1:18">
      <c r="A175" s="428" t="s">
        <v>1845</v>
      </c>
      <c r="B175" s="429" t="s">
        <v>1819</v>
      </c>
      <c r="C175" s="429">
        <v>0</v>
      </c>
      <c r="D175" s="429">
        <v>0</v>
      </c>
      <c r="E175" s="420">
        <v>0</v>
      </c>
      <c r="F175" s="420">
        <v>0</v>
      </c>
      <c r="G175" s="420">
        <v>0</v>
      </c>
      <c r="H175" s="420">
        <v>0</v>
      </c>
      <c r="I175" s="420">
        <v>0</v>
      </c>
      <c r="J175" s="420">
        <v>0</v>
      </c>
      <c r="K175" s="420">
        <v>0</v>
      </c>
      <c r="L175" s="420">
        <v>0</v>
      </c>
      <c r="M175" s="420">
        <v>0</v>
      </c>
      <c r="N175" s="420">
        <v>0</v>
      </c>
      <c r="O175" s="420">
        <v>0</v>
      </c>
      <c r="P175" s="421">
        <v>0</v>
      </c>
      <c r="Q175" s="403" t="s">
        <v>9</v>
      </c>
      <c r="R175" s="422">
        <f t="shared" si="2"/>
        <v>0</v>
      </c>
    </row>
    <row r="176" spans="1:18">
      <c r="A176" s="428" t="s">
        <v>1846</v>
      </c>
      <c r="B176" s="429" t="s">
        <v>1819</v>
      </c>
      <c r="C176" s="429">
        <v>0</v>
      </c>
      <c r="D176" s="429">
        <v>0</v>
      </c>
      <c r="E176" s="420">
        <v>0</v>
      </c>
      <c r="F176" s="420">
        <v>0</v>
      </c>
      <c r="G176" s="420">
        <v>0</v>
      </c>
      <c r="H176" s="420">
        <v>0</v>
      </c>
      <c r="I176" s="420">
        <v>0</v>
      </c>
      <c r="J176" s="420">
        <v>0</v>
      </c>
      <c r="K176" s="420">
        <v>0</v>
      </c>
      <c r="L176" s="420">
        <v>0</v>
      </c>
      <c r="M176" s="420">
        <v>0</v>
      </c>
      <c r="N176" s="420">
        <v>0</v>
      </c>
      <c r="O176" s="420">
        <v>0</v>
      </c>
      <c r="P176" s="421">
        <v>0</v>
      </c>
      <c r="Q176" s="403" t="s">
        <v>9</v>
      </c>
      <c r="R176" s="422">
        <f t="shared" si="2"/>
        <v>0</v>
      </c>
    </row>
    <row r="177" spans="1:18">
      <c r="A177" s="428" t="s">
        <v>1847</v>
      </c>
      <c r="B177" s="429" t="s">
        <v>1819</v>
      </c>
      <c r="C177" s="429">
        <v>0</v>
      </c>
      <c r="D177" s="429">
        <v>0</v>
      </c>
      <c r="E177" s="420">
        <v>0</v>
      </c>
      <c r="F177" s="420">
        <v>0</v>
      </c>
      <c r="G177" s="420">
        <v>0</v>
      </c>
      <c r="H177" s="420">
        <v>0</v>
      </c>
      <c r="I177" s="420">
        <v>0</v>
      </c>
      <c r="J177" s="420">
        <v>0</v>
      </c>
      <c r="K177" s="420">
        <v>0</v>
      </c>
      <c r="L177" s="420">
        <v>0</v>
      </c>
      <c r="M177" s="420">
        <v>0</v>
      </c>
      <c r="N177" s="420">
        <v>0</v>
      </c>
      <c r="O177" s="420">
        <v>0</v>
      </c>
      <c r="P177" s="421">
        <v>0</v>
      </c>
      <c r="Q177" s="403" t="s">
        <v>9</v>
      </c>
      <c r="R177" s="422">
        <f t="shared" si="2"/>
        <v>0</v>
      </c>
    </row>
    <row r="178" spans="1:18">
      <c r="A178" s="428" t="s">
        <v>1848</v>
      </c>
      <c r="B178" s="429" t="s">
        <v>1819</v>
      </c>
      <c r="C178" s="429">
        <v>401000</v>
      </c>
      <c r="D178" s="429">
        <v>401000</v>
      </c>
      <c r="E178" s="420">
        <v>401000</v>
      </c>
      <c r="F178" s="420">
        <v>401000</v>
      </c>
      <c r="G178" s="420">
        <v>401000</v>
      </c>
      <c r="H178" s="420">
        <v>401000</v>
      </c>
      <c r="I178" s="420">
        <v>401000</v>
      </c>
      <c r="J178" s="420">
        <v>0</v>
      </c>
      <c r="K178" s="420">
        <v>0</v>
      </c>
      <c r="L178" s="420">
        <v>0</v>
      </c>
      <c r="M178" s="420">
        <v>0</v>
      </c>
      <c r="N178" s="420">
        <v>0</v>
      </c>
      <c r="O178" s="420">
        <v>0</v>
      </c>
      <c r="P178" s="421">
        <v>217023</v>
      </c>
      <c r="Q178" s="403" t="s">
        <v>9</v>
      </c>
      <c r="R178" s="422">
        <f t="shared" si="2"/>
        <v>0</v>
      </c>
    </row>
    <row r="179" spans="1:18">
      <c r="A179" s="428" t="s">
        <v>1849</v>
      </c>
      <c r="B179" s="429" t="s">
        <v>1819</v>
      </c>
      <c r="C179" s="429">
        <v>6040000</v>
      </c>
      <c r="D179" s="429">
        <v>6040000</v>
      </c>
      <c r="E179" s="420">
        <v>6040000</v>
      </c>
      <c r="F179" s="420">
        <v>6040000</v>
      </c>
      <c r="G179" s="420">
        <v>6040000</v>
      </c>
      <c r="H179" s="420">
        <v>6040000</v>
      </c>
      <c r="I179" s="420">
        <v>6040000</v>
      </c>
      <c r="J179" s="420">
        <v>6051000</v>
      </c>
      <c r="K179" s="420">
        <v>6051000</v>
      </c>
      <c r="L179" s="420">
        <v>6051000</v>
      </c>
      <c r="M179" s="420">
        <v>6051000</v>
      </c>
      <c r="N179" s="420">
        <v>6131000</v>
      </c>
      <c r="O179" s="420">
        <v>6131000</v>
      </c>
      <c r="P179" s="421">
        <v>6055256</v>
      </c>
      <c r="Q179" s="403" t="s">
        <v>9</v>
      </c>
      <c r="R179" s="422">
        <f t="shared" si="2"/>
        <v>0</v>
      </c>
    </row>
    <row r="180" spans="1:18">
      <c r="A180" s="428" t="s">
        <v>1850</v>
      </c>
      <c r="B180" s="429" t="s">
        <v>1819</v>
      </c>
      <c r="C180" s="429">
        <v>0</v>
      </c>
      <c r="D180" s="429">
        <v>0</v>
      </c>
      <c r="E180" s="420">
        <v>0</v>
      </c>
      <c r="F180" s="420">
        <v>0</v>
      </c>
      <c r="G180" s="420">
        <v>0</v>
      </c>
      <c r="H180" s="420">
        <v>0</v>
      </c>
      <c r="I180" s="420">
        <v>0</v>
      </c>
      <c r="J180" s="420">
        <v>0</v>
      </c>
      <c r="K180" s="420">
        <v>0</v>
      </c>
      <c r="L180" s="420">
        <v>0</v>
      </c>
      <c r="M180" s="420">
        <v>0</v>
      </c>
      <c r="N180" s="420">
        <v>0</v>
      </c>
      <c r="O180" s="420">
        <v>0</v>
      </c>
      <c r="P180" s="421">
        <v>0</v>
      </c>
      <c r="Q180" s="403" t="s">
        <v>9</v>
      </c>
      <c r="R180" s="422">
        <f t="shared" si="2"/>
        <v>0</v>
      </c>
    </row>
    <row r="181" spans="1:18">
      <c r="A181" s="428" t="s">
        <v>1851</v>
      </c>
      <c r="B181" s="429" t="s">
        <v>1819</v>
      </c>
      <c r="C181" s="429">
        <v>0</v>
      </c>
      <c r="D181" s="429">
        <v>0</v>
      </c>
      <c r="E181" s="420">
        <v>0</v>
      </c>
      <c r="F181" s="420">
        <v>0</v>
      </c>
      <c r="G181" s="420">
        <v>0</v>
      </c>
      <c r="H181" s="420">
        <v>0</v>
      </c>
      <c r="I181" s="420">
        <v>0</v>
      </c>
      <c r="J181" s="420">
        <v>0</v>
      </c>
      <c r="K181" s="420">
        <v>0</v>
      </c>
      <c r="L181" s="420">
        <v>0</v>
      </c>
      <c r="M181" s="420">
        <v>0</v>
      </c>
      <c r="N181" s="420">
        <v>0</v>
      </c>
      <c r="O181" s="420">
        <v>0</v>
      </c>
      <c r="P181" s="421">
        <v>0</v>
      </c>
      <c r="Q181" s="403" t="s">
        <v>9</v>
      </c>
      <c r="R181" s="422">
        <f t="shared" si="2"/>
        <v>0</v>
      </c>
    </row>
    <row r="182" spans="1:18">
      <c r="A182" s="428" t="s">
        <v>1852</v>
      </c>
      <c r="B182" s="429" t="s">
        <v>1819</v>
      </c>
      <c r="C182" s="429">
        <v>0</v>
      </c>
      <c r="D182" s="429">
        <v>0</v>
      </c>
      <c r="E182" s="420">
        <v>0</v>
      </c>
      <c r="F182" s="420">
        <v>0</v>
      </c>
      <c r="G182" s="420">
        <v>0</v>
      </c>
      <c r="H182" s="420">
        <v>0</v>
      </c>
      <c r="I182" s="420">
        <v>0</v>
      </c>
      <c r="J182" s="420">
        <v>0</v>
      </c>
      <c r="K182" s="420">
        <v>0</v>
      </c>
      <c r="L182" s="420">
        <v>0</v>
      </c>
      <c r="M182" s="420">
        <v>0</v>
      </c>
      <c r="N182" s="420">
        <v>0</v>
      </c>
      <c r="O182" s="420">
        <v>0</v>
      </c>
      <c r="P182" s="421">
        <v>0</v>
      </c>
      <c r="Q182" s="403" t="s">
        <v>9</v>
      </c>
      <c r="R182" s="422">
        <f t="shared" si="2"/>
        <v>0</v>
      </c>
    </row>
    <row r="183" spans="1:18">
      <c r="A183" s="428" t="s">
        <v>1853</v>
      </c>
      <c r="B183" s="429" t="s">
        <v>1819</v>
      </c>
      <c r="C183" s="429">
        <v>0</v>
      </c>
      <c r="D183" s="429">
        <v>0</v>
      </c>
      <c r="E183" s="420">
        <v>0</v>
      </c>
      <c r="F183" s="420">
        <v>0</v>
      </c>
      <c r="G183" s="420">
        <v>0</v>
      </c>
      <c r="H183" s="420">
        <v>0</v>
      </c>
      <c r="I183" s="420">
        <v>0</v>
      </c>
      <c r="J183" s="420">
        <v>0</v>
      </c>
      <c r="K183" s="420">
        <v>0</v>
      </c>
      <c r="L183" s="420">
        <v>0</v>
      </c>
      <c r="M183" s="420">
        <v>0</v>
      </c>
      <c r="N183" s="420">
        <v>0</v>
      </c>
      <c r="O183" s="420">
        <v>0</v>
      </c>
      <c r="P183" s="421">
        <v>0</v>
      </c>
      <c r="Q183" s="403" t="s">
        <v>9</v>
      </c>
      <c r="R183" s="422">
        <f t="shared" si="2"/>
        <v>0</v>
      </c>
    </row>
    <row r="184" spans="1:18">
      <c r="A184" s="428" t="s">
        <v>1854</v>
      </c>
      <c r="B184" s="429" t="s">
        <v>1819</v>
      </c>
      <c r="C184" s="429">
        <v>0</v>
      </c>
      <c r="D184" s="429">
        <v>0</v>
      </c>
      <c r="E184" s="420">
        <v>0</v>
      </c>
      <c r="F184" s="420">
        <v>0</v>
      </c>
      <c r="G184" s="420">
        <v>0</v>
      </c>
      <c r="H184" s="420">
        <v>0</v>
      </c>
      <c r="I184" s="420">
        <v>0</v>
      </c>
      <c r="J184" s="420">
        <v>0</v>
      </c>
      <c r="K184" s="420">
        <v>0</v>
      </c>
      <c r="L184" s="420">
        <v>0</v>
      </c>
      <c r="M184" s="420">
        <v>0</v>
      </c>
      <c r="N184" s="420">
        <v>0</v>
      </c>
      <c r="O184" s="420">
        <v>0</v>
      </c>
      <c r="P184" s="421">
        <v>0</v>
      </c>
      <c r="Q184" s="403" t="s">
        <v>9</v>
      </c>
      <c r="R184" s="422">
        <f t="shared" si="2"/>
        <v>0</v>
      </c>
    </row>
    <row r="185" spans="1:18">
      <c r="A185" s="428" t="s">
        <v>1855</v>
      </c>
      <c r="B185" s="429" t="s">
        <v>1819</v>
      </c>
      <c r="C185" s="429">
        <v>0</v>
      </c>
      <c r="D185" s="429">
        <v>0</v>
      </c>
      <c r="E185" s="420">
        <v>0</v>
      </c>
      <c r="F185" s="420">
        <v>0</v>
      </c>
      <c r="G185" s="420">
        <v>0</v>
      </c>
      <c r="H185" s="420">
        <v>0</v>
      </c>
      <c r="I185" s="420">
        <v>0</v>
      </c>
      <c r="J185" s="420">
        <v>0</v>
      </c>
      <c r="K185" s="420">
        <v>0</v>
      </c>
      <c r="L185" s="420">
        <v>0</v>
      </c>
      <c r="M185" s="420">
        <v>0</v>
      </c>
      <c r="N185" s="420">
        <v>0</v>
      </c>
      <c r="O185" s="420">
        <v>0</v>
      </c>
      <c r="P185" s="421">
        <v>0</v>
      </c>
      <c r="Q185" s="403" t="s">
        <v>9</v>
      </c>
      <c r="R185" s="422">
        <f t="shared" si="2"/>
        <v>0</v>
      </c>
    </row>
    <row r="186" spans="1:18">
      <c r="A186" s="428" t="s">
        <v>1856</v>
      </c>
      <c r="B186" s="429" t="s">
        <v>1819</v>
      </c>
      <c r="C186" s="429">
        <v>772000</v>
      </c>
      <c r="D186" s="429">
        <v>784000</v>
      </c>
      <c r="E186" s="420">
        <v>784000</v>
      </c>
      <c r="F186" s="420">
        <v>785000</v>
      </c>
      <c r="G186" s="420">
        <v>784000</v>
      </c>
      <c r="H186" s="420">
        <v>784000</v>
      </c>
      <c r="I186" s="420">
        <v>784000</v>
      </c>
      <c r="J186" s="420">
        <v>784000</v>
      </c>
      <c r="K186" s="420">
        <v>784000</v>
      </c>
      <c r="L186" s="420">
        <v>784000</v>
      </c>
      <c r="M186" s="420">
        <v>835000</v>
      </c>
      <c r="N186" s="420">
        <v>835000</v>
      </c>
      <c r="O186" s="420">
        <v>838000</v>
      </c>
      <c r="P186" s="421">
        <v>794549</v>
      </c>
      <c r="Q186" s="403" t="s">
        <v>9</v>
      </c>
      <c r="R186" s="422">
        <f t="shared" si="2"/>
        <v>-1000</v>
      </c>
    </row>
    <row r="187" spans="1:18">
      <c r="A187" s="428" t="s">
        <v>1857</v>
      </c>
      <c r="B187" s="429" t="s">
        <v>1819</v>
      </c>
      <c r="C187" s="429">
        <v>0</v>
      </c>
      <c r="D187" s="429">
        <v>0</v>
      </c>
      <c r="E187" s="420">
        <v>0</v>
      </c>
      <c r="F187" s="420">
        <v>0</v>
      </c>
      <c r="G187" s="420">
        <v>0</v>
      </c>
      <c r="H187" s="420">
        <v>0</v>
      </c>
      <c r="I187" s="420">
        <v>0</v>
      </c>
      <c r="J187" s="420">
        <v>0</v>
      </c>
      <c r="K187" s="420">
        <v>0</v>
      </c>
      <c r="L187" s="420">
        <v>0</v>
      </c>
      <c r="M187" s="420">
        <v>0</v>
      </c>
      <c r="N187" s="420">
        <v>0</v>
      </c>
      <c r="O187" s="420">
        <v>0</v>
      </c>
      <c r="P187" s="421">
        <v>0</v>
      </c>
      <c r="Q187" s="403" t="s">
        <v>9</v>
      </c>
      <c r="R187" s="422">
        <f t="shared" si="2"/>
        <v>0</v>
      </c>
    </row>
    <row r="188" spans="1:18">
      <c r="A188" s="428" t="s">
        <v>1858</v>
      </c>
      <c r="B188" s="429" t="s">
        <v>1819</v>
      </c>
      <c r="C188" s="429">
        <v>0</v>
      </c>
      <c r="D188" s="429">
        <v>0</v>
      </c>
      <c r="E188" s="420">
        <v>0</v>
      </c>
      <c r="F188" s="420">
        <v>0</v>
      </c>
      <c r="G188" s="420">
        <v>0</v>
      </c>
      <c r="H188" s="420">
        <v>0</v>
      </c>
      <c r="I188" s="420">
        <v>0</v>
      </c>
      <c r="J188" s="420">
        <v>0</v>
      </c>
      <c r="K188" s="420">
        <v>0</v>
      </c>
      <c r="L188" s="420">
        <v>0</v>
      </c>
      <c r="M188" s="420">
        <v>0</v>
      </c>
      <c r="N188" s="420">
        <v>0</v>
      </c>
      <c r="O188" s="420">
        <v>0</v>
      </c>
      <c r="P188" s="421">
        <v>0</v>
      </c>
      <c r="Q188" s="403" t="s">
        <v>9</v>
      </c>
      <c r="R188" s="422">
        <f t="shared" si="2"/>
        <v>0</v>
      </c>
    </row>
    <row r="189" spans="1:18">
      <c r="A189" s="428" t="s">
        <v>1859</v>
      </c>
      <c r="B189" s="429" t="s">
        <v>1819</v>
      </c>
      <c r="C189" s="429">
        <v>3142000</v>
      </c>
      <c r="D189" s="429">
        <v>3142000</v>
      </c>
      <c r="E189" s="420">
        <v>3142000</v>
      </c>
      <c r="F189" s="420">
        <v>3142000</v>
      </c>
      <c r="G189" s="420">
        <v>3142000</v>
      </c>
      <c r="H189" s="420">
        <v>3142000</v>
      </c>
      <c r="I189" s="420">
        <v>3142000</v>
      </c>
      <c r="J189" s="420">
        <v>3142000</v>
      </c>
      <c r="K189" s="420">
        <v>3142000</v>
      </c>
      <c r="L189" s="420">
        <v>3142000</v>
      </c>
      <c r="M189" s="420">
        <v>3142000</v>
      </c>
      <c r="N189" s="420">
        <v>3142000</v>
      </c>
      <c r="O189" s="420">
        <v>3142000</v>
      </c>
      <c r="P189" s="421">
        <v>3141752</v>
      </c>
      <c r="Q189" s="403" t="s">
        <v>9</v>
      </c>
      <c r="R189" s="422">
        <f t="shared" si="2"/>
        <v>0</v>
      </c>
    </row>
    <row r="190" spans="1:18">
      <c r="A190" s="428" t="s">
        <v>1860</v>
      </c>
      <c r="B190" s="429" t="s">
        <v>1819</v>
      </c>
      <c r="C190" s="429">
        <v>0</v>
      </c>
      <c r="D190" s="429">
        <v>0</v>
      </c>
      <c r="E190" s="420">
        <v>0</v>
      </c>
      <c r="F190" s="420">
        <v>0</v>
      </c>
      <c r="G190" s="420">
        <v>0</v>
      </c>
      <c r="H190" s="420">
        <v>0</v>
      </c>
      <c r="I190" s="420">
        <v>0</v>
      </c>
      <c r="J190" s="420">
        <v>0</v>
      </c>
      <c r="K190" s="420">
        <v>0</v>
      </c>
      <c r="L190" s="420">
        <v>0</v>
      </c>
      <c r="M190" s="420">
        <v>0</v>
      </c>
      <c r="N190" s="420">
        <v>0</v>
      </c>
      <c r="O190" s="420">
        <v>0</v>
      </c>
      <c r="P190" s="421">
        <v>0</v>
      </c>
      <c r="Q190" s="403" t="s">
        <v>9</v>
      </c>
      <c r="R190" s="422">
        <f t="shared" si="2"/>
        <v>0</v>
      </c>
    </row>
    <row r="191" spans="1:18">
      <c r="A191" s="428" t="s">
        <v>1861</v>
      </c>
      <c r="B191" s="429" t="s">
        <v>1819</v>
      </c>
      <c r="C191" s="429">
        <v>64000</v>
      </c>
      <c r="D191" s="429">
        <v>64000</v>
      </c>
      <c r="E191" s="420">
        <v>64000</v>
      </c>
      <c r="F191" s="420">
        <v>74000</v>
      </c>
      <c r="G191" s="420">
        <v>74000</v>
      </c>
      <c r="H191" s="420">
        <v>74000</v>
      </c>
      <c r="I191" s="420">
        <v>74000</v>
      </c>
      <c r="J191" s="420">
        <v>2144000</v>
      </c>
      <c r="K191" s="420">
        <v>2144000</v>
      </c>
      <c r="L191" s="420">
        <v>2144000</v>
      </c>
      <c r="M191" s="420">
        <v>2144000</v>
      </c>
      <c r="N191" s="420">
        <v>2144000</v>
      </c>
      <c r="O191" s="420">
        <v>2144000</v>
      </c>
      <c r="P191" s="421">
        <v>1020803</v>
      </c>
      <c r="Q191" s="403" t="s">
        <v>9</v>
      </c>
      <c r="R191" s="422">
        <f t="shared" si="2"/>
        <v>0</v>
      </c>
    </row>
    <row r="192" spans="1:18">
      <c r="A192" s="428" t="s">
        <v>1862</v>
      </c>
      <c r="B192" s="429" t="s">
        <v>1819</v>
      </c>
      <c r="C192" s="429">
        <v>0</v>
      </c>
      <c r="D192" s="429">
        <v>0</v>
      </c>
      <c r="E192" s="420">
        <v>0</v>
      </c>
      <c r="F192" s="420">
        <v>0</v>
      </c>
      <c r="G192" s="420">
        <v>0</v>
      </c>
      <c r="H192" s="420">
        <v>0</v>
      </c>
      <c r="I192" s="420">
        <v>0</v>
      </c>
      <c r="J192" s="420">
        <v>0</v>
      </c>
      <c r="K192" s="420">
        <v>0</v>
      </c>
      <c r="L192" s="420">
        <v>0</v>
      </c>
      <c r="M192" s="420">
        <v>0</v>
      </c>
      <c r="N192" s="420">
        <v>0</v>
      </c>
      <c r="O192" s="420">
        <v>0</v>
      </c>
      <c r="P192" s="421">
        <v>0</v>
      </c>
      <c r="Q192" s="403" t="s">
        <v>9</v>
      </c>
      <c r="R192" s="422">
        <f t="shared" si="2"/>
        <v>0</v>
      </c>
    </row>
    <row r="193" spans="1:18">
      <c r="A193" s="428" t="s">
        <v>1863</v>
      </c>
      <c r="B193" s="429" t="s">
        <v>1819</v>
      </c>
      <c r="C193" s="429">
        <v>0</v>
      </c>
      <c r="D193" s="429">
        <v>0</v>
      </c>
      <c r="E193" s="420">
        <v>0</v>
      </c>
      <c r="F193" s="420">
        <v>0</v>
      </c>
      <c r="G193" s="420">
        <v>0</v>
      </c>
      <c r="H193" s="420">
        <v>0</v>
      </c>
      <c r="I193" s="420">
        <v>0</v>
      </c>
      <c r="J193" s="420">
        <v>0</v>
      </c>
      <c r="K193" s="420">
        <v>0</v>
      </c>
      <c r="L193" s="420">
        <v>356000</v>
      </c>
      <c r="M193" s="420">
        <v>356000</v>
      </c>
      <c r="N193" s="420">
        <v>356000</v>
      </c>
      <c r="O193" s="420">
        <v>356000</v>
      </c>
      <c r="P193" s="421">
        <v>103771</v>
      </c>
      <c r="Q193" s="403" t="s">
        <v>9</v>
      </c>
      <c r="R193" s="422">
        <f t="shared" si="2"/>
        <v>0</v>
      </c>
    </row>
    <row r="194" spans="1:18">
      <c r="A194" s="428" t="s">
        <v>1864</v>
      </c>
      <c r="B194" s="429" t="s">
        <v>1819</v>
      </c>
      <c r="C194" s="429">
        <v>0</v>
      </c>
      <c r="D194" s="429">
        <v>0</v>
      </c>
      <c r="E194" s="420">
        <v>0</v>
      </c>
      <c r="F194" s="420">
        <v>0</v>
      </c>
      <c r="G194" s="420">
        <v>0</v>
      </c>
      <c r="H194" s="420">
        <v>0</v>
      </c>
      <c r="I194" s="420">
        <v>0</v>
      </c>
      <c r="J194" s="420">
        <v>0</v>
      </c>
      <c r="K194" s="420">
        <v>0</v>
      </c>
      <c r="L194" s="420">
        <v>0</v>
      </c>
      <c r="M194" s="420">
        <v>0</v>
      </c>
      <c r="N194" s="420">
        <v>0</v>
      </c>
      <c r="O194" s="420">
        <v>0</v>
      </c>
      <c r="P194" s="421">
        <v>0</v>
      </c>
      <c r="Q194" s="403" t="s">
        <v>9</v>
      </c>
      <c r="R194" s="422">
        <f t="shared" si="2"/>
        <v>0</v>
      </c>
    </row>
    <row r="195" spans="1:18">
      <c r="A195" s="428" t="s">
        <v>1865</v>
      </c>
      <c r="B195" s="429" t="s">
        <v>1819</v>
      </c>
      <c r="C195" s="429">
        <v>0</v>
      </c>
      <c r="D195" s="429">
        <v>0</v>
      </c>
      <c r="E195" s="420">
        <v>0</v>
      </c>
      <c r="F195" s="420">
        <v>0</v>
      </c>
      <c r="G195" s="420">
        <v>0</v>
      </c>
      <c r="H195" s="420">
        <v>0</v>
      </c>
      <c r="I195" s="420">
        <v>0</v>
      </c>
      <c r="J195" s="420">
        <v>0</v>
      </c>
      <c r="K195" s="420">
        <v>0</v>
      </c>
      <c r="L195" s="420">
        <v>0</v>
      </c>
      <c r="M195" s="420">
        <v>0</v>
      </c>
      <c r="N195" s="420">
        <v>0</v>
      </c>
      <c r="O195" s="420">
        <v>0</v>
      </c>
      <c r="P195" s="421">
        <v>0</v>
      </c>
      <c r="Q195" s="403" t="s">
        <v>9</v>
      </c>
      <c r="R195" s="422">
        <f t="shared" si="2"/>
        <v>0</v>
      </c>
    </row>
    <row r="196" spans="1:18">
      <c r="A196" s="428" t="s">
        <v>1866</v>
      </c>
      <c r="B196" s="429" t="s">
        <v>1819</v>
      </c>
      <c r="C196" s="429">
        <v>121000</v>
      </c>
      <c r="D196" s="429">
        <v>121000</v>
      </c>
      <c r="E196" s="420">
        <v>121000</v>
      </c>
      <c r="F196" s="420">
        <v>121000</v>
      </c>
      <c r="G196" s="420">
        <v>121000</v>
      </c>
      <c r="H196" s="420">
        <v>121000</v>
      </c>
      <c r="I196" s="420">
        <v>121000</v>
      </c>
      <c r="J196" s="420">
        <v>121000</v>
      </c>
      <c r="K196" s="420">
        <v>121000</v>
      </c>
      <c r="L196" s="420">
        <v>121000</v>
      </c>
      <c r="M196" s="420">
        <v>121000</v>
      </c>
      <c r="N196" s="420">
        <v>121000</v>
      </c>
      <c r="O196" s="420">
        <v>121000</v>
      </c>
      <c r="P196" s="421">
        <v>121045</v>
      </c>
      <c r="Q196" s="403" t="s">
        <v>9</v>
      </c>
      <c r="R196" s="422">
        <f t="shared" si="2"/>
        <v>0</v>
      </c>
    </row>
    <row r="197" spans="1:18">
      <c r="A197" s="426" t="s">
        <v>1867</v>
      </c>
      <c r="B197" s="427" t="s">
        <v>1819</v>
      </c>
      <c r="C197" s="427">
        <v>0</v>
      </c>
      <c r="D197" s="427">
        <v>0</v>
      </c>
      <c r="E197" s="424">
        <v>0</v>
      </c>
      <c r="F197" s="424">
        <v>0</v>
      </c>
      <c r="G197" s="424">
        <v>0</v>
      </c>
      <c r="H197" s="424">
        <v>0</v>
      </c>
      <c r="I197" s="424">
        <v>0</v>
      </c>
      <c r="J197" s="424">
        <v>0</v>
      </c>
      <c r="K197" s="424">
        <v>0</v>
      </c>
      <c r="L197" s="424">
        <v>0</v>
      </c>
      <c r="M197" s="424">
        <v>0</v>
      </c>
      <c r="N197" s="424">
        <v>0</v>
      </c>
      <c r="O197" s="424">
        <v>0</v>
      </c>
      <c r="P197" s="425">
        <v>0</v>
      </c>
      <c r="Q197" s="403" t="s">
        <v>9</v>
      </c>
      <c r="R197" s="422">
        <f t="shared" ref="R197:R208" si="3">(ROUND((C197+O197+SUM(D197:N197)*2)/24,-3)-(ROUND(P197,-3)))</f>
        <v>0</v>
      </c>
    </row>
    <row r="198" spans="1:18">
      <c r="A198" s="430"/>
      <c r="B198" s="430"/>
      <c r="C198" s="430"/>
      <c r="D198" s="430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03"/>
    </row>
    <row r="199" spans="1:18">
      <c r="A199" s="432">
        <v>23001092</v>
      </c>
      <c r="B199" s="433" t="s">
        <v>1868</v>
      </c>
      <c r="C199" s="434">
        <v>-9172901.0099999998</v>
      </c>
      <c r="D199" s="434">
        <v>-9176704.4000000004</v>
      </c>
      <c r="E199" s="434">
        <v>-9179494.0800000001</v>
      </c>
      <c r="F199" s="434">
        <v>-9182284.5500000007</v>
      </c>
      <c r="G199" s="434">
        <v>-9185075.9100000001</v>
      </c>
      <c r="H199" s="434">
        <v>-9187868.1400000006</v>
      </c>
      <c r="I199" s="434">
        <v>-9190661.1899999995</v>
      </c>
      <c r="J199" s="434">
        <v>-9193455.2300000004</v>
      </c>
      <c r="K199" s="434">
        <v>-9196250.0999999996</v>
      </c>
      <c r="L199" s="434">
        <v>-9199045.8100000005</v>
      </c>
      <c r="M199" s="434">
        <v>-9201842.2899999991</v>
      </c>
      <c r="N199" s="434">
        <v>-9204639.7100000009</v>
      </c>
      <c r="O199" s="434">
        <v>-9941119.6899999995</v>
      </c>
      <c r="P199" s="435">
        <v>-9221194.3133333325</v>
      </c>
      <c r="Q199" s="399" t="s">
        <v>164</v>
      </c>
      <c r="R199" s="422">
        <f t="shared" si="3"/>
        <v>0</v>
      </c>
    </row>
    <row r="200" spans="1:18">
      <c r="A200" s="436">
        <v>23002092</v>
      </c>
      <c r="B200" s="437" t="s">
        <v>1869</v>
      </c>
      <c r="C200" s="370">
        <v>-31920.65</v>
      </c>
      <c r="D200" s="370">
        <v>-31920.65</v>
      </c>
      <c r="E200" s="370">
        <v>-31920.65</v>
      </c>
      <c r="F200" s="370">
        <v>-31920.65</v>
      </c>
      <c r="G200" s="370">
        <v>-31920.65</v>
      </c>
      <c r="H200" s="370">
        <v>-31920.65</v>
      </c>
      <c r="I200" s="370">
        <v>-31920.65</v>
      </c>
      <c r="J200" s="370">
        <v>-31920.65</v>
      </c>
      <c r="K200" s="370">
        <v>-31920.65</v>
      </c>
      <c r="L200" s="370">
        <v>-31920.65</v>
      </c>
      <c r="M200" s="370">
        <v>-31920.65</v>
      </c>
      <c r="N200" s="370">
        <v>-31920.65</v>
      </c>
      <c r="O200" s="370">
        <v>-84812.03</v>
      </c>
      <c r="P200" s="438">
        <v>-34124.457499999997</v>
      </c>
      <c r="Q200" s="399" t="s">
        <v>164</v>
      </c>
      <c r="R200" s="422">
        <f t="shared" si="3"/>
        <v>0</v>
      </c>
    </row>
    <row r="201" spans="1:18">
      <c r="A201" s="436">
        <v>23002093</v>
      </c>
      <c r="B201" s="437" t="s">
        <v>1870</v>
      </c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>
        <f>-501176.74*P1</f>
        <v>-169447.855794</v>
      </c>
      <c r="P201" s="438">
        <v>-7060.327324750011</v>
      </c>
      <c r="Q201" s="403" t="s">
        <v>9</v>
      </c>
      <c r="R201" s="422">
        <f t="shared" si="3"/>
        <v>0</v>
      </c>
    </row>
    <row r="202" spans="1:18">
      <c r="A202" s="439" t="s">
        <v>1871</v>
      </c>
      <c r="B202" s="437" t="s">
        <v>1872</v>
      </c>
      <c r="C202" s="370">
        <v>31920.65</v>
      </c>
      <c r="D202" s="370">
        <v>31920.65</v>
      </c>
      <c r="E202" s="370">
        <v>31920.65</v>
      </c>
      <c r="F202" s="370">
        <v>31920.65</v>
      </c>
      <c r="G202" s="370">
        <v>31920.65</v>
      </c>
      <c r="H202" s="370">
        <v>31920.65</v>
      </c>
      <c r="I202" s="370">
        <v>31920.65</v>
      </c>
      <c r="J202" s="370">
        <v>31920.65</v>
      </c>
      <c r="K202" s="370">
        <v>31920.65</v>
      </c>
      <c r="L202" s="370">
        <v>31920.65</v>
      </c>
      <c r="M202" s="370">
        <v>31920.65</v>
      </c>
      <c r="N202" s="370">
        <v>31920.65</v>
      </c>
      <c r="O202" s="370">
        <v>84812.03</v>
      </c>
      <c r="P202" s="438">
        <v>34124.457499999997</v>
      </c>
      <c r="Q202" s="399" t="s">
        <v>164</v>
      </c>
      <c r="R202" s="422">
        <f t="shared" si="3"/>
        <v>0</v>
      </c>
    </row>
    <row r="203" spans="1:18">
      <c r="A203" s="440">
        <v>23001122</v>
      </c>
      <c r="B203" s="441" t="s">
        <v>1873</v>
      </c>
      <c r="C203" s="442">
        <v>-2681712.79</v>
      </c>
      <c r="D203" s="442">
        <v>-2690743.35</v>
      </c>
      <c r="E203" s="442">
        <v>-2699804.32</v>
      </c>
      <c r="F203" s="442">
        <v>-3063208.16</v>
      </c>
      <c r="G203" s="442">
        <v>-3073520.16</v>
      </c>
      <c r="H203" s="442">
        <v>-3083866.88</v>
      </c>
      <c r="I203" s="442">
        <v>-3232128.58</v>
      </c>
      <c r="J203" s="442">
        <v>-3243008.12</v>
      </c>
      <c r="K203" s="442">
        <v>-3253924.28</v>
      </c>
      <c r="L203" s="442">
        <v>-3318671.79</v>
      </c>
      <c r="M203" s="442">
        <v>-3329842.23</v>
      </c>
      <c r="N203" s="442">
        <v>-3341050.26</v>
      </c>
      <c r="O203" s="442">
        <v>-1785083.86</v>
      </c>
      <c r="P203" s="443">
        <v>-3046930.5379166673</v>
      </c>
      <c r="Q203" s="399" t="s">
        <v>162</v>
      </c>
      <c r="R203" s="422">
        <f t="shared" si="3"/>
        <v>0</v>
      </c>
    </row>
    <row r="204" spans="1:18">
      <c r="A204" s="430"/>
      <c r="B204" s="430"/>
      <c r="C204" s="430"/>
      <c r="D204" s="430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03"/>
    </row>
    <row r="205" spans="1:18">
      <c r="A205" s="359" t="s">
        <v>1628</v>
      </c>
      <c r="B205" s="129" t="s">
        <v>1650</v>
      </c>
      <c r="C205" s="444">
        <f t="shared" ref="C205:O205" si="4">$P$205/$P$218*C218</f>
        <v>102286886.76995371</v>
      </c>
      <c r="D205" s="444">
        <f t="shared" si="4"/>
        <v>102556817.16974954</v>
      </c>
      <c r="E205" s="444">
        <f t="shared" si="4"/>
        <v>102961079.84903622</v>
      </c>
      <c r="F205" s="444">
        <f t="shared" si="4"/>
        <v>103790758.62167302</v>
      </c>
      <c r="G205" s="444">
        <f t="shared" si="4"/>
        <v>103784475.18805182</v>
      </c>
      <c r="H205" s="444">
        <f t="shared" si="4"/>
        <v>106652470.37403964</v>
      </c>
      <c r="I205" s="444">
        <f t="shared" si="4"/>
        <v>110154748.76316242</v>
      </c>
      <c r="J205" s="444">
        <f t="shared" si="4"/>
        <v>109634633.26439846</v>
      </c>
      <c r="K205" s="444">
        <f t="shared" si="4"/>
        <v>110251762.06551895</v>
      </c>
      <c r="L205" s="444">
        <f t="shared" si="4"/>
        <v>121014721.81230424</v>
      </c>
      <c r="M205" s="444">
        <f t="shared" si="4"/>
        <v>128510009.74432018</v>
      </c>
      <c r="N205" s="444">
        <f t="shared" si="4"/>
        <v>130066716.94103096</v>
      </c>
      <c r="O205" s="444">
        <f t="shared" si="4"/>
        <v>140808031.12267539</v>
      </c>
      <c r="P205" s="445">
        <v>112577137.72830001</v>
      </c>
      <c r="Q205" s="403" t="s">
        <v>165</v>
      </c>
      <c r="R205" s="422">
        <f t="shared" si="3"/>
        <v>0</v>
      </c>
    </row>
    <row r="206" spans="1:18">
      <c r="A206" s="361" t="s">
        <v>1628</v>
      </c>
      <c r="B206" s="446" t="s">
        <v>1627</v>
      </c>
      <c r="C206" s="442">
        <f t="shared" ref="C206:O206" si="5">$P$206/$P$218*C218</f>
        <v>136536563.20556378</v>
      </c>
      <c r="D206" s="442">
        <f t="shared" si="5"/>
        <v>136896876.92960659</v>
      </c>
      <c r="E206" s="442">
        <f t="shared" si="5"/>
        <v>137436502.66859517</v>
      </c>
      <c r="F206" s="442">
        <f t="shared" si="5"/>
        <v>138543990.55641416</v>
      </c>
      <c r="G206" s="442">
        <f t="shared" si="5"/>
        <v>138535603.18185562</v>
      </c>
      <c r="H206" s="442">
        <f t="shared" si="5"/>
        <v>142363916.06095973</v>
      </c>
      <c r="I206" s="442">
        <f t="shared" si="5"/>
        <v>147038895.12954164</v>
      </c>
      <c r="J206" s="442">
        <f t="shared" si="5"/>
        <v>146344624.48631743</v>
      </c>
      <c r="K206" s="442">
        <f t="shared" si="5"/>
        <v>147168392.30466607</v>
      </c>
      <c r="L206" s="442">
        <f t="shared" si="5"/>
        <v>161535214.68191686</v>
      </c>
      <c r="M206" s="442">
        <f t="shared" si="5"/>
        <v>171540220.08182907</v>
      </c>
      <c r="N206" s="442">
        <f t="shared" si="5"/>
        <v>173618174.13115197</v>
      </c>
      <c r="O206" s="442">
        <f t="shared" si="5"/>
        <v>187956103.15592813</v>
      </c>
      <c r="P206" s="447">
        <v>150272395.28280002</v>
      </c>
      <c r="Q206" s="403" t="s">
        <v>9</v>
      </c>
      <c r="R206" s="422">
        <f t="shared" si="3"/>
        <v>0</v>
      </c>
    </row>
    <row r="207" spans="1:18">
      <c r="A207" s="358"/>
      <c r="B207" s="8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448"/>
      <c r="Q207" s="403"/>
    </row>
    <row r="208" spans="1:18">
      <c r="A208" s="449" t="s">
        <v>1628</v>
      </c>
      <c r="B208" s="450" t="s">
        <v>1627</v>
      </c>
      <c r="C208" s="451">
        <f>C228</f>
        <v>-1772645.0904329999</v>
      </c>
      <c r="D208" s="451">
        <f t="shared" ref="D208:O208" si="6">D228</f>
        <v>-1708157.461836</v>
      </c>
      <c r="E208" s="451">
        <f t="shared" si="6"/>
        <v>-1643669.8332389998</v>
      </c>
      <c r="F208" s="451">
        <f t="shared" si="6"/>
        <v>-1579182.2046420001</v>
      </c>
      <c r="G208" s="451">
        <f t="shared" si="6"/>
        <v>-1514694.5760450002</v>
      </c>
      <c r="H208" s="451">
        <f t="shared" si="6"/>
        <v>-1433885.7650039999</v>
      </c>
      <c r="I208" s="451">
        <f t="shared" si="6"/>
        <v>-1366677.939333</v>
      </c>
      <c r="J208" s="451">
        <f t="shared" si="6"/>
        <v>-1299470.248902</v>
      </c>
      <c r="K208" s="451">
        <f t="shared" si="6"/>
        <v>-1257429.4681200001</v>
      </c>
      <c r="L208" s="451">
        <f t="shared" si="6"/>
        <v>-1215388.6873379999</v>
      </c>
      <c r="M208" s="451">
        <f t="shared" si="6"/>
        <v>-1173347.906556</v>
      </c>
      <c r="N208" s="451">
        <f t="shared" si="6"/>
        <v>-1131307.1257740001</v>
      </c>
      <c r="O208" s="451">
        <f t="shared" si="6"/>
        <v>-1089266.3449919999</v>
      </c>
      <c r="P208" s="452">
        <v>-1396180.577875125</v>
      </c>
      <c r="Q208" s="403" t="s">
        <v>9</v>
      </c>
      <c r="R208" s="422">
        <f t="shared" si="3"/>
        <v>0</v>
      </c>
    </row>
    <row r="209" spans="1:19">
      <c r="A209" s="358"/>
      <c r="B209" s="8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448"/>
      <c r="Q209" s="403"/>
    </row>
    <row r="210" spans="1:19">
      <c r="A210" s="358"/>
      <c r="B210" s="453" t="s">
        <v>1631</v>
      </c>
      <c r="C210" s="454">
        <f>SUM(C4:C209)</f>
        <v>3959706035.6129017</v>
      </c>
      <c r="D210" s="454">
        <f t="shared" ref="D210:P210" si="7">SUM(D4:D209)</f>
        <v>3984538088.8875203</v>
      </c>
      <c r="E210" s="454">
        <f t="shared" si="7"/>
        <v>3992306614.2843924</v>
      </c>
      <c r="F210" s="454">
        <f t="shared" si="7"/>
        <v>4011441074.2634454</v>
      </c>
      <c r="G210" s="454">
        <f t="shared" si="7"/>
        <v>4027468787.7238626</v>
      </c>
      <c r="H210" s="454">
        <f t="shared" si="7"/>
        <v>4049714765.6499953</v>
      </c>
      <c r="I210" s="454">
        <f t="shared" si="7"/>
        <v>4078473176.1833715</v>
      </c>
      <c r="J210" s="454">
        <f t="shared" si="7"/>
        <v>4097724324.1518145</v>
      </c>
      <c r="K210" s="454">
        <f t="shared" si="7"/>
        <v>4117572550.5220647</v>
      </c>
      <c r="L210" s="454">
        <f t="shared" si="7"/>
        <v>4165673830.206883</v>
      </c>
      <c r="M210" s="454">
        <f t="shared" si="7"/>
        <v>4213011197.3995934</v>
      </c>
      <c r="N210" s="454">
        <f t="shared" si="7"/>
        <v>4235105893.976409</v>
      </c>
      <c r="O210" s="454">
        <f t="shared" si="7"/>
        <v>4300940372</v>
      </c>
      <c r="P210" s="454">
        <f t="shared" si="7"/>
        <v>4091945715.2546501</v>
      </c>
      <c r="Q210" s="403"/>
    </row>
    <row r="211" spans="1:19">
      <c r="A211" s="358"/>
      <c r="B211" s="455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6"/>
      <c r="Q211" s="403"/>
    </row>
    <row r="212" spans="1:19"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R212" s="457"/>
    </row>
    <row r="213" spans="1:19">
      <c r="A213" s="458">
        <v>10100503</v>
      </c>
      <c r="B213" s="459" t="s">
        <v>1874</v>
      </c>
      <c r="C213" s="460">
        <v>670048472.54999995</v>
      </c>
      <c r="D213" s="460">
        <v>670415218.41999996</v>
      </c>
      <c r="E213" s="461">
        <v>669728127.50999999</v>
      </c>
      <c r="F213" s="461">
        <v>670843023.72000003</v>
      </c>
      <c r="G213" s="461">
        <v>708293164.78999996</v>
      </c>
      <c r="H213" s="461">
        <v>727852416.08000004</v>
      </c>
      <c r="I213" s="461">
        <v>753619888.62</v>
      </c>
      <c r="J213" s="461">
        <v>750037408.10000002</v>
      </c>
      <c r="K213" s="461">
        <v>759917388.38</v>
      </c>
      <c r="L213" s="461">
        <v>825204921.07000005</v>
      </c>
      <c r="M213" s="461">
        <v>876766575.49000001</v>
      </c>
      <c r="N213" s="461">
        <v>887275673.77999997</v>
      </c>
      <c r="O213" s="461">
        <v>932726218.33000004</v>
      </c>
      <c r="P213" s="462">
        <v>758445095.94999993</v>
      </c>
      <c r="Q213" s="372"/>
      <c r="R213" s="457"/>
    </row>
    <row r="214" spans="1:19" s="6" customFormat="1">
      <c r="A214" s="463">
        <v>10100603</v>
      </c>
      <c r="B214" s="464" t="s">
        <v>1875</v>
      </c>
      <c r="C214" s="465"/>
      <c r="D214" s="465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>
        <v>17124090.309999999</v>
      </c>
      <c r="P214" s="467">
        <v>713503.76291666657</v>
      </c>
      <c r="Q214" s="468"/>
      <c r="R214" s="469"/>
    </row>
    <row r="215" spans="1:19">
      <c r="A215" s="378">
        <v>10500503</v>
      </c>
      <c r="B215" s="464" t="s">
        <v>1876</v>
      </c>
      <c r="C215" s="470">
        <v>0</v>
      </c>
      <c r="D215" s="470">
        <v>227.16</v>
      </c>
      <c r="E215" s="470">
        <v>0</v>
      </c>
      <c r="F215" s="470">
        <v>0</v>
      </c>
      <c r="G215" s="470">
        <v>0</v>
      </c>
      <c r="H215" s="470">
        <v>0</v>
      </c>
      <c r="I215" s="470">
        <v>0</v>
      </c>
      <c r="J215" s="470">
        <v>0</v>
      </c>
      <c r="K215" s="470">
        <v>0</v>
      </c>
      <c r="L215" s="470">
        <v>0</v>
      </c>
      <c r="M215" s="470">
        <v>0</v>
      </c>
      <c r="N215" s="470">
        <v>0</v>
      </c>
      <c r="O215" s="470">
        <v>352116.26</v>
      </c>
      <c r="P215" s="471">
        <v>14690.440833333334</v>
      </c>
    </row>
    <row r="216" spans="1:19">
      <c r="A216" s="383">
        <v>10600503</v>
      </c>
      <c r="B216" s="472" t="s">
        <v>1877</v>
      </c>
      <c r="C216" s="473">
        <v>36320795.490000002</v>
      </c>
      <c r="D216" s="473">
        <v>37817898.539999999</v>
      </c>
      <c r="E216" s="473">
        <v>41296959.93</v>
      </c>
      <c r="F216" s="473">
        <v>45911630.880000003</v>
      </c>
      <c r="G216" s="473">
        <v>8418097.8900000006</v>
      </c>
      <c r="H216" s="473">
        <v>8664549.2100000009</v>
      </c>
      <c r="I216" s="473">
        <v>7082990.4299999997</v>
      </c>
      <c r="J216" s="473">
        <v>7073675.21</v>
      </c>
      <c r="K216" s="473">
        <v>1455441.8</v>
      </c>
      <c r="L216" s="473">
        <v>10494386.710000001</v>
      </c>
      <c r="M216" s="473">
        <v>10693434.15</v>
      </c>
      <c r="N216" s="473">
        <v>10934590.93</v>
      </c>
      <c r="O216" s="473">
        <v>22184838.210000001</v>
      </c>
      <c r="P216" s="474">
        <v>18258039.377500001</v>
      </c>
    </row>
    <row r="217" spans="1:19" ht="16.149999999999999" customHeight="1">
      <c r="A217" s="366"/>
      <c r="B217" s="475" t="s">
        <v>1</v>
      </c>
      <c r="C217" s="476">
        <f>SUM(C213:C216)</f>
        <v>706369268.03999996</v>
      </c>
      <c r="D217" s="476">
        <f t="shared" ref="D217:P217" si="8">SUM(D213:D216)</f>
        <v>708233344.11999989</v>
      </c>
      <c r="E217" s="476">
        <f t="shared" si="8"/>
        <v>711025087.43999994</v>
      </c>
      <c r="F217" s="476">
        <f t="shared" si="8"/>
        <v>716754654.60000002</v>
      </c>
      <c r="G217" s="476">
        <f t="shared" si="8"/>
        <v>716711262.67999995</v>
      </c>
      <c r="H217" s="476">
        <f t="shared" si="8"/>
        <v>736516965.29000008</v>
      </c>
      <c r="I217" s="476">
        <f t="shared" si="8"/>
        <v>760702879.04999995</v>
      </c>
      <c r="J217" s="476">
        <f t="shared" si="8"/>
        <v>757111083.31000006</v>
      </c>
      <c r="K217" s="476">
        <f t="shared" si="8"/>
        <v>761372830.17999995</v>
      </c>
      <c r="L217" s="476">
        <f t="shared" si="8"/>
        <v>835699307.78000009</v>
      </c>
      <c r="M217" s="476">
        <f t="shared" si="8"/>
        <v>887460009.63999999</v>
      </c>
      <c r="N217" s="476">
        <f t="shared" si="8"/>
        <v>898210264.70999992</v>
      </c>
      <c r="O217" s="476">
        <f t="shared" si="8"/>
        <v>972387263.11000001</v>
      </c>
      <c r="P217" s="477">
        <f t="shared" si="8"/>
        <v>777431329.53125</v>
      </c>
      <c r="Q217" s="372" t="s">
        <v>1878</v>
      </c>
    </row>
    <row r="218" spans="1:19" s="481" customFormat="1">
      <c r="A218" s="478"/>
      <c r="B218" s="475" t="s">
        <v>1879</v>
      </c>
      <c r="C218" s="479">
        <f>C217*$P$1</f>
        <v>238823449.524324</v>
      </c>
      <c r="D218" s="479">
        <f t="shared" ref="D218:P218" si="9">D217*$P$1</f>
        <v>239453693.64697197</v>
      </c>
      <c r="E218" s="479">
        <f t="shared" si="9"/>
        <v>240397582.06346399</v>
      </c>
      <c r="F218" s="479">
        <f t="shared" si="9"/>
        <v>242334748.72026002</v>
      </c>
      <c r="G218" s="479">
        <f t="shared" si="9"/>
        <v>242320077.912108</v>
      </c>
      <c r="H218" s="479">
        <f t="shared" si="9"/>
        <v>249016385.96454903</v>
      </c>
      <c r="I218" s="479">
        <f t="shared" si="9"/>
        <v>257193643.40680498</v>
      </c>
      <c r="J218" s="479">
        <f t="shared" si="9"/>
        <v>255979257.26711103</v>
      </c>
      <c r="K218" s="479">
        <f t="shared" si="9"/>
        <v>257420153.883858</v>
      </c>
      <c r="L218" s="479">
        <f t="shared" si="9"/>
        <v>282549935.96041805</v>
      </c>
      <c r="M218" s="479">
        <f t="shared" si="9"/>
        <v>300050229.25928402</v>
      </c>
      <c r="N218" s="479">
        <f t="shared" si="9"/>
        <v>303684890.49845099</v>
      </c>
      <c r="O218" s="479">
        <f t="shared" si="9"/>
        <v>328764133.65749103</v>
      </c>
      <c r="P218" s="480">
        <f t="shared" si="9"/>
        <v>262849532.51451564</v>
      </c>
      <c r="Q218" s="372" t="s">
        <v>1880</v>
      </c>
      <c r="R218" s="414"/>
    </row>
    <row r="220" spans="1:19">
      <c r="C220" s="482"/>
    </row>
    <row r="221" spans="1:19">
      <c r="A221" s="483">
        <v>25300353</v>
      </c>
      <c r="B221" s="484" t="s">
        <v>1621</v>
      </c>
      <c r="C221" s="461">
        <v>-3564003.8</v>
      </c>
      <c r="D221" s="461">
        <v>-3459183.1</v>
      </c>
      <c r="E221" s="461">
        <v>-3354362.4</v>
      </c>
      <c r="F221" s="461">
        <v>-3249541.7</v>
      </c>
      <c r="G221" s="461">
        <v>-3144721</v>
      </c>
      <c r="H221" s="461">
        <v>-3039900.3</v>
      </c>
      <c r="I221" s="461">
        <v>-2935079.6</v>
      </c>
      <c r="J221" s="461">
        <v>-2830258.9</v>
      </c>
      <c r="K221" s="461">
        <v>-2725438.2</v>
      </c>
      <c r="L221" s="461">
        <v>-2620617.5</v>
      </c>
      <c r="M221" s="461">
        <v>-2515796.7999999998</v>
      </c>
      <c r="N221" s="461">
        <v>-2410976.1</v>
      </c>
      <c r="O221" s="461">
        <v>-2306155.4</v>
      </c>
      <c r="P221" s="485">
        <v>-2935079.6</v>
      </c>
      <c r="Q221" s="19"/>
      <c r="R221" s="457"/>
    </row>
    <row r="222" spans="1:19">
      <c r="A222" s="486">
        <v>25300363</v>
      </c>
      <c r="B222" s="487" t="s">
        <v>1622</v>
      </c>
      <c r="C222" s="470">
        <v>-379207.83</v>
      </c>
      <c r="D222" s="470">
        <v>-325035.24</v>
      </c>
      <c r="E222" s="470">
        <v>-270862.65000000002</v>
      </c>
      <c r="F222" s="470">
        <v>-216690.06</v>
      </c>
      <c r="G222" s="470">
        <v>-162517.47</v>
      </c>
      <c r="H222" s="470">
        <v>-108344.88</v>
      </c>
      <c r="I222" s="470">
        <v>-54172.29</v>
      </c>
      <c r="J222" s="470">
        <v>0</v>
      </c>
      <c r="K222" s="470">
        <v>0</v>
      </c>
      <c r="L222" s="470">
        <v>0</v>
      </c>
      <c r="M222" s="470">
        <v>0</v>
      </c>
      <c r="N222" s="470">
        <v>0</v>
      </c>
      <c r="O222" s="470">
        <v>0</v>
      </c>
      <c r="P222" s="488">
        <v>-110602.20874999999</v>
      </c>
      <c r="Q222" s="19"/>
      <c r="R222" s="457"/>
    </row>
    <row r="223" spans="1:19">
      <c r="A223" s="486">
        <v>25300413</v>
      </c>
      <c r="B223" s="487" t="s">
        <v>1881</v>
      </c>
      <c r="C223" s="470">
        <v>-141848.6</v>
      </c>
      <c r="D223" s="470">
        <v>-121584.5</v>
      </c>
      <c r="E223" s="470">
        <v>-101320.4</v>
      </c>
      <c r="F223" s="470">
        <v>-81056.3</v>
      </c>
      <c r="G223" s="470">
        <v>-60792.2</v>
      </c>
      <c r="H223" s="470">
        <v>-40528.1</v>
      </c>
      <c r="I223" s="470">
        <v>-20264</v>
      </c>
      <c r="J223" s="470">
        <v>0</v>
      </c>
      <c r="K223" s="470">
        <v>0</v>
      </c>
      <c r="L223" s="470">
        <v>0</v>
      </c>
      <c r="M223" s="470">
        <v>0</v>
      </c>
      <c r="N223" s="470">
        <v>0</v>
      </c>
      <c r="O223" s="470">
        <v>0</v>
      </c>
      <c r="P223" s="488">
        <v>-41372.48333333333</v>
      </c>
      <c r="Q223" s="19"/>
      <c r="R223" s="457"/>
      <c r="S223" s="19"/>
    </row>
    <row r="224" spans="1:19">
      <c r="A224" s="486">
        <v>25300463</v>
      </c>
      <c r="B224" s="487" t="s">
        <v>1626</v>
      </c>
      <c r="C224" s="470"/>
      <c r="D224" s="470"/>
      <c r="E224" s="470"/>
      <c r="F224" s="470"/>
      <c r="G224" s="470"/>
      <c r="H224" s="470">
        <v>-96546.48</v>
      </c>
      <c r="I224" s="470">
        <v>-96546.48</v>
      </c>
      <c r="J224" s="470">
        <v>-96546.48</v>
      </c>
      <c r="K224" s="470">
        <v>-96546.48</v>
      </c>
      <c r="L224" s="470">
        <v>-96546.48</v>
      </c>
      <c r="M224" s="470">
        <v>-96546.48</v>
      </c>
      <c r="N224" s="470">
        <v>-96546.48</v>
      </c>
      <c r="O224" s="470">
        <v>-96546.48</v>
      </c>
      <c r="P224" s="488">
        <v>-60341.549999999996</v>
      </c>
      <c r="Q224" s="19"/>
    </row>
    <row r="225" spans="1:18">
      <c r="A225" s="486">
        <v>25300443</v>
      </c>
      <c r="B225" s="487" t="s">
        <v>1624</v>
      </c>
      <c r="C225" s="470">
        <v>-482075.7</v>
      </c>
      <c r="D225" s="470">
        <v>-470597.72</v>
      </c>
      <c r="E225" s="470">
        <v>-459119.74</v>
      </c>
      <c r="F225" s="470">
        <v>-447641.76</v>
      </c>
      <c r="G225" s="470">
        <v>-436163.78</v>
      </c>
      <c r="H225" s="470">
        <v>-424685.8</v>
      </c>
      <c r="I225" s="470">
        <v>-413207.82</v>
      </c>
      <c r="J225" s="470">
        <v>-401729.84</v>
      </c>
      <c r="K225" s="470">
        <v>-390251.86</v>
      </c>
      <c r="L225" s="470">
        <v>-378773.88</v>
      </c>
      <c r="M225" s="470">
        <v>-367295.9</v>
      </c>
      <c r="N225" s="470">
        <v>-355817.92</v>
      </c>
      <c r="O225" s="470">
        <v>-344339.94</v>
      </c>
      <c r="P225" s="488">
        <v>-413207.82</v>
      </c>
      <c r="Q225" s="19"/>
      <c r="R225" s="457"/>
    </row>
    <row r="226" spans="1:18">
      <c r="A226" s="486">
        <v>25301213</v>
      </c>
      <c r="B226" s="487" t="s">
        <v>1626</v>
      </c>
      <c r="C226" s="473">
        <v>-675825</v>
      </c>
      <c r="D226" s="473">
        <v>-675825</v>
      </c>
      <c r="E226" s="473">
        <v>-675825</v>
      </c>
      <c r="F226" s="473">
        <v>-675825</v>
      </c>
      <c r="G226" s="470">
        <v>-675825</v>
      </c>
      <c r="H226" s="470">
        <v>-531005.28</v>
      </c>
      <c r="I226" s="470">
        <v>-522959.74</v>
      </c>
      <c r="J226" s="470">
        <v>-514914.2</v>
      </c>
      <c r="K226" s="470">
        <v>-506868.66</v>
      </c>
      <c r="L226" s="470">
        <v>-498823.12</v>
      </c>
      <c r="M226" s="470">
        <v>-490777.58</v>
      </c>
      <c r="N226" s="470">
        <v>-482732.04</v>
      </c>
      <c r="O226" s="470">
        <v>-474686.5</v>
      </c>
      <c r="P226" s="488">
        <v>-568886.36416666675</v>
      </c>
      <c r="Q226" s="19"/>
    </row>
    <row r="227" spans="1:18">
      <c r="A227" s="489"/>
      <c r="B227" s="475" t="s">
        <v>1</v>
      </c>
      <c r="C227" s="490">
        <f>SUM(C221:C226)</f>
        <v>-5242960.93</v>
      </c>
      <c r="D227" s="490">
        <f t="shared" ref="D227:O227" si="10">SUM(D221:D226)</f>
        <v>-5052225.5599999996</v>
      </c>
      <c r="E227" s="490">
        <f t="shared" si="10"/>
        <v>-4861490.1899999995</v>
      </c>
      <c r="F227" s="490">
        <f t="shared" si="10"/>
        <v>-4670754.82</v>
      </c>
      <c r="G227" s="479">
        <f t="shared" si="10"/>
        <v>-4480019.45</v>
      </c>
      <c r="H227" s="479">
        <f t="shared" si="10"/>
        <v>-4241010.84</v>
      </c>
      <c r="I227" s="479">
        <f t="shared" si="10"/>
        <v>-4042229.9299999997</v>
      </c>
      <c r="J227" s="479">
        <f t="shared" si="10"/>
        <v>-3843449.42</v>
      </c>
      <c r="K227" s="479">
        <f t="shared" si="10"/>
        <v>-3719105.2</v>
      </c>
      <c r="L227" s="479">
        <f t="shared" si="10"/>
        <v>-3594760.98</v>
      </c>
      <c r="M227" s="479">
        <f t="shared" si="10"/>
        <v>-3470416.76</v>
      </c>
      <c r="N227" s="479">
        <f t="shared" si="10"/>
        <v>-3346072.54</v>
      </c>
      <c r="O227" s="479">
        <f t="shared" si="10"/>
        <v>-3221728.32</v>
      </c>
      <c r="P227" s="491">
        <f>SUM(P221:P226)</f>
        <v>-4129490.0262499996</v>
      </c>
      <c r="Q227" s="372" t="s">
        <v>1878</v>
      </c>
    </row>
    <row r="228" spans="1:18">
      <c r="A228" s="492"/>
      <c r="B228" s="475" t="s">
        <v>1879</v>
      </c>
      <c r="C228" s="490">
        <f>C227*$P$1</f>
        <v>-1772645.0904329999</v>
      </c>
      <c r="D228" s="490">
        <f t="shared" ref="D228:P228" si="11">D227*$P$1</f>
        <v>-1708157.461836</v>
      </c>
      <c r="E228" s="490">
        <f t="shared" si="11"/>
        <v>-1643669.8332389998</v>
      </c>
      <c r="F228" s="490">
        <f t="shared" si="11"/>
        <v>-1579182.2046420001</v>
      </c>
      <c r="G228" s="490">
        <f t="shared" si="11"/>
        <v>-1514694.5760450002</v>
      </c>
      <c r="H228" s="490">
        <f t="shared" si="11"/>
        <v>-1433885.7650039999</v>
      </c>
      <c r="I228" s="490">
        <f t="shared" si="11"/>
        <v>-1366677.939333</v>
      </c>
      <c r="J228" s="490">
        <f t="shared" si="11"/>
        <v>-1299470.248902</v>
      </c>
      <c r="K228" s="490">
        <f t="shared" si="11"/>
        <v>-1257429.4681200001</v>
      </c>
      <c r="L228" s="490">
        <f t="shared" si="11"/>
        <v>-1215388.6873379999</v>
      </c>
      <c r="M228" s="490">
        <f t="shared" si="11"/>
        <v>-1173347.906556</v>
      </c>
      <c r="N228" s="490">
        <f t="shared" si="11"/>
        <v>-1131307.1257740001</v>
      </c>
      <c r="O228" s="490">
        <f t="shared" si="11"/>
        <v>-1089266.3449919999</v>
      </c>
      <c r="P228" s="480">
        <f t="shared" si="11"/>
        <v>-1396180.577875125</v>
      </c>
      <c r="Q228" s="372" t="s">
        <v>1880</v>
      </c>
    </row>
    <row r="229" spans="1:18"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4"/>
    </row>
    <row r="230" spans="1:18"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/>
  </sheetViews>
  <sheetFormatPr defaultRowHeight="15"/>
  <cols>
    <col min="1" max="1" width="9.140625" style="21"/>
    <col min="2" max="2" width="38.42578125" style="21" bestFit="1" customWidth="1"/>
    <col min="3" max="16" width="14.140625" style="21" bestFit="1" customWidth="1"/>
    <col min="17" max="17" width="9.140625" style="21"/>
    <col min="18" max="18" width="7.28515625" style="21" bestFit="1" customWidth="1"/>
    <col min="19" max="16384" width="9.140625" style="21"/>
  </cols>
  <sheetData>
    <row r="1" spans="1:18">
      <c r="O1" s="412" t="s">
        <v>1665</v>
      </c>
      <c r="P1" s="495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28" t="s">
        <v>1668</v>
      </c>
      <c r="B4" s="429" t="s">
        <v>1667</v>
      </c>
      <c r="C4" s="420">
        <v>1000</v>
      </c>
      <c r="D4" s="420">
        <v>1000</v>
      </c>
      <c r="E4" s="420">
        <v>1000</v>
      </c>
      <c r="F4" s="420">
        <v>1000</v>
      </c>
      <c r="G4" s="420">
        <v>1000</v>
      </c>
      <c r="H4" s="420">
        <v>1000</v>
      </c>
      <c r="I4" s="420">
        <v>1000</v>
      </c>
      <c r="J4" s="420">
        <v>1000</v>
      </c>
      <c r="K4" s="420">
        <v>1000</v>
      </c>
      <c r="L4" s="420">
        <v>1000</v>
      </c>
      <c r="M4" s="420">
        <v>1000</v>
      </c>
      <c r="N4" s="420">
        <v>1000</v>
      </c>
      <c r="O4" s="420">
        <v>1000</v>
      </c>
      <c r="P4" s="421">
        <v>902</v>
      </c>
      <c r="Q4" s="399" t="s">
        <v>162</v>
      </c>
      <c r="R4" s="422">
        <f>(ROUND((C4+O4+SUM(D4:N4)*2)/24,-3)-(ROUND(P4,-3)))</f>
        <v>0</v>
      </c>
    </row>
    <row r="5" spans="1:18">
      <c r="A5" s="428" t="s">
        <v>1669</v>
      </c>
      <c r="B5" s="429" t="s">
        <v>1667</v>
      </c>
      <c r="C5" s="420">
        <v>-5000</v>
      </c>
      <c r="D5" s="420">
        <v>-5000</v>
      </c>
      <c r="E5" s="420">
        <v>0</v>
      </c>
      <c r="F5" s="420">
        <v>0</v>
      </c>
      <c r="G5" s="420">
        <v>0</v>
      </c>
      <c r="H5" s="420">
        <v>0</v>
      </c>
      <c r="I5" s="420">
        <v>0</v>
      </c>
      <c r="J5" s="420">
        <v>0</v>
      </c>
      <c r="K5" s="420">
        <v>0</v>
      </c>
      <c r="L5" s="420">
        <v>0</v>
      </c>
      <c r="M5" s="420">
        <v>0</v>
      </c>
      <c r="N5" s="420">
        <v>0</v>
      </c>
      <c r="O5" s="420">
        <v>0</v>
      </c>
      <c r="P5" s="421">
        <v>-601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28" t="s">
        <v>1670</v>
      </c>
      <c r="B6" s="429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28" t="s">
        <v>1671</v>
      </c>
      <c r="B7" s="429" t="s">
        <v>1667</v>
      </c>
      <c r="C7" s="420">
        <v>5130000</v>
      </c>
      <c r="D7" s="420">
        <v>5133000</v>
      </c>
      <c r="E7" s="420">
        <v>5131000</v>
      </c>
      <c r="F7" s="420">
        <v>5133000</v>
      </c>
      <c r="G7" s="420">
        <v>5135000</v>
      </c>
      <c r="H7" s="420">
        <v>5138000</v>
      </c>
      <c r="I7" s="420">
        <v>5140000</v>
      </c>
      <c r="J7" s="420">
        <v>5143000</v>
      </c>
      <c r="K7" s="420">
        <v>5145000</v>
      </c>
      <c r="L7" s="420">
        <v>5148000</v>
      </c>
      <c r="M7" s="420">
        <v>5150000</v>
      </c>
      <c r="N7" s="420">
        <v>5153000</v>
      </c>
      <c r="O7" s="420">
        <v>5155000</v>
      </c>
      <c r="P7" s="421">
        <v>5140989</v>
      </c>
      <c r="Q7" s="399" t="s">
        <v>162</v>
      </c>
      <c r="R7" s="422">
        <f t="shared" si="0"/>
        <v>0</v>
      </c>
    </row>
    <row r="8" spans="1:18">
      <c r="A8" s="428" t="s">
        <v>1672</v>
      </c>
      <c r="B8" s="429" t="s">
        <v>1667</v>
      </c>
      <c r="C8" s="420">
        <v>0</v>
      </c>
      <c r="D8" s="420">
        <v>0</v>
      </c>
      <c r="E8" s="420">
        <v>0</v>
      </c>
      <c r="F8" s="420">
        <v>0</v>
      </c>
      <c r="G8" s="420">
        <v>0</v>
      </c>
      <c r="H8" s="420">
        <v>0</v>
      </c>
      <c r="I8" s="420">
        <v>0</v>
      </c>
      <c r="J8" s="420">
        <v>0</v>
      </c>
      <c r="K8" s="420">
        <v>0</v>
      </c>
      <c r="L8" s="420">
        <v>0</v>
      </c>
      <c r="M8" s="420">
        <v>0</v>
      </c>
      <c r="N8" s="420">
        <v>0</v>
      </c>
      <c r="O8" s="420">
        <v>0</v>
      </c>
      <c r="P8" s="421">
        <v>0</v>
      </c>
      <c r="Q8" s="399" t="s">
        <v>162</v>
      </c>
      <c r="R8" s="422">
        <f t="shared" si="0"/>
        <v>0</v>
      </c>
    </row>
    <row r="9" spans="1:18">
      <c r="A9" s="428" t="s">
        <v>1673</v>
      </c>
      <c r="B9" s="429" t="s">
        <v>1667</v>
      </c>
      <c r="C9" s="420">
        <v>696000</v>
      </c>
      <c r="D9" s="420">
        <v>697000</v>
      </c>
      <c r="E9" s="420">
        <v>697000</v>
      </c>
      <c r="F9" s="420">
        <v>697000</v>
      </c>
      <c r="G9" s="420">
        <v>698000</v>
      </c>
      <c r="H9" s="420">
        <v>698000</v>
      </c>
      <c r="I9" s="420">
        <v>699000</v>
      </c>
      <c r="J9" s="420">
        <v>699000</v>
      </c>
      <c r="K9" s="420">
        <v>700000</v>
      </c>
      <c r="L9" s="420">
        <v>700000</v>
      </c>
      <c r="M9" s="420">
        <v>701000</v>
      </c>
      <c r="N9" s="420">
        <v>701000</v>
      </c>
      <c r="O9" s="420">
        <v>702000</v>
      </c>
      <c r="P9" s="421">
        <v>698828</v>
      </c>
      <c r="Q9" s="399" t="s">
        <v>162</v>
      </c>
      <c r="R9" s="422">
        <f t="shared" si="0"/>
        <v>0</v>
      </c>
    </row>
    <row r="10" spans="1:18">
      <c r="A10" s="428" t="s">
        <v>1674</v>
      </c>
      <c r="B10" s="429" t="s">
        <v>1667</v>
      </c>
      <c r="C10" s="420">
        <v>0</v>
      </c>
      <c r="D10" s="420">
        <v>0</v>
      </c>
      <c r="E10" s="420">
        <v>0</v>
      </c>
      <c r="F10" s="420">
        <v>0</v>
      </c>
      <c r="G10" s="420">
        <v>0</v>
      </c>
      <c r="H10" s="420">
        <v>0</v>
      </c>
      <c r="I10" s="420">
        <v>0</v>
      </c>
      <c r="J10" s="420">
        <v>0</v>
      </c>
      <c r="K10" s="420">
        <v>0</v>
      </c>
      <c r="L10" s="420">
        <v>0</v>
      </c>
      <c r="M10" s="420">
        <v>0</v>
      </c>
      <c r="N10" s="420">
        <v>0</v>
      </c>
      <c r="O10" s="420">
        <v>0</v>
      </c>
      <c r="P10" s="421">
        <v>-24</v>
      </c>
      <c r="Q10" s="399" t="s">
        <v>162</v>
      </c>
      <c r="R10" s="422">
        <f t="shared" si="0"/>
        <v>0</v>
      </c>
    </row>
    <row r="11" spans="1:18">
      <c r="A11" s="428" t="s">
        <v>1675</v>
      </c>
      <c r="B11" s="429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28" t="s">
        <v>1676</v>
      </c>
      <c r="B12" s="429" t="s">
        <v>1667</v>
      </c>
      <c r="C12" s="420">
        <v>452000</v>
      </c>
      <c r="D12" s="420">
        <v>452000</v>
      </c>
      <c r="E12" s="420">
        <v>451000</v>
      </c>
      <c r="F12" s="420">
        <v>452000</v>
      </c>
      <c r="G12" s="420">
        <v>452000</v>
      </c>
      <c r="H12" s="420">
        <v>452000</v>
      </c>
      <c r="I12" s="420">
        <v>452000</v>
      </c>
      <c r="J12" s="420">
        <v>452000</v>
      </c>
      <c r="K12" s="420">
        <v>452000</v>
      </c>
      <c r="L12" s="420">
        <v>452000</v>
      </c>
      <c r="M12" s="420">
        <v>452000</v>
      </c>
      <c r="N12" s="420">
        <v>452000</v>
      </c>
      <c r="O12" s="420">
        <v>452000</v>
      </c>
      <c r="P12" s="421">
        <v>451755</v>
      </c>
      <c r="Q12" s="399" t="s">
        <v>162</v>
      </c>
      <c r="R12" s="422">
        <f t="shared" si="0"/>
        <v>0</v>
      </c>
    </row>
    <row r="13" spans="1:18">
      <c r="A13" s="428" t="s">
        <v>1677</v>
      </c>
      <c r="B13" s="429" t="s">
        <v>1667</v>
      </c>
      <c r="C13" s="420">
        <v>0</v>
      </c>
      <c r="D13" s="420">
        <v>0</v>
      </c>
      <c r="E13" s="420">
        <v>0</v>
      </c>
      <c r="F13" s="420">
        <v>0</v>
      </c>
      <c r="G13" s="420">
        <v>0</v>
      </c>
      <c r="H13" s="420">
        <v>0</v>
      </c>
      <c r="I13" s="420">
        <v>0</v>
      </c>
      <c r="J13" s="420">
        <v>0</v>
      </c>
      <c r="K13" s="420">
        <v>0</v>
      </c>
      <c r="L13" s="420">
        <v>0</v>
      </c>
      <c r="M13" s="420">
        <v>0</v>
      </c>
      <c r="N13" s="420">
        <v>0</v>
      </c>
      <c r="O13" s="420">
        <v>0</v>
      </c>
      <c r="P13" s="421">
        <v>0</v>
      </c>
      <c r="Q13" s="399" t="s">
        <v>162</v>
      </c>
      <c r="R13" s="422">
        <f t="shared" si="0"/>
        <v>0</v>
      </c>
    </row>
    <row r="14" spans="1:18">
      <c r="A14" s="428" t="s">
        <v>1678</v>
      </c>
      <c r="B14" s="429" t="s">
        <v>1667</v>
      </c>
      <c r="C14" s="420">
        <v>41000</v>
      </c>
      <c r="D14" s="420">
        <v>41000</v>
      </c>
      <c r="E14" s="420">
        <v>41000</v>
      </c>
      <c r="F14" s="420">
        <v>41000</v>
      </c>
      <c r="G14" s="420">
        <v>41000</v>
      </c>
      <c r="H14" s="420">
        <v>41000</v>
      </c>
      <c r="I14" s="420">
        <v>41000</v>
      </c>
      <c r="J14" s="420">
        <v>41000</v>
      </c>
      <c r="K14" s="420">
        <v>41000</v>
      </c>
      <c r="L14" s="420">
        <v>41000</v>
      </c>
      <c r="M14" s="420">
        <v>41000</v>
      </c>
      <c r="N14" s="420">
        <v>41000</v>
      </c>
      <c r="O14" s="420">
        <v>41000</v>
      </c>
      <c r="P14" s="421">
        <v>40930</v>
      </c>
      <c r="Q14" s="399" t="s">
        <v>162</v>
      </c>
      <c r="R14" s="422">
        <f t="shared" si="0"/>
        <v>0</v>
      </c>
    </row>
    <row r="15" spans="1:18">
      <c r="A15" s="419" t="s">
        <v>1684</v>
      </c>
      <c r="B15" s="420" t="s">
        <v>1683</v>
      </c>
      <c r="C15" s="420">
        <v>32000</v>
      </c>
      <c r="D15" s="420">
        <v>34000</v>
      </c>
      <c r="E15" s="420">
        <v>36000</v>
      </c>
      <c r="F15" s="420">
        <v>38000</v>
      </c>
      <c r="G15" s="420">
        <v>39000</v>
      </c>
      <c r="H15" s="420">
        <v>41000</v>
      </c>
      <c r="I15" s="420">
        <v>43000</v>
      </c>
      <c r="J15" s="420">
        <v>45000</v>
      </c>
      <c r="K15" s="420">
        <v>50000</v>
      </c>
      <c r="L15" s="420">
        <v>23000</v>
      </c>
      <c r="M15" s="420">
        <v>47000</v>
      </c>
      <c r="N15" s="420">
        <v>49000</v>
      </c>
      <c r="O15" s="420">
        <v>50000</v>
      </c>
      <c r="P15" s="421">
        <v>40533</v>
      </c>
      <c r="Q15" s="399" t="s">
        <v>162</v>
      </c>
      <c r="R15" s="422">
        <f t="shared" si="0"/>
        <v>0</v>
      </c>
    </row>
    <row r="16" spans="1:18">
      <c r="A16" s="419" t="s">
        <v>1685</v>
      </c>
      <c r="B16" s="420" t="s">
        <v>1683</v>
      </c>
      <c r="C16" s="420">
        <v>0</v>
      </c>
      <c r="D16" s="420">
        <v>0</v>
      </c>
      <c r="E16" s="420">
        <v>0</v>
      </c>
      <c r="F16" s="420">
        <v>0</v>
      </c>
      <c r="G16" s="420">
        <v>0</v>
      </c>
      <c r="H16" s="420">
        <v>0</v>
      </c>
      <c r="I16" s="420">
        <v>0</v>
      </c>
      <c r="J16" s="420">
        <v>0</v>
      </c>
      <c r="K16" s="420">
        <v>0</v>
      </c>
      <c r="L16" s="420">
        <v>0</v>
      </c>
      <c r="M16" s="420">
        <v>0</v>
      </c>
      <c r="N16" s="420">
        <v>0</v>
      </c>
      <c r="O16" s="420">
        <v>0</v>
      </c>
      <c r="P16" s="421">
        <v>0</v>
      </c>
      <c r="Q16" s="399" t="s">
        <v>162</v>
      </c>
      <c r="R16" s="422">
        <f t="shared" si="0"/>
        <v>0</v>
      </c>
    </row>
    <row r="17" spans="1:18">
      <c r="A17" s="419" t="s">
        <v>1686</v>
      </c>
      <c r="B17" s="420" t="s">
        <v>1683</v>
      </c>
      <c r="C17" s="420">
        <v>1123000</v>
      </c>
      <c r="D17" s="420">
        <v>1129000</v>
      </c>
      <c r="E17" s="420">
        <v>1136000</v>
      </c>
      <c r="F17" s="420">
        <v>1142000</v>
      </c>
      <c r="G17" s="420">
        <v>1148000</v>
      </c>
      <c r="H17" s="420">
        <v>1154000</v>
      </c>
      <c r="I17" s="420">
        <v>1160000</v>
      </c>
      <c r="J17" s="420">
        <v>1166000</v>
      </c>
      <c r="K17" s="420">
        <v>1172000</v>
      </c>
      <c r="L17" s="420">
        <v>1178000</v>
      </c>
      <c r="M17" s="420">
        <v>1184000</v>
      </c>
      <c r="N17" s="420">
        <v>1191000</v>
      </c>
      <c r="O17" s="420">
        <v>1197000</v>
      </c>
      <c r="P17" s="421">
        <v>1160042</v>
      </c>
      <c r="Q17" s="399" t="s">
        <v>162</v>
      </c>
      <c r="R17" s="422">
        <f t="shared" si="0"/>
        <v>0</v>
      </c>
    </row>
    <row r="18" spans="1:18">
      <c r="A18" s="419" t="s">
        <v>1687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1688</v>
      </c>
      <c r="B19" s="420" t="s">
        <v>1683</v>
      </c>
      <c r="C19" s="420">
        <v>271000</v>
      </c>
      <c r="D19" s="420">
        <v>273000</v>
      </c>
      <c r="E19" s="420">
        <v>275000</v>
      </c>
      <c r="F19" s="420">
        <v>277000</v>
      </c>
      <c r="G19" s="420">
        <v>279000</v>
      </c>
      <c r="H19" s="420">
        <v>281000</v>
      </c>
      <c r="I19" s="420">
        <v>283000</v>
      </c>
      <c r="J19" s="420">
        <v>285000</v>
      </c>
      <c r="K19" s="420">
        <v>287000</v>
      </c>
      <c r="L19" s="420">
        <v>289000</v>
      </c>
      <c r="M19" s="420">
        <v>291000</v>
      </c>
      <c r="N19" s="420">
        <v>293000</v>
      </c>
      <c r="O19" s="420">
        <v>295000</v>
      </c>
      <c r="P19" s="421">
        <v>282779</v>
      </c>
      <c r="Q19" s="399" t="s">
        <v>162</v>
      </c>
      <c r="R19" s="422">
        <f t="shared" si="0"/>
        <v>0</v>
      </c>
    </row>
    <row r="20" spans="1:18">
      <c r="A20" s="419" t="s">
        <v>1689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1690</v>
      </c>
      <c r="B21" s="420" t="s">
        <v>1683</v>
      </c>
      <c r="C21" s="420">
        <v>7030000</v>
      </c>
      <c r="D21" s="420">
        <v>7078000</v>
      </c>
      <c r="E21" s="420">
        <v>7126000</v>
      </c>
      <c r="F21" s="420">
        <v>7174000</v>
      </c>
      <c r="G21" s="420">
        <v>7222000</v>
      </c>
      <c r="H21" s="420">
        <v>7270000</v>
      </c>
      <c r="I21" s="420">
        <v>7318000</v>
      </c>
      <c r="J21" s="420">
        <v>7366000</v>
      </c>
      <c r="K21" s="420">
        <v>7414000</v>
      </c>
      <c r="L21" s="420">
        <v>7462000</v>
      </c>
      <c r="M21" s="420">
        <v>7510000</v>
      </c>
      <c r="N21" s="420">
        <v>7558000</v>
      </c>
      <c r="O21" s="420">
        <v>7606000</v>
      </c>
      <c r="P21" s="421">
        <v>7317747</v>
      </c>
      <c r="Q21" s="399" t="s">
        <v>162</v>
      </c>
      <c r="R21" s="422">
        <f t="shared" si="0"/>
        <v>0</v>
      </c>
    </row>
    <row r="22" spans="1:18">
      <c r="A22" s="419" t="s">
        <v>1691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1692</v>
      </c>
      <c r="B23" s="420" t="s">
        <v>1683</v>
      </c>
      <c r="C23" s="420">
        <v>1767000</v>
      </c>
      <c r="D23" s="420">
        <v>1773000</v>
      </c>
      <c r="E23" s="420">
        <v>1779000</v>
      </c>
      <c r="F23" s="420">
        <v>1785000</v>
      </c>
      <c r="G23" s="420">
        <v>1791000</v>
      </c>
      <c r="H23" s="420">
        <v>1797000</v>
      </c>
      <c r="I23" s="420">
        <v>1803000</v>
      </c>
      <c r="J23" s="420">
        <v>1809000</v>
      </c>
      <c r="K23" s="420">
        <v>1815000</v>
      </c>
      <c r="L23" s="420">
        <v>1821000</v>
      </c>
      <c r="M23" s="420">
        <v>1827000</v>
      </c>
      <c r="N23" s="420">
        <v>1833000</v>
      </c>
      <c r="O23" s="420">
        <v>1838000</v>
      </c>
      <c r="P23" s="421">
        <v>1802949</v>
      </c>
      <c r="Q23" s="399" t="s">
        <v>162</v>
      </c>
      <c r="R23" s="422">
        <f t="shared" si="0"/>
        <v>0</v>
      </c>
    </row>
    <row r="24" spans="1:18">
      <c r="A24" s="419" t="s">
        <v>1693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1694</v>
      </c>
      <c r="B25" s="420" t="s">
        <v>1683</v>
      </c>
      <c r="C25" s="420">
        <v>2185000</v>
      </c>
      <c r="D25" s="420">
        <v>2191000</v>
      </c>
      <c r="E25" s="420">
        <v>2198000</v>
      </c>
      <c r="F25" s="420">
        <v>2205000</v>
      </c>
      <c r="G25" s="420">
        <v>2211000</v>
      </c>
      <c r="H25" s="420">
        <v>2218000</v>
      </c>
      <c r="I25" s="420">
        <v>2224000</v>
      </c>
      <c r="J25" s="420">
        <v>2231000</v>
      </c>
      <c r="K25" s="420">
        <v>2237000</v>
      </c>
      <c r="L25" s="420">
        <v>2244000</v>
      </c>
      <c r="M25" s="420">
        <v>2251000</v>
      </c>
      <c r="N25" s="420">
        <v>2257000</v>
      </c>
      <c r="O25" s="420">
        <v>2264000</v>
      </c>
      <c r="P25" s="421">
        <v>2224283</v>
      </c>
      <c r="Q25" s="399" t="s">
        <v>162</v>
      </c>
      <c r="R25" s="422">
        <f t="shared" si="0"/>
        <v>0</v>
      </c>
    </row>
    <row r="26" spans="1:18">
      <c r="A26" s="419" t="s">
        <v>1695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1696</v>
      </c>
      <c r="B27" s="420" t="s">
        <v>1683</v>
      </c>
      <c r="C27" s="420">
        <v>1200000</v>
      </c>
      <c r="D27" s="420">
        <v>1202000</v>
      </c>
      <c r="E27" s="420">
        <v>1204000</v>
      </c>
      <c r="F27" s="420">
        <v>1206000</v>
      </c>
      <c r="G27" s="420">
        <v>1209000</v>
      </c>
      <c r="H27" s="420">
        <v>1211000</v>
      </c>
      <c r="I27" s="420">
        <v>1213000</v>
      </c>
      <c r="J27" s="420">
        <v>1215000</v>
      </c>
      <c r="K27" s="420">
        <v>1217000</v>
      </c>
      <c r="L27" s="420">
        <v>1220000</v>
      </c>
      <c r="M27" s="420">
        <v>1222000</v>
      </c>
      <c r="N27" s="420">
        <v>1224000</v>
      </c>
      <c r="O27" s="420">
        <v>1226000</v>
      </c>
      <c r="P27" s="421">
        <v>1212966</v>
      </c>
      <c r="Q27" s="399" t="s">
        <v>162</v>
      </c>
      <c r="R27" s="422">
        <f t="shared" si="0"/>
        <v>0</v>
      </c>
    </row>
    <row r="28" spans="1:18">
      <c r="A28" s="419" t="s">
        <v>1697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1698</v>
      </c>
      <c r="B29" s="420" t="s">
        <v>1683</v>
      </c>
      <c r="C29" s="420">
        <v>6457000</v>
      </c>
      <c r="D29" s="420">
        <v>6475000</v>
      </c>
      <c r="E29" s="420">
        <v>6493000</v>
      </c>
      <c r="F29" s="420">
        <v>6511000</v>
      </c>
      <c r="G29" s="420">
        <v>6530000</v>
      </c>
      <c r="H29" s="420">
        <v>6548000</v>
      </c>
      <c r="I29" s="420">
        <v>6566000</v>
      </c>
      <c r="J29" s="420">
        <v>6584000</v>
      </c>
      <c r="K29" s="420">
        <v>6602000</v>
      </c>
      <c r="L29" s="420">
        <v>6620000</v>
      </c>
      <c r="M29" s="420">
        <v>6639000</v>
      </c>
      <c r="N29" s="420">
        <v>6660000</v>
      </c>
      <c r="O29" s="420">
        <v>6680000</v>
      </c>
      <c r="P29" s="421">
        <v>6566391</v>
      </c>
      <c r="Q29" s="399" t="s">
        <v>162</v>
      </c>
      <c r="R29" s="422">
        <f t="shared" si="0"/>
        <v>0</v>
      </c>
    </row>
    <row r="30" spans="1:18">
      <c r="A30" s="419" t="s">
        <v>1699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1700</v>
      </c>
      <c r="B31" s="420" t="s">
        <v>1683</v>
      </c>
      <c r="C31" s="420">
        <v>61000</v>
      </c>
      <c r="D31" s="420">
        <v>61000</v>
      </c>
      <c r="E31" s="420">
        <v>62000</v>
      </c>
      <c r="F31" s="420">
        <v>62000</v>
      </c>
      <c r="G31" s="420">
        <v>63000</v>
      </c>
      <c r="H31" s="420">
        <v>63000</v>
      </c>
      <c r="I31" s="420">
        <v>64000</v>
      </c>
      <c r="J31" s="420">
        <v>64000</v>
      </c>
      <c r="K31" s="420">
        <v>65000</v>
      </c>
      <c r="L31" s="420">
        <v>66000</v>
      </c>
      <c r="M31" s="420">
        <v>66000</v>
      </c>
      <c r="N31" s="420">
        <v>67000</v>
      </c>
      <c r="O31" s="420">
        <v>67000</v>
      </c>
      <c r="P31" s="421">
        <v>63878</v>
      </c>
      <c r="Q31" s="399" t="s">
        <v>162</v>
      </c>
      <c r="R31" s="422">
        <f t="shared" si="0"/>
        <v>0</v>
      </c>
    </row>
    <row r="32" spans="1:18">
      <c r="A32" s="419" t="s">
        <v>1701</v>
      </c>
      <c r="B32" s="420" t="s">
        <v>1683</v>
      </c>
      <c r="C32" s="420">
        <v>2000</v>
      </c>
      <c r="D32" s="420">
        <v>2000</v>
      </c>
      <c r="E32" s="420">
        <v>2000</v>
      </c>
      <c r="F32" s="420">
        <v>2000</v>
      </c>
      <c r="G32" s="420">
        <v>2000</v>
      </c>
      <c r="H32" s="420">
        <v>2000</v>
      </c>
      <c r="I32" s="420">
        <v>2000</v>
      </c>
      <c r="J32" s="420">
        <v>2000</v>
      </c>
      <c r="K32" s="420">
        <v>2000</v>
      </c>
      <c r="L32" s="420">
        <v>2000</v>
      </c>
      <c r="M32" s="420">
        <v>2000</v>
      </c>
      <c r="N32" s="420">
        <v>2000</v>
      </c>
      <c r="O32" s="420">
        <v>2000</v>
      </c>
      <c r="P32" s="421">
        <v>1764</v>
      </c>
      <c r="Q32" s="399" t="s">
        <v>162</v>
      </c>
      <c r="R32" s="422">
        <f t="shared" si="0"/>
        <v>0</v>
      </c>
    </row>
    <row r="33" spans="1:18">
      <c r="A33" s="419" t="s">
        <v>1702</v>
      </c>
      <c r="B33" s="420" t="s">
        <v>1683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420">
        <v>0</v>
      </c>
      <c r="K33" s="420">
        <v>0</v>
      </c>
      <c r="L33" s="420">
        <v>0</v>
      </c>
      <c r="M33" s="420">
        <v>0</v>
      </c>
      <c r="N33" s="420">
        <v>0</v>
      </c>
      <c r="O33" s="420">
        <v>0</v>
      </c>
      <c r="P33" s="421">
        <v>0</v>
      </c>
      <c r="Q33" s="399" t="s">
        <v>162</v>
      </c>
      <c r="R33" s="422">
        <f t="shared" si="0"/>
        <v>0</v>
      </c>
    </row>
    <row r="34" spans="1:18">
      <c r="A34" s="419" t="s">
        <v>1703</v>
      </c>
      <c r="B34" s="420" t="s">
        <v>1683</v>
      </c>
      <c r="C34" s="420">
        <v>209000</v>
      </c>
      <c r="D34" s="420">
        <v>210000</v>
      </c>
      <c r="E34" s="420">
        <v>211000</v>
      </c>
      <c r="F34" s="420">
        <v>212000</v>
      </c>
      <c r="G34" s="420">
        <v>213000</v>
      </c>
      <c r="H34" s="420">
        <v>214000</v>
      </c>
      <c r="I34" s="420">
        <v>215000</v>
      </c>
      <c r="J34" s="420">
        <v>217000</v>
      </c>
      <c r="K34" s="420">
        <v>218000</v>
      </c>
      <c r="L34" s="420">
        <v>219000</v>
      </c>
      <c r="M34" s="420">
        <v>220000</v>
      </c>
      <c r="N34" s="420">
        <v>221000</v>
      </c>
      <c r="O34" s="420">
        <v>222000</v>
      </c>
      <c r="P34" s="421">
        <v>215469</v>
      </c>
      <c r="Q34" s="399" t="s">
        <v>162</v>
      </c>
      <c r="R34" s="422">
        <f t="shared" si="0"/>
        <v>0</v>
      </c>
    </row>
    <row r="35" spans="1:18">
      <c r="A35" s="419" t="s">
        <v>1704</v>
      </c>
      <c r="B35" s="420" t="s">
        <v>1683</v>
      </c>
      <c r="C35" s="420">
        <v>0</v>
      </c>
      <c r="D35" s="420">
        <v>0</v>
      </c>
      <c r="E35" s="420">
        <v>0</v>
      </c>
      <c r="F35" s="420">
        <v>0</v>
      </c>
      <c r="G35" s="420">
        <v>0</v>
      </c>
      <c r="H35" s="420">
        <v>0</v>
      </c>
      <c r="I35" s="420">
        <v>0</v>
      </c>
      <c r="J35" s="420">
        <v>0</v>
      </c>
      <c r="K35" s="420">
        <v>0</v>
      </c>
      <c r="L35" s="420">
        <v>0</v>
      </c>
      <c r="M35" s="420">
        <v>0</v>
      </c>
      <c r="N35" s="420">
        <v>0</v>
      </c>
      <c r="O35" s="420">
        <v>0</v>
      </c>
      <c r="P35" s="421">
        <v>0</v>
      </c>
      <c r="Q35" s="399" t="s">
        <v>162</v>
      </c>
      <c r="R35" s="422">
        <f t="shared" si="0"/>
        <v>0</v>
      </c>
    </row>
    <row r="36" spans="1:18">
      <c r="A36" s="419" t="s">
        <v>1705</v>
      </c>
      <c r="B36" s="420" t="s">
        <v>1683</v>
      </c>
      <c r="C36" s="420">
        <v>0</v>
      </c>
      <c r="D36" s="420">
        <v>0</v>
      </c>
      <c r="E36" s="420">
        <v>0</v>
      </c>
      <c r="F36" s="420">
        <v>0</v>
      </c>
      <c r="G36" s="420">
        <v>0</v>
      </c>
      <c r="H36" s="420">
        <v>0</v>
      </c>
      <c r="I36" s="420">
        <v>0</v>
      </c>
      <c r="J36" s="420">
        <v>0</v>
      </c>
      <c r="K36" s="420">
        <v>0</v>
      </c>
      <c r="L36" s="420">
        <v>0</v>
      </c>
      <c r="M36" s="420">
        <v>0</v>
      </c>
      <c r="N36" s="420">
        <v>0</v>
      </c>
      <c r="O36" s="420">
        <v>0</v>
      </c>
      <c r="P36" s="421">
        <v>0</v>
      </c>
      <c r="Q36" s="399" t="s">
        <v>162</v>
      </c>
      <c r="R36" s="422">
        <f t="shared" si="0"/>
        <v>0</v>
      </c>
    </row>
    <row r="37" spans="1:18">
      <c r="A37" s="419" t="s">
        <v>1706</v>
      </c>
      <c r="B37" s="420" t="s">
        <v>1683</v>
      </c>
      <c r="C37" s="420">
        <v>182000</v>
      </c>
      <c r="D37" s="420">
        <v>182000</v>
      </c>
      <c r="E37" s="420">
        <v>182000</v>
      </c>
      <c r="F37" s="420">
        <v>182000</v>
      </c>
      <c r="G37" s="420">
        <v>183000</v>
      </c>
      <c r="H37" s="420">
        <v>183000</v>
      </c>
      <c r="I37" s="420">
        <v>183000</v>
      </c>
      <c r="J37" s="420">
        <v>184000</v>
      </c>
      <c r="K37" s="420">
        <v>184000</v>
      </c>
      <c r="L37" s="420">
        <v>184000</v>
      </c>
      <c r="M37" s="420">
        <v>185000</v>
      </c>
      <c r="N37" s="420">
        <v>185000</v>
      </c>
      <c r="O37" s="420">
        <v>186000</v>
      </c>
      <c r="P37" s="421">
        <v>183460</v>
      </c>
      <c r="Q37" s="399" t="s">
        <v>162</v>
      </c>
      <c r="R37" s="422">
        <f t="shared" si="0"/>
        <v>0</v>
      </c>
    </row>
    <row r="38" spans="1:18">
      <c r="A38" s="419" t="s">
        <v>1707</v>
      </c>
      <c r="B38" s="420" t="s">
        <v>1683</v>
      </c>
      <c r="C38" s="420">
        <v>5000</v>
      </c>
      <c r="D38" s="420">
        <v>5000</v>
      </c>
      <c r="E38" s="420">
        <v>5000</v>
      </c>
      <c r="F38" s="420">
        <v>5000</v>
      </c>
      <c r="G38" s="420">
        <v>5000</v>
      </c>
      <c r="H38" s="420">
        <v>5000</v>
      </c>
      <c r="I38" s="420">
        <v>6000</v>
      </c>
      <c r="J38" s="420">
        <v>6000</v>
      </c>
      <c r="K38" s="420">
        <v>6000</v>
      </c>
      <c r="L38" s="420">
        <v>6000</v>
      </c>
      <c r="M38" s="420">
        <v>6000</v>
      </c>
      <c r="N38" s="420">
        <v>6000</v>
      </c>
      <c r="O38" s="420">
        <v>6000</v>
      </c>
      <c r="P38" s="421">
        <v>5540</v>
      </c>
      <c r="Q38" s="399" t="s">
        <v>162</v>
      </c>
      <c r="R38" s="422">
        <f t="shared" si="0"/>
        <v>0</v>
      </c>
    </row>
    <row r="39" spans="1:18">
      <c r="A39" s="419" t="s">
        <v>1708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1709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185</v>
      </c>
      <c r="Q40" s="399" t="s">
        <v>162</v>
      </c>
      <c r="R40" s="422">
        <f t="shared" si="0"/>
        <v>0</v>
      </c>
    </row>
    <row r="41" spans="1:18">
      <c r="A41" s="419" t="s">
        <v>1713</v>
      </c>
      <c r="B41" s="420" t="s">
        <v>1712</v>
      </c>
      <c r="C41" s="420">
        <v>1883000</v>
      </c>
      <c r="D41" s="420">
        <v>1891000</v>
      </c>
      <c r="E41" s="420">
        <v>1900000</v>
      </c>
      <c r="F41" s="420">
        <v>1909000</v>
      </c>
      <c r="G41" s="420">
        <v>1917000</v>
      </c>
      <c r="H41" s="420">
        <v>1926000</v>
      </c>
      <c r="I41" s="420">
        <v>1935000</v>
      </c>
      <c r="J41" s="420">
        <v>1944000</v>
      </c>
      <c r="K41" s="420">
        <v>1952000</v>
      </c>
      <c r="L41" s="420">
        <v>1961000</v>
      </c>
      <c r="M41" s="420">
        <v>1970000</v>
      </c>
      <c r="N41" s="420">
        <v>1979000</v>
      </c>
      <c r="O41" s="420">
        <v>1987000</v>
      </c>
      <c r="P41" s="421">
        <v>1934946</v>
      </c>
      <c r="Q41" s="399" t="s">
        <v>162</v>
      </c>
      <c r="R41" s="422">
        <f t="shared" si="0"/>
        <v>0</v>
      </c>
    </row>
    <row r="42" spans="1:18">
      <c r="A42" s="419" t="s">
        <v>1714</v>
      </c>
      <c r="B42" s="420" t="s">
        <v>1712</v>
      </c>
      <c r="C42" s="420">
        <v>0</v>
      </c>
      <c r="D42" s="420">
        <v>0</v>
      </c>
      <c r="E42" s="420">
        <v>0</v>
      </c>
      <c r="F42" s="420">
        <v>0</v>
      </c>
      <c r="G42" s="420">
        <v>0</v>
      </c>
      <c r="H42" s="420">
        <v>0</v>
      </c>
      <c r="I42" s="420">
        <v>0</v>
      </c>
      <c r="J42" s="420">
        <v>0</v>
      </c>
      <c r="K42" s="420">
        <v>0</v>
      </c>
      <c r="L42" s="420">
        <v>0</v>
      </c>
      <c r="M42" s="420">
        <v>0</v>
      </c>
      <c r="N42" s="420">
        <v>0</v>
      </c>
      <c r="O42" s="420">
        <v>0</v>
      </c>
      <c r="P42" s="421">
        <v>0</v>
      </c>
      <c r="Q42" s="399" t="s">
        <v>162</v>
      </c>
      <c r="R42" s="422">
        <f t="shared" si="0"/>
        <v>0</v>
      </c>
    </row>
    <row r="43" spans="1:18">
      <c r="A43" s="419" t="s">
        <v>1715</v>
      </c>
      <c r="B43" s="420" t="s">
        <v>1712</v>
      </c>
      <c r="C43" s="420">
        <v>1483000</v>
      </c>
      <c r="D43" s="420">
        <v>1493000</v>
      </c>
      <c r="E43" s="420">
        <v>1504000</v>
      </c>
      <c r="F43" s="420">
        <v>1515000</v>
      </c>
      <c r="G43" s="420">
        <v>1525000</v>
      </c>
      <c r="H43" s="420">
        <v>1536000</v>
      </c>
      <c r="I43" s="420">
        <v>1547000</v>
      </c>
      <c r="J43" s="420">
        <v>1557000</v>
      </c>
      <c r="K43" s="420">
        <v>1568000</v>
      </c>
      <c r="L43" s="420">
        <v>1579000</v>
      </c>
      <c r="M43" s="420">
        <v>1589000</v>
      </c>
      <c r="N43" s="420">
        <v>1600000</v>
      </c>
      <c r="O43" s="420">
        <v>1611000</v>
      </c>
      <c r="P43" s="421">
        <v>1546608</v>
      </c>
      <c r="Q43" s="399" t="s">
        <v>162</v>
      </c>
      <c r="R43" s="422">
        <f t="shared" si="0"/>
        <v>0</v>
      </c>
    </row>
    <row r="44" spans="1:18">
      <c r="A44" s="419" t="s">
        <v>1716</v>
      </c>
      <c r="B44" s="420" t="s">
        <v>1712</v>
      </c>
      <c r="C44" s="420">
        <v>1619000</v>
      </c>
      <c r="D44" s="420">
        <v>1628000</v>
      </c>
      <c r="E44" s="420">
        <v>1636000</v>
      </c>
      <c r="F44" s="420">
        <v>1645000</v>
      </c>
      <c r="G44" s="420">
        <v>1654000</v>
      </c>
      <c r="H44" s="420">
        <v>1662000</v>
      </c>
      <c r="I44" s="420">
        <v>1671000</v>
      </c>
      <c r="J44" s="420">
        <v>1679000</v>
      </c>
      <c r="K44" s="420">
        <v>1688000</v>
      </c>
      <c r="L44" s="420">
        <v>1697000</v>
      </c>
      <c r="M44" s="420">
        <v>1705000</v>
      </c>
      <c r="N44" s="420">
        <v>1714000</v>
      </c>
      <c r="O44" s="420">
        <v>1723000</v>
      </c>
      <c r="P44" s="421">
        <v>1670827</v>
      </c>
      <c r="Q44" s="399" t="s">
        <v>162</v>
      </c>
      <c r="R44" s="422">
        <f t="shared" si="0"/>
        <v>0</v>
      </c>
    </row>
    <row r="45" spans="1:18">
      <c r="A45" s="419" t="s">
        <v>1721</v>
      </c>
      <c r="B45" s="420" t="s">
        <v>1720</v>
      </c>
      <c r="C45" s="420">
        <v>623000</v>
      </c>
      <c r="D45" s="420">
        <v>625000</v>
      </c>
      <c r="E45" s="420">
        <v>626000</v>
      </c>
      <c r="F45" s="420">
        <v>628000</v>
      </c>
      <c r="G45" s="420">
        <v>630000</v>
      </c>
      <c r="H45" s="420">
        <v>632000</v>
      </c>
      <c r="I45" s="420">
        <v>634000</v>
      </c>
      <c r="J45" s="420">
        <v>636000</v>
      </c>
      <c r="K45" s="420">
        <v>638000</v>
      </c>
      <c r="L45" s="420">
        <v>640000</v>
      </c>
      <c r="M45" s="420">
        <v>641000</v>
      </c>
      <c r="N45" s="420">
        <v>643000</v>
      </c>
      <c r="O45" s="420">
        <v>645000</v>
      </c>
      <c r="P45" s="421">
        <v>633937</v>
      </c>
      <c r="Q45" s="399" t="s">
        <v>162</v>
      </c>
      <c r="R45" s="422">
        <f t="shared" si="0"/>
        <v>0</v>
      </c>
    </row>
    <row r="46" spans="1:18">
      <c r="A46" s="419" t="s">
        <v>1724</v>
      </c>
      <c r="B46" s="420" t="s">
        <v>1725</v>
      </c>
      <c r="C46" s="420">
        <v>781000</v>
      </c>
      <c r="D46" s="420">
        <v>797000</v>
      </c>
      <c r="E46" s="420">
        <v>811000</v>
      </c>
      <c r="F46" s="420">
        <v>823000</v>
      </c>
      <c r="G46" s="420">
        <v>835000</v>
      </c>
      <c r="H46" s="420">
        <v>847000</v>
      </c>
      <c r="I46" s="420">
        <v>859000</v>
      </c>
      <c r="J46" s="420">
        <v>870000</v>
      </c>
      <c r="K46" s="420">
        <v>882000</v>
      </c>
      <c r="L46" s="420">
        <v>894000</v>
      </c>
      <c r="M46" s="420">
        <v>906000</v>
      </c>
      <c r="N46" s="420">
        <v>918000</v>
      </c>
      <c r="O46" s="420">
        <v>931000</v>
      </c>
      <c r="P46" s="421">
        <v>858119</v>
      </c>
      <c r="Q46" s="399" t="s">
        <v>164</v>
      </c>
      <c r="R46" s="422">
        <f t="shared" si="0"/>
        <v>0</v>
      </c>
    </row>
    <row r="47" spans="1:18">
      <c r="A47" s="419" t="s">
        <v>1726</v>
      </c>
      <c r="B47" s="420" t="s">
        <v>1725</v>
      </c>
      <c r="C47" s="420">
        <v>0</v>
      </c>
      <c r="D47" s="420">
        <v>0</v>
      </c>
      <c r="E47" s="420">
        <v>0</v>
      </c>
      <c r="F47" s="420">
        <v>0</v>
      </c>
      <c r="G47" s="420">
        <v>0</v>
      </c>
      <c r="H47" s="420">
        <v>0</v>
      </c>
      <c r="I47" s="420">
        <v>0</v>
      </c>
      <c r="J47" s="420">
        <v>0</v>
      </c>
      <c r="K47" s="420">
        <v>0</v>
      </c>
      <c r="L47" s="420">
        <v>0</v>
      </c>
      <c r="M47" s="420">
        <v>0</v>
      </c>
      <c r="N47" s="420">
        <v>0</v>
      </c>
      <c r="O47" s="420">
        <v>0</v>
      </c>
      <c r="P47" s="421">
        <v>0</v>
      </c>
      <c r="Q47" s="399" t="s">
        <v>164</v>
      </c>
      <c r="R47" s="422">
        <f t="shared" si="0"/>
        <v>0</v>
      </c>
    </row>
    <row r="48" spans="1:18">
      <c r="A48" s="419" t="s">
        <v>1727</v>
      </c>
      <c r="B48" s="420" t="s">
        <v>1725</v>
      </c>
      <c r="C48" s="420">
        <v>43000</v>
      </c>
      <c r="D48" s="420">
        <v>-275000</v>
      </c>
      <c r="E48" s="420">
        <v>-227000</v>
      </c>
      <c r="F48" s="420">
        <v>-178000</v>
      </c>
      <c r="G48" s="420">
        <v>-128000</v>
      </c>
      <c r="H48" s="420">
        <v>-78000</v>
      </c>
      <c r="I48" s="420">
        <v>-27000</v>
      </c>
      <c r="J48" s="420">
        <v>23000</v>
      </c>
      <c r="K48" s="420">
        <v>70000</v>
      </c>
      <c r="L48" s="420">
        <v>108000</v>
      </c>
      <c r="M48" s="420">
        <v>155000</v>
      </c>
      <c r="N48" s="420">
        <v>205000</v>
      </c>
      <c r="O48" s="420">
        <v>255000</v>
      </c>
      <c r="P48" s="421">
        <v>-16946</v>
      </c>
      <c r="Q48" s="399" t="s">
        <v>164</v>
      </c>
      <c r="R48" s="422">
        <f t="shared" si="0"/>
        <v>0</v>
      </c>
    </row>
    <row r="49" spans="1:18">
      <c r="A49" s="419" t="s">
        <v>1728</v>
      </c>
      <c r="B49" s="420" t="s">
        <v>1725</v>
      </c>
      <c r="C49" s="420">
        <v>0</v>
      </c>
      <c r="D49" s="420">
        <v>0</v>
      </c>
      <c r="E49" s="420">
        <v>0</v>
      </c>
      <c r="F49" s="420">
        <v>0</v>
      </c>
      <c r="G49" s="420">
        <v>0</v>
      </c>
      <c r="H49" s="420">
        <v>0</v>
      </c>
      <c r="I49" s="420">
        <v>0</v>
      </c>
      <c r="J49" s="420">
        <v>0</v>
      </c>
      <c r="K49" s="420">
        <v>0</v>
      </c>
      <c r="L49" s="420">
        <v>0</v>
      </c>
      <c r="M49" s="420">
        <v>0</v>
      </c>
      <c r="N49" s="420">
        <v>0</v>
      </c>
      <c r="O49" s="420">
        <v>0</v>
      </c>
      <c r="P49" s="421">
        <v>0</v>
      </c>
      <c r="Q49" s="399" t="s">
        <v>164</v>
      </c>
      <c r="R49" s="422">
        <f t="shared" si="0"/>
        <v>0</v>
      </c>
    </row>
    <row r="50" spans="1:18">
      <c r="A50" s="419" t="s">
        <v>1729</v>
      </c>
      <c r="B50" s="420" t="s">
        <v>1725</v>
      </c>
      <c r="C50" s="420">
        <v>0</v>
      </c>
      <c r="D50" s="420">
        <v>0</v>
      </c>
      <c r="E50" s="420">
        <v>0</v>
      </c>
      <c r="F50" s="420">
        <v>0</v>
      </c>
      <c r="G50" s="420">
        <v>0</v>
      </c>
      <c r="H50" s="420">
        <v>0</v>
      </c>
      <c r="I50" s="420">
        <v>0</v>
      </c>
      <c r="J50" s="420">
        <v>0</v>
      </c>
      <c r="K50" s="420">
        <v>0</v>
      </c>
      <c r="L50" s="420">
        <v>0</v>
      </c>
      <c r="M50" s="420">
        <v>0</v>
      </c>
      <c r="N50" s="420">
        <v>0</v>
      </c>
      <c r="O50" s="420">
        <v>0</v>
      </c>
      <c r="P50" s="421">
        <v>0</v>
      </c>
      <c r="Q50" s="399" t="s">
        <v>164</v>
      </c>
      <c r="R50" s="422">
        <f t="shared" si="0"/>
        <v>0</v>
      </c>
    </row>
    <row r="51" spans="1:18">
      <c r="A51" s="419" t="s">
        <v>1730</v>
      </c>
      <c r="B51" s="420" t="s">
        <v>1725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164</v>
      </c>
      <c r="R51" s="422">
        <f t="shared" si="0"/>
        <v>0</v>
      </c>
    </row>
    <row r="52" spans="1:18">
      <c r="A52" s="419" t="s">
        <v>1731</v>
      </c>
      <c r="B52" s="420" t="s">
        <v>1725</v>
      </c>
      <c r="C52" s="420">
        <v>0</v>
      </c>
      <c r="D52" s="420">
        <v>0</v>
      </c>
      <c r="E52" s="420">
        <v>0</v>
      </c>
      <c r="F52" s="420">
        <v>0</v>
      </c>
      <c r="G52" s="420">
        <v>0</v>
      </c>
      <c r="H52" s="420">
        <v>0</v>
      </c>
      <c r="I52" s="420">
        <v>0</v>
      </c>
      <c r="J52" s="420">
        <v>0</v>
      </c>
      <c r="K52" s="420">
        <v>0</v>
      </c>
      <c r="L52" s="420">
        <v>0</v>
      </c>
      <c r="M52" s="420">
        <v>0</v>
      </c>
      <c r="N52" s="420">
        <v>0</v>
      </c>
      <c r="O52" s="420">
        <v>0</v>
      </c>
      <c r="P52" s="421">
        <v>0</v>
      </c>
      <c r="Q52" s="399" t="s">
        <v>164</v>
      </c>
      <c r="R52" s="422">
        <f t="shared" si="0"/>
        <v>0</v>
      </c>
    </row>
    <row r="53" spans="1:18">
      <c r="A53" s="419" t="s">
        <v>1732</v>
      </c>
      <c r="B53" s="420" t="s">
        <v>1725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164</v>
      </c>
      <c r="R53" s="422">
        <f t="shared" si="0"/>
        <v>0</v>
      </c>
    </row>
    <row r="54" spans="1:18">
      <c r="A54" s="419" t="s">
        <v>1733</v>
      </c>
      <c r="B54" s="420" t="s">
        <v>1725</v>
      </c>
      <c r="C54" s="420">
        <v>0</v>
      </c>
      <c r="D54" s="420">
        <v>0</v>
      </c>
      <c r="E54" s="420">
        <v>0</v>
      </c>
      <c r="F54" s="420">
        <v>0</v>
      </c>
      <c r="G54" s="420">
        <v>0</v>
      </c>
      <c r="H54" s="420">
        <v>0</v>
      </c>
      <c r="I54" s="420">
        <v>0</v>
      </c>
      <c r="J54" s="420">
        <v>0</v>
      </c>
      <c r="K54" s="420">
        <v>0</v>
      </c>
      <c r="L54" s="420">
        <v>0</v>
      </c>
      <c r="M54" s="420">
        <v>0</v>
      </c>
      <c r="N54" s="420">
        <v>0</v>
      </c>
      <c r="O54" s="420">
        <v>0</v>
      </c>
      <c r="P54" s="421">
        <v>0</v>
      </c>
      <c r="Q54" s="399" t="s">
        <v>164</v>
      </c>
      <c r="R54" s="422">
        <f t="shared" si="0"/>
        <v>0</v>
      </c>
    </row>
    <row r="55" spans="1:18">
      <c r="A55" s="419" t="s">
        <v>1734</v>
      </c>
      <c r="B55" s="420" t="s">
        <v>1725</v>
      </c>
      <c r="C55" s="420">
        <v>-135000</v>
      </c>
      <c r="D55" s="420">
        <v>-136000</v>
      </c>
      <c r="E55" s="420">
        <v>-133000</v>
      </c>
      <c r="F55" s="420">
        <v>-136000</v>
      </c>
      <c r="G55" s="420">
        <v>-133000</v>
      </c>
      <c r="H55" s="420">
        <v>-131000</v>
      </c>
      <c r="I55" s="420">
        <v>-129000</v>
      </c>
      <c r="J55" s="420">
        <v>-126000</v>
      </c>
      <c r="K55" s="420">
        <v>-124000</v>
      </c>
      <c r="L55" s="420">
        <v>-122000</v>
      </c>
      <c r="M55" s="420">
        <v>-120000</v>
      </c>
      <c r="N55" s="420">
        <v>-117000</v>
      </c>
      <c r="O55" s="420">
        <v>-115000</v>
      </c>
      <c r="P55" s="421">
        <v>-127691</v>
      </c>
      <c r="Q55" s="399" t="s">
        <v>164</v>
      </c>
      <c r="R55" s="422">
        <f t="shared" si="0"/>
        <v>0</v>
      </c>
    </row>
    <row r="56" spans="1:18">
      <c r="A56" s="419" t="s">
        <v>1735</v>
      </c>
      <c r="B56" s="420" t="s">
        <v>1725</v>
      </c>
      <c r="C56" s="420">
        <v>0</v>
      </c>
      <c r="D56" s="420">
        <v>0</v>
      </c>
      <c r="E56" s="420">
        <v>0</v>
      </c>
      <c r="F56" s="420">
        <v>0</v>
      </c>
      <c r="G56" s="420">
        <v>0</v>
      </c>
      <c r="H56" s="420">
        <v>0</v>
      </c>
      <c r="I56" s="420">
        <v>0</v>
      </c>
      <c r="J56" s="420">
        <v>0</v>
      </c>
      <c r="K56" s="420">
        <v>0</v>
      </c>
      <c r="L56" s="420">
        <v>0</v>
      </c>
      <c r="M56" s="420">
        <v>0</v>
      </c>
      <c r="N56" s="420">
        <v>0</v>
      </c>
      <c r="O56" s="420">
        <v>0</v>
      </c>
      <c r="P56" s="421">
        <v>0</v>
      </c>
      <c r="Q56" s="399" t="s">
        <v>164</v>
      </c>
      <c r="R56" s="422">
        <f t="shared" si="0"/>
        <v>0</v>
      </c>
    </row>
    <row r="57" spans="1:18">
      <c r="A57" s="419" t="s">
        <v>1736</v>
      </c>
      <c r="B57" s="420" t="s">
        <v>1725</v>
      </c>
      <c r="C57" s="420">
        <v>0</v>
      </c>
      <c r="D57" s="420">
        <v>0</v>
      </c>
      <c r="E57" s="420">
        <v>0</v>
      </c>
      <c r="F57" s="420">
        <v>0</v>
      </c>
      <c r="G57" s="420">
        <v>0</v>
      </c>
      <c r="H57" s="420">
        <v>0</v>
      </c>
      <c r="I57" s="420">
        <v>0</v>
      </c>
      <c r="J57" s="420">
        <v>0</v>
      </c>
      <c r="K57" s="420">
        <v>0</v>
      </c>
      <c r="L57" s="420">
        <v>0</v>
      </c>
      <c r="M57" s="420">
        <v>0</v>
      </c>
      <c r="N57" s="420">
        <v>0</v>
      </c>
      <c r="O57" s="420">
        <v>0</v>
      </c>
      <c r="P57" s="421">
        <v>0</v>
      </c>
      <c r="Q57" s="399" t="s">
        <v>164</v>
      </c>
      <c r="R57" s="422">
        <f t="shared" si="0"/>
        <v>0</v>
      </c>
    </row>
    <row r="58" spans="1:18">
      <c r="A58" s="419" t="s">
        <v>1737</v>
      </c>
      <c r="B58" s="420" t="s">
        <v>1725</v>
      </c>
      <c r="C58" s="420">
        <v>-899000</v>
      </c>
      <c r="D58" s="420">
        <v>-870000</v>
      </c>
      <c r="E58" s="420">
        <v>-853000</v>
      </c>
      <c r="F58" s="420">
        <v>-838000</v>
      </c>
      <c r="G58" s="420">
        <v>-822000</v>
      </c>
      <c r="H58" s="420">
        <v>-805000</v>
      </c>
      <c r="I58" s="420">
        <v>-825000</v>
      </c>
      <c r="J58" s="420">
        <v>-809000</v>
      </c>
      <c r="K58" s="420">
        <v>-793000</v>
      </c>
      <c r="L58" s="420">
        <v>-777000</v>
      </c>
      <c r="M58" s="420">
        <v>-763000</v>
      </c>
      <c r="N58" s="420">
        <v>-747000</v>
      </c>
      <c r="O58" s="420">
        <v>-731000</v>
      </c>
      <c r="P58" s="421">
        <v>-809802</v>
      </c>
      <c r="Q58" s="399" t="s">
        <v>164</v>
      </c>
      <c r="R58" s="422">
        <f t="shared" si="0"/>
        <v>0</v>
      </c>
    </row>
    <row r="59" spans="1:18">
      <c r="A59" s="419" t="s">
        <v>1738</v>
      </c>
      <c r="B59" s="420" t="s">
        <v>1725</v>
      </c>
      <c r="C59" s="420">
        <v>-165000</v>
      </c>
      <c r="D59" s="420">
        <v>-168000</v>
      </c>
      <c r="E59" s="420">
        <v>-3000</v>
      </c>
      <c r="F59" s="420">
        <v>-3000</v>
      </c>
      <c r="G59" s="420">
        <v>-1000</v>
      </c>
      <c r="H59" s="420">
        <v>-10000</v>
      </c>
      <c r="I59" s="420">
        <v>-4000</v>
      </c>
      <c r="J59" s="420">
        <v>-6000</v>
      </c>
      <c r="K59" s="420">
        <v>89000</v>
      </c>
      <c r="L59" s="420">
        <v>87000</v>
      </c>
      <c r="M59" s="420">
        <v>9000</v>
      </c>
      <c r="N59" s="420">
        <v>0</v>
      </c>
      <c r="O59" s="420">
        <v>0</v>
      </c>
      <c r="P59" s="421">
        <v>-7575</v>
      </c>
      <c r="Q59" s="399" t="s">
        <v>164</v>
      </c>
      <c r="R59" s="422">
        <f t="shared" si="0"/>
        <v>0</v>
      </c>
    </row>
    <row r="60" spans="1:18">
      <c r="A60" s="419" t="s">
        <v>1739</v>
      </c>
      <c r="B60" s="420" t="s">
        <v>1725</v>
      </c>
      <c r="C60" s="420">
        <v>0</v>
      </c>
      <c r="D60" s="420">
        <v>0</v>
      </c>
      <c r="E60" s="420">
        <v>0</v>
      </c>
      <c r="F60" s="420">
        <v>0</v>
      </c>
      <c r="G60" s="420">
        <v>0</v>
      </c>
      <c r="H60" s="420">
        <v>0</v>
      </c>
      <c r="I60" s="420">
        <v>0</v>
      </c>
      <c r="J60" s="420">
        <v>0</v>
      </c>
      <c r="K60" s="420">
        <v>0</v>
      </c>
      <c r="L60" s="420">
        <v>0</v>
      </c>
      <c r="M60" s="420">
        <v>0</v>
      </c>
      <c r="N60" s="420">
        <v>0</v>
      </c>
      <c r="O60" s="420">
        <v>0</v>
      </c>
      <c r="P60" s="421">
        <v>0</v>
      </c>
      <c r="Q60" s="399" t="s">
        <v>164</v>
      </c>
      <c r="R60" s="422">
        <f t="shared" si="0"/>
        <v>0</v>
      </c>
    </row>
    <row r="61" spans="1:18">
      <c r="A61" s="419" t="s">
        <v>1740</v>
      </c>
      <c r="B61" s="420" t="s">
        <v>1725</v>
      </c>
      <c r="C61" s="420">
        <v>10684000</v>
      </c>
      <c r="D61" s="420">
        <v>10606000</v>
      </c>
      <c r="E61" s="420">
        <v>10501000</v>
      </c>
      <c r="F61" s="420">
        <v>10540000</v>
      </c>
      <c r="G61" s="420">
        <v>10645000</v>
      </c>
      <c r="H61" s="420">
        <v>7043000</v>
      </c>
      <c r="I61" s="420">
        <v>7040000</v>
      </c>
      <c r="J61" s="420">
        <v>7218000</v>
      </c>
      <c r="K61" s="420">
        <v>8453000</v>
      </c>
      <c r="L61" s="420">
        <v>8478000</v>
      </c>
      <c r="M61" s="420">
        <v>9703000</v>
      </c>
      <c r="N61" s="420">
        <v>9785000</v>
      </c>
      <c r="O61" s="420">
        <v>9860000</v>
      </c>
      <c r="P61" s="421">
        <v>9190316</v>
      </c>
      <c r="Q61" s="399" t="s">
        <v>164</v>
      </c>
      <c r="R61" s="422">
        <f t="shared" si="0"/>
        <v>0</v>
      </c>
    </row>
    <row r="62" spans="1:18">
      <c r="A62" s="419" t="s">
        <v>1741</v>
      </c>
      <c r="B62" s="420" t="s">
        <v>1725</v>
      </c>
      <c r="C62" s="420">
        <v>-646000</v>
      </c>
      <c r="D62" s="420">
        <v>-647000</v>
      </c>
      <c r="E62" s="420">
        <v>-1000</v>
      </c>
      <c r="F62" s="420">
        <v>-1000</v>
      </c>
      <c r="G62" s="420">
        <v>-1000</v>
      </c>
      <c r="H62" s="420">
        <v>-5000</v>
      </c>
      <c r="I62" s="420">
        <v>0</v>
      </c>
      <c r="J62" s="420">
        <v>0</v>
      </c>
      <c r="K62" s="420">
        <v>220000</v>
      </c>
      <c r="L62" s="420">
        <v>222000</v>
      </c>
      <c r="M62" s="420">
        <v>30000</v>
      </c>
      <c r="N62" s="420">
        <v>0</v>
      </c>
      <c r="O62" s="420">
        <v>0</v>
      </c>
      <c r="P62" s="421">
        <v>-42010</v>
      </c>
      <c r="Q62" s="399" t="s">
        <v>164</v>
      </c>
      <c r="R62" s="422">
        <f t="shared" si="0"/>
        <v>0</v>
      </c>
    </row>
    <row r="63" spans="1:18">
      <c r="A63" s="419" t="s">
        <v>1742</v>
      </c>
      <c r="B63" s="420" t="s">
        <v>1725</v>
      </c>
      <c r="C63" s="420">
        <v>1115000</v>
      </c>
      <c r="D63" s="420">
        <v>1134000</v>
      </c>
      <c r="E63" s="420">
        <v>513000</v>
      </c>
      <c r="F63" s="420">
        <v>543000</v>
      </c>
      <c r="G63" s="420">
        <v>574000</v>
      </c>
      <c r="H63" s="420">
        <v>456000</v>
      </c>
      <c r="I63" s="420">
        <v>472000</v>
      </c>
      <c r="J63" s="420">
        <v>503000</v>
      </c>
      <c r="K63" s="420">
        <v>918000</v>
      </c>
      <c r="L63" s="420">
        <v>954000</v>
      </c>
      <c r="M63" s="420">
        <v>814000</v>
      </c>
      <c r="N63" s="420">
        <v>881000</v>
      </c>
      <c r="O63" s="420">
        <v>918000</v>
      </c>
      <c r="P63" s="421">
        <v>731583</v>
      </c>
      <c r="Q63" s="399" t="s">
        <v>164</v>
      </c>
      <c r="R63" s="422">
        <f t="shared" si="0"/>
        <v>0</v>
      </c>
    </row>
    <row r="64" spans="1:18">
      <c r="A64" s="419" t="s">
        <v>1743</v>
      </c>
      <c r="B64" s="420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19" t="s">
        <v>1744</v>
      </c>
      <c r="B65" s="420" t="s">
        <v>1725</v>
      </c>
      <c r="C65" s="420">
        <v>116000</v>
      </c>
      <c r="D65" s="420">
        <v>124000</v>
      </c>
      <c r="E65" s="420">
        <v>132000</v>
      </c>
      <c r="F65" s="420">
        <v>140000</v>
      </c>
      <c r="G65" s="420">
        <v>148000</v>
      </c>
      <c r="H65" s="420">
        <v>156000</v>
      </c>
      <c r="I65" s="420">
        <v>164000</v>
      </c>
      <c r="J65" s="420">
        <v>171000</v>
      </c>
      <c r="K65" s="420">
        <v>179000</v>
      </c>
      <c r="L65" s="420">
        <v>187000</v>
      </c>
      <c r="M65" s="420">
        <v>195000</v>
      </c>
      <c r="N65" s="420">
        <v>203000</v>
      </c>
      <c r="O65" s="420">
        <v>211000</v>
      </c>
      <c r="P65" s="421">
        <v>163625</v>
      </c>
      <c r="Q65" s="399" t="s">
        <v>164</v>
      </c>
      <c r="R65" s="422">
        <f t="shared" si="0"/>
        <v>0</v>
      </c>
    </row>
    <row r="66" spans="1:18">
      <c r="A66" s="419" t="s">
        <v>1745</v>
      </c>
      <c r="B66" s="420" t="s">
        <v>1725</v>
      </c>
      <c r="C66" s="420">
        <v>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0</v>
      </c>
      <c r="Q66" s="399" t="s">
        <v>164</v>
      </c>
      <c r="R66" s="422">
        <f t="shared" si="0"/>
        <v>0</v>
      </c>
    </row>
    <row r="67" spans="1:18">
      <c r="A67" s="419" t="s">
        <v>1746</v>
      </c>
      <c r="B67" s="420" t="s">
        <v>1725</v>
      </c>
      <c r="C67" s="420">
        <v>1397000</v>
      </c>
      <c r="D67" s="420">
        <v>961000</v>
      </c>
      <c r="E67" s="420">
        <v>1176000</v>
      </c>
      <c r="F67" s="420">
        <v>1398000</v>
      </c>
      <c r="G67" s="420">
        <v>1615000</v>
      </c>
      <c r="H67" s="420">
        <v>1847000</v>
      </c>
      <c r="I67" s="420">
        <v>2031000</v>
      </c>
      <c r="J67" s="420">
        <v>2267000</v>
      </c>
      <c r="K67" s="420">
        <v>2430000</v>
      </c>
      <c r="L67" s="420">
        <v>2669000</v>
      </c>
      <c r="M67" s="420">
        <v>2888000</v>
      </c>
      <c r="N67" s="420">
        <v>3131000</v>
      </c>
      <c r="O67" s="420">
        <v>3378000</v>
      </c>
      <c r="P67" s="421">
        <v>2066624</v>
      </c>
      <c r="Q67" s="399" t="s">
        <v>164</v>
      </c>
      <c r="R67" s="422">
        <f t="shared" si="0"/>
        <v>0</v>
      </c>
    </row>
    <row r="68" spans="1:18">
      <c r="A68" s="419" t="s">
        <v>1747</v>
      </c>
      <c r="B68" s="420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19" t="s">
        <v>1748</v>
      </c>
      <c r="B69" s="420" t="s">
        <v>1725</v>
      </c>
      <c r="C69" s="420">
        <v>28109000</v>
      </c>
      <c r="D69" s="420">
        <v>28233000</v>
      </c>
      <c r="E69" s="420">
        <v>28356000</v>
      </c>
      <c r="F69" s="420">
        <v>28476000</v>
      </c>
      <c r="G69" s="420">
        <v>28593000</v>
      </c>
      <c r="H69" s="420">
        <v>28707000</v>
      </c>
      <c r="I69" s="420">
        <v>28829000</v>
      </c>
      <c r="J69" s="420">
        <v>28949000</v>
      </c>
      <c r="K69" s="420">
        <v>29066000</v>
      </c>
      <c r="L69" s="420">
        <v>29189000</v>
      </c>
      <c r="M69" s="420">
        <v>29309000</v>
      </c>
      <c r="N69" s="420">
        <v>29430000</v>
      </c>
      <c r="O69" s="420">
        <v>29551000</v>
      </c>
      <c r="P69" s="421">
        <v>28830681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19" t="s">
        <v>1749</v>
      </c>
      <c r="B70" s="420" t="s">
        <v>1725</v>
      </c>
      <c r="C70" s="420">
        <v>0</v>
      </c>
      <c r="D70" s="420">
        <v>0</v>
      </c>
      <c r="E70" s="420">
        <v>0</v>
      </c>
      <c r="F70" s="420">
        <v>0</v>
      </c>
      <c r="G70" s="420">
        <v>0</v>
      </c>
      <c r="H70" s="420">
        <v>0</v>
      </c>
      <c r="I70" s="420">
        <v>0</v>
      </c>
      <c r="J70" s="420">
        <v>0</v>
      </c>
      <c r="K70" s="420">
        <v>0</v>
      </c>
      <c r="L70" s="420">
        <v>0</v>
      </c>
      <c r="M70" s="420">
        <v>0</v>
      </c>
      <c r="N70" s="420">
        <v>0</v>
      </c>
      <c r="O70" s="420">
        <v>0</v>
      </c>
      <c r="P70" s="421">
        <v>0</v>
      </c>
      <c r="Q70" s="399" t="s">
        <v>164</v>
      </c>
      <c r="R70" s="422">
        <f t="shared" si="1"/>
        <v>0</v>
      </c>
    </row>
    <row r="71" spans="1:18">
      <c r="A71" s="419" t="s">
        <v>1750</v>
      </c>
      <c r="B71" s="420" t="s">
        <v>1725</v>
      </c>
      <c r="C71" s="420">
        <v>8046000</v>
      </c>
      <c r="D71" s="420">
        <v>8065000</v>
      </c>
      <c r="E71" s="420">
        <v>8082000</v>
      </c>
      <c r="F71" s="420">
        <v>8094000</v>
      </c>
      <c r="G71" s="420">
        <v>8103000</v>
      </c>
      <c r="H71" s="420">
        <v>8073000</v>
      </c>
      <c r="I71" s="420">
        <v>8067000</v>
      </c>
      <c r="J71" s="420">
        <v>8064000</v>
      </c>
      <c r="K71" s="420">
        <v>8018000</v>
      </c>
      <c r="L71" s="420">
        <v>8027000</v>
      </c>
      <c r="M71" s="420">
        <v>8003000</v>
      </c>
      <c r="N71" s="420">
        <v>7993000</v>
      </c>
      <c r="O71" s="420">
        <v>7985000</v>
      </c>
      <c r="P71" s="421">
        <v>8050339</v>
      </c>
      <c r="Q71" s="399" t="s">
        <v>164</v>
      </c>
      <c r="R71" s="422">
        <f t="shared" si="1"/>
        <v>0</v>
      </c>
    </row>
    <row r="72" spans="1:18">
      <c r="A72" s="419" t="s">
        <v>1751</v>
      </c>
      <c r="B72" s="420" t="s">
        <v>1725</v>
      </c>
      <c r="C72" s="420">
        <v>0</v>
      </c>
      <c r="D72" s="420">
        <v>0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0</v>
      </c>
      <c r="L72" s="420">
        <v>0</v>
      </c>
      <c r="M72" s="420">
        <v>0</v>
      </c>
      <c r="N72" s="420">
        <v>0</v>
      </c>
      <c r="O72" s="420">
        <v>0</v>
      </c>
      <c r="P72" s="421">
        <v>0</v>
      </c>
      <c r="Q72" s="399" t="s">
        <v>164</v>
      </c>
      <c r="R72" s="422">
        <f t="shared" si="1"/>
        <v>0</v>
      </c>
    </row>
    <row r="73" spans="1:18">
      <c r="A73" s="419" t="s">
        <v>1752</v>
      </c>
      <c r="B73" s="420" t="s">
        <v>1725</v>
      </c>
      <c r="C73" s="420">
        <v>0</v>
      </c>
      <c r="D73" s="420">
        <v>0</v>
      </c>
      <c r="E73" s="420">
        <v>0</v>
      </c>
      <c r="F73" s="420">
        <v>0</v>
      </c>
      <c r="G73" s="420">
        <v>0</v>
      </c>
      <c r="H73" s="420">
        <v>0</v>
      </c>
      <c r="I73" s="420">
        <v>0</v>
      </c>
      <c r="J73" s="420">
        <v>0</v>
      </c>
      <c r="K73" s="420">
        <v>0</v>
      </c>
      <c r="L73" s="420">
        <v>0</v>
      </c>
      <c r="M73" s="420">
        <v>0</v>
      </c>
      <c r="N73" s="420">
        <v>0</v>
      </c>
      <c r="O73" s="420">
        <v>0</v>
      </c>
      <c r="P73" s="421">
        <v>0</v>
      </c>
      <c r="Q73" s="399" t="s">
        <v>164</v>
      </c>
      <c r="R73" s="422">
        <f t="shared" si="1"/>
        <v>0</v>
      </c>
    </row>
    <row r="74" spans="1:18">
      <c r="A74" s="419" t="s">
        <v>1753</v>
      </c>
      <c r="B74" s="420" t="s">
        <v>1725</v>
      </c>
      <c r="C74" s="420">
        <v>0</v>
      </c>
      <c r="D74" s="420">
        <v>0</v>
      </c>
      <c r="E74" s="420">
        <v>0</v>
      </c>
      <c r="F74" s="420">
        <v>0</v>
      </c>
      <c r="G74" s="420">
        <v>0</v>
      </c>
      <c r="H74" s="420">
        <v>0</v>
      </c>
      <c r="I74" s="420">
        <v>0</v>
      </c>
      <c r="J74" s="420">
        <v>0</v>
      </c>
      <c r="K74" s="420">
        <v>0</v>
      </c>
      <c r="L74" s="420">
        <v>0</v>
      </c>
      <c r="M74" s="420">
        <v>0</v>
      </c>
      <c r="N74" s="420">
        <v>0</v>
      </c>
      <c r="O74" s="420">
        <v>0</v>
      </c>
      <c r="P74" s="421">
        <v>0</v>
      </c>
      <c r="Q74" s="399" t="s">
        <v>164</v>
      </c>
      <c r="R74" s="422">
        <f t="shared" si="1"/>
        <v>0</v>
      </c>
    </row>
    <row r="75" spans="1:18">
      <c r="A75" s="419" t="s">
        <v>1754</v>
      </c>
      <c r="B75" s="420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2000</v>
      </c>
      <c r="P75" s="421">
        <v>70</v>
      </c>
      <c r="Q75" s="399" t="s">
        <v>164</v>
      </c>
      <c r="R75" s="422">
        <f t="shared" si="1"/>
        <v>0</v>
      </c>
    </row>
    <row r="76" spans="1:18">
      <c r="A76" s="419" t="s">
        <v>1755</v>
      </c>
      <c r="B76" s="420" t="s">
        <v>1725</v>
      </c>
      <c r="C76" s="420">
        <v>0</v>
      </c>
      <c r="D76" s="420">
        <v>0</v>
      </c>
      <c r="E76" s="420">
        <v>0</v>
      </c>
      <c r="F76" s="420">
        <v>0</v>
      </c>
      <c r="G76" s="420">
        <v>0</v>
      </c>
      <c r="H76" s="420">
        <v>0</v>
      </c>
      <c r="I76" s="420">
        <v>0</v>
      </c>
      <c r="J76" s="420">
        <v>0</v>
      </c>
      <c r="K76" s="420">
        <v>0</v>
      </c>
      <c r="L76" s="420">
        <v>0</v>
      </c>
      <c r="M76" s="420">
        <v>0</v>
      </c>
      <c r="N76" s="420">
        <v>0</v>
      </c>
      <c r="O76" s="420">
        <v>0</v>
      </c>
      <c r="P76" s="421">
        <v>0</v>
      </c>
      <c r="Q76" s="399" t="s">
        <v>164</v>
      </c>
      <c r="R76" s="422">
        <f t="shared" si="1"/>
        <v>0</v>
      </c>
    </row>
    <row r="77" spans="1:18">
      <c r="A77" s="419" t="s">
        <v>1756</v>
      </c>
      <c r="B77" s="420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19" t="s">
        <v>1757</v>
      </c>
      <c r="B78" s="420" t="s">
        <v>1725</v>
      </c>
      <c r="C78" s="420">
        <v>50189000</v>
      </c>
      <c r="D78" s="420">
        <v>50524000</v>
      </c>
      <c r="E78" s="420">
        <v>50859000</v>
      </c>
      <c r="F78" s="420">
        <v>51193000</v>
      </c>
      <c r="G78" s="420">
        <v>51526000</v>
      </c>
      <c r="H78" s="420">
        <v>51881000</v>
      </c>
      <c r="I78" s="420">
        <v>52204000</v>
      </c>
      <c r="J78" s="420">
        <v>52531000</v>
      </c>
      <c r="K78" s="420">
        <v>52865000</v>
      </c>
      <c r="L78" s="420">
        <v>53209000</v>
      </c>
      <c r="M78" s="420">
        <v>53473000</v>
      </c>
      <c r="N78" s="420">
        <v>53141000</v>
      </c>
      <c r="O78" s="420">
        <v>53456000</v>
      </c>
      <c r="P78" s="421">
        <v>52102286</v>
      </c>
      <c r="Q78" s="399" t="s">
        <v>164</v>
      </c>
      <c r="R78" s="422">
        <f t="shared" si="1"/>
        <v>0</v>
      </c>
    </row>
    <row r="79" spans="1:18">
      <c r="A79" s="419" t="s">
        <v>1758</v>
      </c>
      <c r="B79" s="420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19" t="s">
        <v>1759</v>
      </c>
      <c r="B80" s="420" t="s">
        <v>1725</v>
      </c>
      <c r="C80" s="420">
        <v>0</v>
      </c>
      <c r="D80" s="420">
        <v>0</v>
      </c>
      <c r="E80" s="420">
        <v>0</v>
      </c>
      <c r="F80" s="420">
        <v>0</v>
      </c>
      <c r="G80" s="420">
        <v>0</v>
      </c>
      <c r="H80" s="420">
        <v>0</v>
      </c>
      <c r="I80" s="420">
        <v>0</v>
      </c>
      <c r="J80" s="420">
        <v>2000</v>
      </c>
      <c r="K80" s="420">
        <v>802000</v>
      </c>
      <c r="L80" s="420">
        <v>960000</v>
      </c>
      <c r="M80" s="420">
        <v>1067000</v>
      </c>
      <c r="N80" s="420">
        <v>834000</v>
      </c>
      <c r="O80" s="420">
        <v>943000</v>
      </c>
      <c r="P80" s="421">
        <v>344612</v>
      </c>
      <c r="Q80" s="399" t="s">
        <v>164</v>
      </c>
      <c r="R80" s="422">
        <f t="shared" si="1"/>
        <v>0</v>
      </c>
    </row>
    <row r="81" spans="1:18">
      <c r="A81" s="419" t="s">
        <v>1760</v>
      </c>
      <c r="B81" s="420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19" t="s">
        <v>1761</v>
      </c>
      <c r="B82" s="420" t="s">
        <v>1725</v>
      </c>
      <c r="C82" s="420">
        <v>0</v>
      </c>
      <c r="D82" s="420">
        <v>0</v>
      </c>
      <c r="E82" s="420">
        <v>0</v>
      </c>
      <c r="F82" s="420">
        <v>0</v>
      </c>
      <c r="G82" s="420">
        <v>0</v>
      </c>
      <c r="H82" s="420">
        <v>0</v>
      </c>
      <c r="I82" s="420">
        <v>0</v>
      </c>
      <c r="J82" s="420">
        <v>9000</v>
      </c>
      <c r="K82" s="420">
        <v>32000</v>
      </c>
      <c r="L82" s="420">
        <v>56000</v>
      </c>
      <c r="M82" s="420">
        <v>79000</v>
      </c>
      <c r="N82" s="420">
        <v>103000</v>
      </c>
      <c r="O82" s="420">
        <v>128000</v>
      </c>
      <c r="P82" s="421">
        <v>28705</v>
      </c>
      <c r="Q82" s="399" t="s">
        <v>164</v>
      </c>
      <c r="R82" s="422">
        <f t="shared" si="1"/>
        <v>0</v>
      </c>
    </row>
    <row r="83" spans="1:18">
      <c r="A83" s="419" t="s">
        <v>1762</v>
      </c>
      <c r="B83" s="420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19" t="s">
        <v>1763</v>
      </c>
      <c r="B84" s="420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19" t="s">
        <v>1764</v>
      </c>
      <c r="B85" s="420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19" t="s">
        <v>1765</v>
      </c>
      <c r="B86" s="420" t="s">
        <v>1725</v>
      </c>
      <c r="C86" s="420">
        <v>20949000</v>
      </c>
      <c r="D86" s="420">
        <v>21193000</v>
      </c>
      <c r="E86" s="420">
        <v>21433000</v>
      </c>
      <c r="F86" s="420">
        <v>21692000</v>
      </c>
      <c r="G86" s="420">
        <v>21922000</v>
      </c>
      <c r="H86" s="420">
        <v>22232000</v>
      </c>
      <c r="I86" s="420">
        <v>22419000</v>
      </c>
      <c r="J86" s="420">
        <v>22623000</v>
      </c>
      <c r="K86" s="420">
        <v>22082000</v>
      </c>
      <c r="L86" s="420">
        <v>22296000</v>
      </c>
      <c r="M86" s="420">
        <v>22236000</v>
      </c>
      <c r="N86" s="420">
        <v>22415000</v>
      </c>
      <c r="O86" s="420">
        <v>22588000</v>
      </c>
      <c r="P86" s="421">
        <v>22026075</v>
      </c>
      <c r="Q86" s="399" t="s">
        <v>164</v>
      </c>
      <c r="R86" s="422">
        <f t="shared" si="1"/>
        <v>0</v>
      </c>
    </row>
    <row r="87" spans="1:18">
      <c r="A87" s="419" t="s">
        <v>1766</v>
      </c>
      <c r="B87" s="420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19" t="s">
        <v>1767</v>
      </c>
      <c r="B88" s="420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19" t="s">
        <v>1768</v>
      </c>
      <c r="B89" s="420" t="s">
        <v>1725</v>
      </c>
      <c r="C89" s="420">
        <v>0</v>
      </c>
      <c r="D89" s="420">
        <v>0</v>
      </c>
      <c r="E89" s="420">
        <v>0</v>
      </c>
      <c r="F89" s="420">
        <v>0</v>
      </c>
      <c r="G89" s="420">
        <v>0</v>
      </c>
      <c r="H89" s="420">
        <v>0</v>
      </c>
      <c r="I89" s="420">
        <v>0</v>
      </c>
      <c r="J89" s="420">
        <v>0</v>
      </c>
      <c r="K89" s="420">
        <v>0</v>
      </c>
      <c r="L89" s="420">
        <v>0</v>
      </c>
      <c r="M89" s="420">
        <v>0</v>
      </c>
      <c r="N89" s="420">
        <v>0</v>
      </c>
      <c r="O89" s="420">
        <v>0</v>
      </c>
      <c r="P89" s="421">
        <v>0</v>
      </c>
      <c r="Q89" s="399" t="s">
        <v>164</v>
      </c>
      <c r="R89" s="422">
        <f t="shared" si="1"/>
        <v>0</v>
      </c>
    </row>
    <row r="90" spans="1:18">
      <c r="A90" s="419" t="s">
        <v>1769</v>
      </c>
      <c r="B90" s="420" t="s">
        <v>1725</v>
      </c>
      <c r="C90" s="420">
        <v>32827000</v>
      </c>
      <c r="D90" s="420">
        <v>32864000</v>
      </c>
      <c r="E90" s="420">
        <v>32955000</v>
      </c>
      <c r="F90" s="420">
        <v>32157000</v>
      </c>
      <c r="G90" s="420">
        <v>31970000</v>
      </c>
      <c r="H90" s="420">
        <v>31941000</v>
      </c>
      <c r="I90" s="420">
        <v>31775000</v>
      </c>
      <c r="J90" s="420">
        <v>31655000</v>
      </c>
      <c r="K90" s="420">
        <v>31471000</v>
      </c>
      <c r="L90" s="420">
        <v>31574000</v>
      </c>
      <c r="M90" s="420">
        <v>31125000</v>
      </c>
      <c r="N90" s="420">
        <v>30965000</v>
      </c>
      <c r="O90" s="420">
        <v>30847000</v>
      </c>
      <c r="P90" s="421">
        <v>31857377</v>
      </c>
      <c r="Q90" s="399" t="s">
        <v>164</v>
      </c>
      <c r="R90" s="422">
        <f t="shared" si="1"/>
        <v>0</v>
      </c>
    </row>
    <row r="91" spans="1:18">
      <c r="A91" s="419" t="s">
        <v>1770</v>
      </c>
      <c r="B91" s="420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0</v>
      </c>
      <c r="K91" s="420">
        <v>0</v>
      </c>
      <c r="L91" s="420">
        <v>0</v>
      </c>
      <c r="M91" s="420">
        <v>0</v>
      </c>
      <c r="N91" s="420">
        <v>0</v>
      </c>
      <c r="O91" s="420">
        <v>0</v>
      </c>
      <c r="P91" s="421">
        <v>0</v>
      </c>
      <c r="Q91" s="399" t="s">
        <v>164</v>
      </c>
      <c r="R91" s="422">
        <f t="shared" si="1"/>
        <v>0</v>
      </c>
    </row>
    <row r="92" spans="1:18">
      <c r="A92" s="419" t="s">
        <v>1771</v>
      </c>
      <c r="B92" s="420" t="s">
        <v>1725</v>
      </c>
      <c r="C92" s="420">
        <v>508089000</v>
      </c>
      <c r="D92" s="420">
        <v>510554000</v>
      </c>
      <c r="E92" s="420">
        <v>513088000</v>
      </c>
      <c r="F92" s="420">
        <v>513871000</v>
      </c>
      <c r="G92" s="420">
        <v>516147000</v>
      </c>
      <c r="H92" s="420">
        <v>518550000</v>
      </c>
      <c r="I92" s="420">
        <v>520998000</v>
      </c>
      <c r="J92" s="420">
        <v>523208000</v>
      </c>
      <c r="K92" s="420">
        <v>525140000</v>
      </c>
      <c r="L92" s="420">
        <v>527946000</v>
      </c>
      <c r="M92" s="420">
        <v>529426000</v>
      </c>
      <c r="N92" s="420">
        <v>532799000</v>
      </c>
      <c r="O92" s="420">
        <v>535231000</v>
      </c>
      <c r="P92" s="421">
        <v>521115457</v>
      </c>
      <c r="Q92" s="399" t="s">
        <v>164</v>
      </c>
      <c r="R92" s="422">
        <f t="shared" si="1"/>
        <v>1000</v>
      </c>
    </row>
    <row r="93" spans="1:18">
      <c r="A93" s="419" t="s">
        <v>1772</v>
      </c>
      <c r="B93" s="420" t="s">
        <v>1725</v>
      </c>
      <c r="C93" s="420">
        <v>6881000</v>
      </c>
      <c r="D93" s="420">
        <v>6943000</v>
      </c>
      <c r="E93" s="420">
        <v>7005000</v>
      </c>
      <c r="F93" s="420">
        <v>7067000</v>
      </c>
      <c r="G93" s="420">
        <v>7130000</v>
      </c>
      <c r="H93" s="420">
        <v>7192000</v>
      </c>
      <c r="I93" s="420">
        <v>7254000</v>
      </c>
      <c r="J93" s="420">
        <v>7317000</v>
      </c>
      <c r="K93" s="420">
        <v>7380000</v>
      </c>
      <c r="L93" s="420">
        <v>7443000</v>
      </c>
      <c r="M93" s="420">
        <v>7506000</v>
      </c>
      <c r="N93" s="420">
        <v>7568000</v>
      </c>
      <c r="O93" s="420">
        <v>7631000</v>
      </c>
      <c r="P93" s="421">
        <v>7255173</v>
      </c>
      <c r="Q93" s="399" t="s">
        <v>164</v>
      </c>
      <c r="R93" s="422">
        <f t="shared" si="1"/>
        <v>0</v>
      </c>
    </row>
    <row r="94" spans="1:18">
      <c r="A94" s="419" t="s">
        <v>1773</v>
      </c>
      <c r="B94" s="420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19" t="s">
        <v>1774</v>
      </c>
      <c r="B95" s="420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19" t="s">
        <v>1775</v>
      </c>
      <c r="B96" s="420" t="s">
        <v>1725</v>
      </c>
      <c r="C96" s="420">
        <v>14768000</v>
      </c>
      <c r="D96" s="420">
        <v>14853000</v>
      </c>
      <c r="E96" s="420">
        <v>14939000</v>
      </c>
      <c r="F96" s="420">
        <v>15024000</v>
      </c>
      <c r="G96" s="420">
        <v>15109000</v>
      </c>
      <c r="H96" s="420">
        <v>15195000</v>
      </c>
      <c r="I96" s="420">
        <v>15280000</v>
      </c>
      <c r="J96" s="420">
        <v>15365000</v>
      </c>
      <c r="K96" s="420">
        <v>15448000</v>
      </c>
      <c r="L96" s="420">
        <v>15524000</v>
      </c>
      <c r="M96" s="420">
        <v>15609000</v>
      </c>
      <c r="N96" s="420">
        <v>15694000</v>
      </c>
      <c r="O96" s="420">
        <v>15780000</v>
      </c>
      <c r="P96" s="421">
        <v>15276154</v>
      </c>
      <c r="Q96" s="399" t="s">
        <v>164</v>
      </c>
      <c r="R96" s="422">
        <f t="shared" si="1"/>
        <v>0</v>
      </c>
    </row>
    <row r="97" spans="1:18">
      <c r="A97" s="419" t="s">
        <v>1776</v>
      </c>
      <c r="B97" s="420" t="s">
        <v>1725</v>
      </c>
      <c r="C97" s="420">
        <v>0</v>
      </c>
      <c r="D97" s="420">
        <v>0</v>
      </c>
      <c r="E97" s="420">
        <v>0</v>
      </c>
      <c r="F97" s="420">
        <v>0</v>
      </c>
      <c r="G97" s="420">
        <v>0</v>
      </c>
      <c r="H97" s="420">
        <v>0</v>
      </c>
      <c r="I97" s="420">
        <v>0</v>
      </c>
      <c r="J97" s="420">
        <v>0</v>
      </c>
      <c r="K97" s="420">
        <v>0</v>
      </c>
      <c r="L97" s="420">
        <v>0</v>
      </c>
      <c r="M97" s="420">
        <v>0</v>
      </c>
      <c r="N97" s="420">
        <v>0</v>
      </c>
      <c r="O97" s="420">
        <v>0</v>
      </c>
      <c r="P97" s="421">
        <v>0</v>
      </c>
      <c r="Q97" s="399" t="s">
        <v>164</v>
      </c>
      <c r="R97" s="422">
        <f t="shared" si="1"/>
        <v>0</v>
      </c>
    </row>
    <row r="98" spans="1:18">
      <c r="A98" s="419" t="s">
        <v>1777</v>
      </c>
      <c r="B98" s="420" t="s">
        <v>1725</v>
      </c>
      <c r="C98" s="420">
        <v>21802000</v>
      </c>
      <c r="D98" s="420">
        <v>22131000</v>
      </c>
      <c r="E98" s="420">
        <v>22464000</v>
      </c>
      <c r="F98" s="420">
        <v>22797000</v>
      </c>
      <c r="G98" s="420">
        <v>23116000</v>
      </c>
      <c r="H98" s="420">
        <v>23448000</v>
      </c>
      <c r="I98" s="420">
        <v>23781000</v>
      </c>
      <c r="J98" s="420">
        <v>23982000</v>
      </c>
      <c r="K98" s="420">
        <v>24311000</v>
      </c>
      <c r="L98" s="420">
        <v>24622000</v>
      </c>
      <c r="M98" s="420">
        <v>24967000</v>
      </c>
      <c r="N98" s="420">
        <v>25307000</v>
      </c>
      <c r="O98" s="420">
        <v>25657000</v>
      </c>
      <c r="P98" s="421">
        <v>23721390</v>
      </c>
      <c r="Q98" s="399" t="s">
        <v>164</v>
      </c>
      <c r="R98" s="422">
        <f t="shared" si="1"/>
        <v>0</v>
      </c>
    </row>
    <row r="99" spans="1:18">
      <c r="A99" s="419" t="s">
        <v>1778</v>
      </c>
      <c r="B99" s="420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0</v>
      </c>
      <c r="Q99" s="399" t="s">
        <v>164</v>
      </c>
      <c r="R99" s="422">
        <f t="shared" si="1"/>
        <v>0</v>
      </c>
    </row>
    <row r="100" spans="1:18">
      <c r="A100" s="419" t="s">
        <v>1779</v>
      </c>
      <c r="B100" s="420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19" t="s">
        <v>1780</v>
      </c>
      <c r="B101" s="420" t="s">
        <v>1725</v>
      </c>
      <c r="C101" s="420">
        <v>0</v>
      </c>
      <c r="D101" s="420">
        <v>0</v>
      </c>
      <c r="E101" s="420">
        <v>0</v>
      </c>
      <c r="F101" s="420">
        <v>0</v>
      </c>
      <c r="G101" s="420">
        <v>0</v>
      </c>
      <c r="H101" s="420">
        <v>0</v>
      </c>
      <c r="I101" s="420">
        <v>0</v>
      </c>
      <c r="J101" s="420">
        <v>0</v>
      </c>
      <c r="K101" s="420">
        <v>0</v>
      </c>
      <c r="L101" s="420">
        <v>0</v>
      </c>
      <c r="M101" s="420">
        <v>0</v>
      </c>
      <c r="N101" s="420">
        <v>0</v>
      </c>
      <c r="O101" s="420">
        <v>0</v>
      </c>
      <c r="P101" s="421">
        <v>0</v>
      </c>
      <c r="Q101" s="399" t="s">
        <v>164</v>
      </c>
      <c r="R101" s="422">
        <f t="shared" si="1"/>
        <v>0</v>
      </c>
    </row>
    <row r="102" spans="1:18">
      <c r="A102" s="419" t="s">
        <v>1781</v>
      </c>
      <c r="B102" s="420" t="s">
        <v>1725</v>
      </c>
      <c r="C102" s="420">
        <v>10153000</v>
      </c>
      <c r="D102" s="420">
        <v>10203000</v>
      </c>
      <c r="E102" s="420">
        <v>10253000</v>
      </c>
      <c r="F102" s="420">
        <v>10303000</v>
      </c>
      <c r="G102" s="420">
        <v>10353000</v>
      </c>
      <c r="H102" s="420">
        <v>10403000</v>
      </c>
      <c r="I102" s="420">
        <v>10453000</v>
      </c>
      <c r="J102" s="420">
        <v>10503000</v>
      </c>
      <c r="K102" s="420">
        <v>10554000</v>
      </c>
      <c r="L102" s="420">
        <v>10604000</v>
      </c>
      <c r="M102" s="420">
        <v>10654000</v>
      </c>
      <c r="N102" s="420">
        <v>10704000</v>
      </c>
      <c r="O102" s="420">
        <v>10754000</v>
      </c>
      <c r="P102" s="421">
        <v>10453470</v>
      </c>
      <c r="Q102" s="399" t="s">
        <v>164</v>
      </c>
      <c r="R102" s="422">
        <f t="shared" si="1"/>
        <v>0</v>
      </c>
    </row>
    <row r="103" spans="1:18">
      <c r="A103" s="419" t="s">
        <v>1782</v>
      </c>
      <c r="B103" s="420" t="s">
        <v>1725</v>
      </c>
      <c r="C103" s="420">
        <v>47528000</v>
      </c>
      <c r="D103" s="420">
        <v>47686000</v>
      </c>
      <c r="E103" s="420">
        <v>47844000</v>
      </c>
      <c r="F103" s="420">
        <v>48002000</v>
      </c>
      <c r="G103" s="420">
        <v>48159000</v>
      </c>
      <c r="H103" s="420">
        <v>48317000</v>
      </c>
      <c r="I103" s="420">
        <v>48475000</v>
      </c>
      <c r="J103" s="420">
        <v>48633000</v>
      </c>
      <c r="K103" s="420">
        <v>48790000</v>
      </c>
      <c r="L103" s="420">
        <v>48948000</v>
      </c>
      <c r="M103" s="420">
        <v>49106000</v>
      </c>
      <c r="N103" s="420">
        <v>49264000</v>
      </c>
      <c r="O103" s="420">
        <v>49421000</v>
      </c>
      <c r="P103" s="421">
        <v>48474885</v>
      </c>
      <c r="Q103" s="399" t="s">
        <v>164</v>
      </c>
      <c r="R103" s="422">
        <f t="shared" si="1"/>
        <v>0</v>
      </c>
    </row>
    <row r="104" spans="1:18">
      <c r="A104" s="419" t="s">
        <v>1783</v>
      </c>
      <c r="B104" s="420" t="s">
        <v>1725</v>
      </c>
      <c r="C104" s="420">
        <v>0</v>
      </c>
      <c r="D104" s="420">
        <v>0</v>
      </c>
      <c r="E104" s="420">
        <v>0</v>
      </c>
      <c r="F104" s="420">
        <v>0</v>
      </c>
      <c r="G104" s="420">
        <v>0</v>
      </c>
      <c r="H104" s="420">
        <v>0</v>
      </c>
      <c r="I104" s="420">
        <v>0</v>
      </c>
      <c r="J104" s="420">
        <v>0</v>
      </c>
      <c r="K104" s="420">
        <v>0</v>
      </c>
      <c r="L104" s="420">
        <v>0</v>
      </c>
      <c r="M104" s="420">
        <v>0</v>
      </c>
      <c r="N104" s="420">
        <v>0</v>
      </c>
      <c r="O104" s="420">
        <v>0</v>
      </c>
      <c r="P104" s="421">
        <v>0</v>
      </c>
      <c r="Q104" s="399" t="s">
        <v>164</v>
      </c>
      <c r="R104" s="422">
        <f t="shared" si="1"/>
        <v>0</v>
      </c>
    </row>
    <row r="105" spans="1:18">
      <c r="A105" s="419" t="s">
        <v>1784</v>
      </c>
      <c r="B105" s="420" t="s">
        <v>1725</v>
      </c>
      <c r="C105" s="420">
        <v>11777000</v>
      </c>
      <c r="D105" s="420">
        <v>11887000</v>
      </c>
      <c r="E105" s="420">
        <v>11996000</v>
      </c>
      <c r="F105" s="420">
        <v>12107000</v>
      </c>
      <c r="G105" s="420">
        <v>12217000</v>
      </c>
      <c r="H105" s="420">
        <v>12327000</v>
      </c>
      <c r="I105" s="420">
        <v>12437000</v>
      </c>
      <c r="J105" s="420">
        <v>12501000</v>
      </c>
      <c r="K105" s="420">
        <v>12611000</v>
      </c>
      <c r="L105" s="420">
        <v>12630000</v>
      </c>
      <c r="M105" s="420">
        <v>12740000</v>
      </c>
      <c r="N105" s="420">
        <v>12851000</v>
      </c>
      <c r="O105" s="420">
        <v>12962000</v>
      </c>
      <c r="P105" s="421">
        <v>12389449</v>
      </c>
      <c r="Q105" s="399" t="s">
        <v>164</v>
      </c>
      <c r="R105" s="422">
        <f t="shared" si="1"/>
        <v>0</v>
      </c>
    </row>
    <row r="106" spans="1:18">
      <c r="A106" s="419" t="s">
        <v>1785</v>
      </c>
      <c r="B106" s="420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19" t="s">
        <v>1786</v>
      </c>
      <c r="B107" s="420" t="s">
        <v>1725</v>
      </c>
      <c r="C107" s="420">
        <v>189226000</v>
      </c>
      <c r="D107" s="420">
        <v>190000000</v>
      </c>
      <c r="E107" s="420">
        <v>190784000</v>
      </c>
      <c r="F107" s="420">
        <v>191299000</v>
      </c>
      <c r="G107" s="420">
        <v>191944000</v>
      </c>
      <c r="H107" s="420">
        <v>192692000</v>
      </c>
      <c r="I107" s="420">
        <v>193451000</v>
      </c>
      <c r="J107" s="420">
        <v>194163000</v>
      </c>
      <c r="K107" s="420">
        <v>194802000</v>
      </c>
      <c r="L107" s="420">
        <v>195244000</v>
      </c>
      <c r="M107" s="420">
        <v>195853000</v>
      </c>
      <c r="N107" s="420">
        <v>196654000</v>
      </c>
      <c r="O107" s="420">
        <v>197386000</v>
      </c>
      <c r="P107" s="421">
        <v>193349240</v>
      </c>
      <c r="Q107" s="399" t="s">
        <v>164</v>
      </c>
      <c r="R107" s="422">
        <f t="shared" si="1"/>
        <v>0</v>
      </c>
    </row>
    <row r="108" spans="1:18">
      <c r="A108" s="419" t="s">
        <v>1787</v>
      </c>
      <c r="B108" s="420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19" t="s">
        <v>1788</v>
      </c>
      <c r="B109" s="420" t="s">
        <v>1725</v>
      </c>
      <c r="C109" s="420">
        <v>11936000</v>
      </c>
      <c r="D109" s="420">
        <v>11997000</v>
      </c>
      <c r="E109" s="420">
        <v>12058000</v>
      </c>
      <c r="F109" s="420">
        <v>12120000</v>
      </c>
      <c r="G109" s="420">
        <v>12181000</v>
      </c>
      <c r="H109" s="420">
        <v>12242000</v>
      </c>
      <c r="I109" s="420">
        <v>12304000</v>
      </c>
      <c r="J109" s="420">
        <v>12365000</v>
      </c>
      <c r="K109" s="420">
        <v>12426000</v>
      </c>
      <c r="L109" s="420">
        <v>12488000</v>
      </c>
      <c r="M109" s="420">
        <v>12549000</v>
      </c>
      <c r="N109" s="420">
        <v>12610000</v>
      </c>
      <c r="O109" s="420">
        <v>12672000</v>
      </c>
      <c r="P109" s="421">
        <v>12303740</v>
      </c>
      <c r="Q109" s="399" t="s">
        <v>164</v>
      </c>
      <c r="R109" s="422">
        <f t="shared" si="1"/>
        <v>0</v>
      </c>
    </row>
    <row r="110" spans="1:18">
      <c r="A110" s="419" t="s">
        <v>1789</v>
      </c>
      <c r="B110" s="420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19" t="s">
        <v>1790</v>
      </c>
      <c r="B111" s="420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19" t="s">
        <v>1791</v>
      </c>
      <c r="B112" s="420" t="s">
        <v>1725</v>
      </c>
      <c r="C112" s="420">
        <v>414534000</v>
      </c>
      <c r="D112" s="420">
        <v>417002000</v>
      </c>
      <c r="E112" s="420">
        <v>419074000</v>
      </c>
      <c r="F112" s="420">
        <v>420678000</v>
      </c>
      <c r="G112" s="420">
        <v>423096000</v>
      </c>
      <c r="H112" s="420">
        <v>424956000</v>
      </c>
      <c r="I112" s="420">
        <v>427432000</v>
      </c>
      <c r="J112" s="420">
        <v>430135000</v>
      </c>
      <c r="K112" s="420">
        <v>432398000</v>
      </c>
      <c r="L112" s="420">
        <v>435088000</v>
      </c>
      <c r="M112" s="420">
        <v>436623000</v>
      </c>
      <c r="N112" s="420">
        <v>438672000</v>
      </c>
      <c r="O112" s="420">
        <v>441035000</v>
      </c>
      <c r="P112" s="421">
        <v>427744928</v>
      </c>
      <c r="Q112" s="399" t="s">
        <v>164</v>
      </c>
      <c r="R112" s="422">
        <f t="shared" si="1"/>
        <v>0</v>
      </c>
    </row>
    <row r="113" spans="1:18">
      <c r="A113" s="419" t="s">
        <v>1792</v>
      </c>
      <c r="B113" s="420" t="s">
        <v>1725</v>
      </c>
      <c r="C113" s="420">
        <v>0</v>
      </c>
      <c r="D113" s="420">
        <v>0</v>
      </c>
      <c r="E113" s="420">
        <v>0</v>
      </c>
      <c r="F113" s="420">
        <v>0</v>
      </c>
      <c r="G113" s="420">
        <v>0</v>
      </c>
      <c r="H113" s="420">
        <v>0</v>
      </c>
      <c r="I113" s="420">
        <v>0</v>
      </c>
      <c r="J113" s="420">
        <v>0</v>
      </c>
      <c r="K113" s="420">
        <v>0</v>
      </c>
      <c r="L113" s="420">
        <v>0</v>
      </c>
      <c r="M113" s="420">
        <v>0</v>
      </c>
      <c r="N113" s="420">
        <v>0</v>
      </c>
      <c r="O113" s="420">
        <v>0</v>
      </c>
      <c r="P113" s="421">
        <v>0</v>
      </c>
      <c r="Q113" s="399" t="s">
        <v>164</v>
      </c>
      <c r="R113" s="422">
        <f t="shared" si="1"/>
        <v>0</v>
      </c>
    </row>
    <row r="114" spans="1:18">
      <c r="A114" s="419" t="s">
        <v>1793</v>
      </c>
      <c r="B114" s="420" t="s">
        <v>1725</v>
      </c>
      <c r="C114" s="420">
        <v>0</v>
      </c>
      <c r="D114" s="420">
        <v>0</v>
      </c>
      <c r="E114" s="420">
        <v>0</v>
      </c>
      <c r="F114" s="420">
        <v>0</v>
      </c>
      <c r="G114" s="420">
        <v>0</v>
      </c>
      <c r="H114" s="420">
        <v>0</v>
      </c>
      <c r="I114" s="420">
        <v>0</v>
      </c>
      <c r="J114" s="420">
        <v>0</v>
      </c>
      <c r="K114" s="420">
        <v>0</v>
      </c>
      <c r="L114" s="420">
        <v>0</v>
      </c>
      <c r="M114" s="420">
        <v>0</v>
      </c>
      <c r="N114" s="420">
        <v>0</v>
      </c>
      <c r="O114" s="420">
        <v>0</v>
      </c>
      <c r="P114" s="421">
        <v>0</v>
      </c>
      <c r="Q114" s="399" t="s">
        <v>164</v>
      </c>
      <c r="R114" s="422">
        <f t="shared" si="1"/>
        <v>0</v>
      </c>
    </row>
    <row r="115" spans="1:18">
      <c r="A115" s="419" t="s">
        <v>1794</v>
      </c>
      <c r="B115" s="420" t="s">
        <v>1725</v>
      </c>
      <c r="C115" s="420">
        <v>151000</v>
      </c>
      <c r="D115" s="420">
        <v>151000</v>
      </c>
      <c r="E115" s="420">
        <v>152000</v>
      </c>
      <c r="F115" s="420">
        <v>153000</v>
      </c>
      <c r="G115" s="420">
        <v>154000</v>
      </c>
      <c r="H115" s="420">
        <v>155000</v>
      </c>
      <c r="I115" s="420">
        <v>156000</v>
      </c>
      <c r="J115" s="420">
        <v>157000</v>
      </c>
      <c r="K115" s="420">
        <v>158000</v>
      </c>
      <c r="L115" s="420">
        <v>158000</v>
      </c>
      <c r="M115" s="420">
        <v>159000</v>
      </c>
      <c r="N115" s="420">
        <v>160000</v>
      </c>
      <c r="O115" s="420">
        <v>161000</v>
      </c>
      <c r="P115" s="421">
        <v>155781</v>
      </c>
      <c r="Q115" s="399" t="s">
        <v>164</v>
      </c>
      <c r="R115" s="422">
        <f t="shared" si="1"/>
        <v>0</v>
      </c>
    </row>
    <row r="116" spans="1:18">
      <c r="A116" s="419" t="s">
        <v>1795</v>
      </c>
      <c r="B116" s="420" t="s">
        <v>1725</v>
      </c>
      <c r="C116" s="420">
        <v>0</v>
      </c>
      <c r="D116" s="420">
        <v>0</v>
      </c>
      <c r="E116" s="420">
        <v>0</v>
      </c>
      <c r="F116" s="420">
        <v>0</v>
      </c>
      <c r="G116" s="420">
        <v>0</v>
      </c>
      <c r="H116" s="420">
        <v>0</v>
      </c>
      <c r="I116" s="420">
        <v>0</v>
      </c>
      <c r="J116" s="420">
        <v>0</v>
      </c>
      <c r="K116" s="420">
        <v>0</v>
      </c>
      <c r="L116" s="420">
        <v>0</v>
      </c>
      <c r="M116" s="420">
        <v>0</v>
      </c>
      <c r="N116" s="420">
        <v>0</v>
      </c>
      <c r="O116" s="420">
        <v>0</v>
      </c>
      <c r="P116" s="421">
        <v>0</v>
      </c>
      <c r="Q116" s="399" t="s">
        <v>164</v>
      </c>
      <c r="R116" s="422">
        <f t="shared" si="1"/>
        <v>0</v>
      </c>
    </row>
    <row r="117" spans="1:18">
      <c r="A117" s="419" t="s">
        <v>1796</v>
      </c>
      <c r="B117" s="420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19" t="s">
        <v>1797</v>
      </c>
      <c r="B118" s="420" t="s">
        <v>1725</v>
      </c>
      <c r="C118" s="420">
        <v>6999000</v>
      </c>
      <c r="D118" s="420">
        <v>7081000</v>
      </c>
      <c r="E118" s="420">
        <v>7163000</v>
      </c>
      <c r="F118" s="420">
        <v>7245000</v>
      </c>
      <c r="G118" s="420">
        <v>7327000</v>
      </c>
      <c r="H118" s="420">
        <v>7410000</v>
      </c>
      <c r="I118" s="420">
        <v>7492000</v>
      </c>
      <c r="J118" s="420">
        <v>6752000</v>
      </c>
      <c r="K118" s="420">
        <v>6830000</v>
      </c>
      <c r="L118" s="420">
        <v>6908000</v>
      </c>
      <c r="M118" s="420">
        <v>6986000</v>
      </c>
      <c r="N118" s="420">
        <v>7063000</v>
      </c>
      <c r="O118" s="420">
        <v>7141000</v>
      </c>
      <c r="P118" s="421">
        <v>7110562</v>
      </c>
      <c r="Q118" s="399" t="s">
        <v>164</v>
      </c>
      <c r="R118" s="422">
        <f t="shared" si="1"/>
        <v>0</v>
      </c>
    </row>
    <row r="119" spans="1:18">
      <c r="A119" s="419" t="s">
        <v>1798</v>
      </c>
      <c r="B119" s="420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19" t="s">
        <v>1799</v>
      </c>
      <c r="B120" s="420" t="s">
        <v>1725</v>
      </c>
      <c r="C120" s="420">
        <v>0</v>
      </c>
      <c r="D120" s="420">
        <v>0</v>
      </c>
      <c r="E120" s="420">
        <v>0</v>
      </c>
      <c r="F120" s="420">
        <v>0</v>
      </c>
      <c r="G120" s="420">
        <v>0</v>
      </c>
      <c r="H120" s="420">
        <v>0</v>
      </c>
      <c r="I120" s="420">
        <v>0</v>
      </c>
      <c r="J120" s="420">
        <v>0</v>
      </c>
      <c r="K120" s="420">
        <v>0</v>
      </c>
      <c r="L120" s="420">
        <v>0</v>
      </c>
      <c r="M120" s="420">
        <v>0</v>
      </c>
      <c r="N120" s="420">
        <v>0</v>
      </c>
      <c r="O120" s="420">
        <v>0</v>
      </c>
      <c r="P120" s="421">
        <v>0</v>
      </c>
      <c r="Q120" s="399" t="s">
        <v>164</v>
      </c>
      <c r="R120" s="422">
        <f t="shared" si="1"/>
        <v>0</v>
      </c>
    </row>
    <row r="121" spans="1:18">
      <c r="A121" s="419" t="s">
        <v>1800</v>
      </c>
      <c r="B121" s="420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19" t="s">
        <v>1801</v>
      </c>
      <c r="B122" s="420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19" t="s">
        <v>1802</v>
      </c>
      <c r="B123" s="420" t="s">
        <v>1725</v>
      </c>
      <c r="C123" s="420">
        <v>220000</v>
      </c>
      <c r="D123" s="420">
        <v>220000</v>
      </c>
      <c r="E123" s="420">
        <v>221000</v>
      </c>
      <c r="F123" s="420">
        <v>222000</v>
      </c>
      <c r="G123" s="420">
        <v>223000</v>
      </c>
      <c r="H123" s="420">
        <v>223000</v>
      </c>
      <c r="I123" s="420">
        <v>224000</v>
      </c>
      <c r="J123" s="420">
        <v>225000</v>
      </c>
      <c r="K123" s="420">
        <v>226000</v>
      </c>
      <c r="L123" s="420">
        <v>-1000</v>
      </c>
      <c r="M123" s="420">
        <v>-1000</v>
      </c>
      <c r="N123" s="420">
        <v>0</v>
      </c>
      <c r="O123" s="420">
        <v>0</v>
      </c>
      <c r="P123" s="421">
        <v>157679</v>
      </c>
      <c r="Q123" s="399" t="s">
        <v>164</v>
      </c>
      <c r="R123" s="422">
        <f t="shared" si="1"/>
        <v>0</v>
      </c>
    </row>
    <row r="124" spans="1:18">
      <c r="A124" s="419" t="s">
        <v>1803</v>
      </c>
      <c r="B124" s="420" t="s">
        <v>1725</v>
      </c>
      <c r="C124" s="420">
        <v>905000</v>
      </c>
      <c r="D124" s="420">
        <v>909000</v>
      </c>
      <c r="E124" s="420">
        <v>913000</v>
      </c>
      <c r="F124" s="420">
        <v>918000</v>
      </c>
      <c r="G124" s="420">
        <v>922000</v>
      </c>
      <c r="H124" s="420">
        <v>926000</v>
      </c>
      <c r="I124" s="420">
        <v>930000</v>
      </c>
      <c r="J124" s="420">
        <v>934000</v>
      </c>
      <c r="K124" s="420">
        <v>938000</v>
      </c>
      <c r="L124" s="420">
        <v>943000</v>
      </c>
      <c r="M124" s="420">
        <v>947000</v>
      </c>
      <c r="N124" s="420">
        <v>951000</v>
      </c>
      <c r="O124" s="420">
        <v>955000</v>
      </c>
      <c r="P124" s="421">
        <v>930059</v>
      </c>
      <c r="Q124" s="399" t="s">
        <v>164</v>
      </c>
      <c r="R124" s="422">
        <f t="shared" si="1"/>
        <v>0</v>
      </c>
    </row>
    <row r="125" spans="1:18">
      <c r="A125" s="419" t="s">
        <v>1804</v>
      </c>
      <c r="B125" s="420" t="s">
        <v>1725</v>
      </c>
      <c r="C125" s="420">
        <v>1023000</v>
      </c>
      <c r="D125" s="420">
        <v>1028000</v>
      </c>
      <c r="E125" s="420">
        <v>1034000</v>
      </c>
      <c r="F125" s="420">
        <v>1039000</v>
      </c>
      <c r="G125" s="420">
        <v>1045000</v>
      </c>
      <c r="H125" s="420">
        <v>1050000</v>
      </c>
      <c r="I125" s="420">
        <v>1056000</v>
      </c>
      <c r="J125" s="420">
        <v>1061000</v>
      </c>
      <c r="K125" s="420">
        <v>1067000</v>
      </c>
      <c r="L125" s="420">
        <v>1072000</v>
      </c>
      <c r="M125" s="420">
        <v>1078000</v>
      </c>
      <c r="N125" s="420">
        <v>1083000</v>
      </c>
      <c r="O125" s="420">
        <v>1089000</v>
      </c>
      <c r="P125" s="421">
        <v>1055899</v>
      </c>
      <c r="Q125" s="399" t="s">
        <v>164</v>
      </c>
      <c r="R125" s="422">
        <f t="shared" si="1"/>
        <v>0</v>
      </c>
    </row>
    <row r="126" spans="1:18">
      <c r="A126" s="419" t="s">
        <v>1885</v>
      </c>
      <c r="B126" s="420"/>
      <c r="C126" s="420">
        <v>-25253</v>
      </c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>
        <v>25253</v>
      </c>
      <c r="P126" s="421">
        <v>0</v>
      </c>
      <c r="Q126" s="399" t="s">
        <v>164</v>
      </c>
      <c r="R126" s="422">
        <f t="shared" si="1"/>
        <v>0</v>
      </c>
    </row>
    <row r="127" spans="1:18">
      <c r="A127" s="419" t="s">
        <v>1806</v>
      </c>
      <c r="B127" s="420" t="s">
        <v>1725</v>
      </c>
      <c r="C127" s="420">
        <v>321000</v>
      </c>
      <c r="D127" s="420">
        <v>329000</v>
      </c>
      <c r="E127" s="420">
        <v>336000</v>
      </c>
      <c r="F127" s="420">
        <v>344000</v>
      </c>
      <c r="G127" s="420">
        <v>352000</v>
      </c>
      <c r="H127" s="420">
        <v>360000</v>
      </c>
      <c r="I127" s="420">
        <v>367000</v>
      </c>
      <c r="J127" s="420">
        <v>375000</v>
      </c>
      <c r="K127" s="420">
        <v>383000</v>
      </c>
      <c r="L127" s="420">
        <v>390000</v>
      </c>
      <c r="M127" s="420">
        <v>398000</v>
      </c>
      <c r="N127" s="420">
        <v>406000</v>
      </c>
      <c r="O127" s="420">
        <v>414000</v>
      </c>
      <c r="P127" s="421">
        <v>367264</v>
      </c>
      <c r="Q127" s="399" t="s">
        <v>164</v>
      </c>
      <c r="R127" s="422">
        <f t="shared" si="1"/>
        <v>0</v>
      </c>
    </row>
    <row r="128" spans="1:18">
      <c r="A128" s="419" t="s">
        <v>1882</v>
      </c>
      <c r="B128" s="420"/>
      <c r="C128" s="421">
        <v>-27502</v>
      </c>
      <c r="D128" s="421">
        <v>-27502</v>
      </c>
      <c r="E128" s="421">
        <v>-27502</v>
      </c>
      <c r="F128" s="421">
        <v>-27502</v>
      </c>
      <c r="G128" s="421">
        <v>-27502</v>
      </c>
      <c r="H128" s="421">
        <v>-27502</v>
      </c>
      <c r="I128" s="421">
        <v>-27502</v>
      </c>
      <c r="J128" s="421">
        <v>-27502</v>
      </c>
      <c r="K128" s="421">
        <v>-27502</v>
      </c>
      <c r="L128" s="421">
        <v>-27502</v>
      </c>
      <c r="M128" s="421">
        <v>-27502</v>
      </c>
      <c r="N128" s="421">
        <v>-27502</v>
      </c>
      <c r="O128" s="421">
        <v>-27502</v>
      </c>
      <c r="P128" s="421">
        <v>-27502</v>
      </c>
      <c r="Q128" s="399" t="s">
        <v>164</v>
      </c>
      <c r="R128" s="422">
        <f t="shared" si="1"/>
        <v>0</v>
      </c>
    </row>
    <row r="129" spans="1:18">
      <c r="A129" s="419" t="s">
        <v>1813</v>
      </c>
      <c r="B129" s="420" t="s">
        <v>1814</v>
      </c>
      <c r="C129" s="420">
        <v>9540000</v>
      </c>
      <c r="D129" s="420">
        <v>9810000</v>
      </c>
      <c r="E129" s="420">
        <v>10080000</v>
      </c>
      <c r="F129" s="420">
        <v>10350000</v>
      </c>
      <c r="G129" s="420">
        <v>10620000</v>
      </c>
      <c r="H129" s="420">
        <v>10890000</v>
      </c>
      <c r="I129" s="420">
        <v>11160000</v>
      </c>
      <c r="J129" s="420">
        <v>11430000</v>
      </c>
      <c r="K129" s="420">
        <v>11700000</v>
      </c>
      <c r="L129" s="420">
        <v>11970000</v>
      </c>
      <c r="M129" s="420">
        <v>12240000</v>
      </c>
      <c r="N129" s="420">
        <v>12511000</v>
      </c>
      <c r="O129" s="420">
        <v>12795000</v>
      </c>
      <c r="P129" s="421">
        <v>11160653</v>
      </c>
      <c r="Q129" s="403" t="s">
        <v>165</v>
      </c>
      <c r="R129" s="422">
        <f t="shared" si="1"/>
        <v>0</v>
      </c>
    </row>
    <row r="130" spans="1:18">
      <c r="A130" s="419" t="s">
        <v>1815</v>
      </c>
      <c r="B130" s="420" t="s">
        <v>1814</v>
      </c>
      <c r="C130" s="420">
        <v>180000</v>
      </c>
      <c r="D130" s="420">
        <v>183000</v>
      </c>
      <c r="E130" s="420">
        <v>186000</v>
      </c>
      <c r="F130" s="420">
        <v>190000</v>
      </c>
      <c r="G130" s="420">
        <v>193000</v>
      </c>
      <c r="H130" s="420">
        <v>196000</v>
      </c>
      <c r="I130" s="420">
        <v>199000</v>
      </c>
      <c r="J130" s="420">
        <v>202000</v>
      </c>
      <c r="K130" s="420">
        <v>206000</v>
      </c>
      <c r="L130" s="420">
        <v>209000</v>
      </c>
      <c r="M130" s="420">
        <v>212000</v>
      </c>
      <c r="N130" s="420">
        <v>215000</v>
      </c>
      <c r="O130" s="420">
        <v>218000</v>
      </c>
      <c r="P130" s="421">
        <v>199170</v>
      </c>
      <c r="Q130" s="403" t="s">
        <v>165</v>
      </c>
      <c r="R130" s="422">
        <f t="shared" si="1"/>
        <v>0</v>
      </c>
    </row>
    <row r="131" spans="1:18">
      <c r="A131" s="419" t="s">
        <v>1823</v>
      </c>
      <c r="B131" s="420" t="s">
        <v>1819</v>
      </c>
      <c r="C131" s="420">
        <v>-16000</v>
      </c>
      <c r="D131" s="420">
        <v>-16000</v>
      </c>
      <c r="E131" s="420">
        <v>-15000</v>
      </c>
      <c r="F131" s="420">
        <v>-15000</v>
      </c>
      <c r="G131" s="420">
        <v>-14000</v>
      </c>
      <c r="H131" s="420">
        <v>-14000</v>
      </c>
      <c r="I131" s="420">
        <v>-13000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-7991</v>
      </c>
      <c r="Q131" s="403" t="s">
        <v>9</v>
      </c>
      <c r="R131" s="422">
        <f t="shared" si="1"/>
        <v>0</v>
      </c>
    </row>
    <row r="132" spans="1:18">
      <c r="A132" s="419" t="s">
        <v>1824</v>
      </c>
      <c r="B132" s="420" t="s">
        <v>1819</v>
      </c>
      <c r="C132" s="420">
        <v>51000</v>
      </c>
      <c r="D132" s="420">
        <v>52000</v>
      </c>
      <c r="E132" s="420">
        <v>53000</v>
      </c>
      <c r="F132" s="420">
        <v>54000</v>
      </c>
      <c r="G132" s="420">
        <v>54000</v>
      </c>
      <c r="H132" s="420">
        <v>55000</v>
      </c>
      <c r="I132" s="420">
        <v>56000</v>
      </c>
      <c r="J132" s="420">
        <v>41000</v>
      </c>
      <c r="K132" s="420">
        <v>42000</v>
      </c>
      <c r="L132" s="420">
        <v>44000</v>
      </c>
      <c r="M132" s="420">
        <v>45000</v>
      </c>
      <c r="N132" s="420">
        <v>46000</v>
      </c>
      <c r="O132" s="420">
        <v>48000</v>
      </c>
      <c r="P132" s="421">
        <v>49273</v>
      </c>
      <c r="Q132" s="403" t="s">
        <v>9</v>
      </c>
      <c r="R132" s="422">
        <f t="shared" si="1"/>
        <v>0</v>
      </c>
    </row>
    <row r="133" spans="1:18">
      <c r="A133" s="419" t="s">
        <v>1825</v>
      </c>
      <c r="B133" s="420" t="s">
        <v>1819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403" t="s">
        <v>9</v>
      </c>
      <c r="R133" s="422">
        <f t="shared" ref="R133:R184" si="2">(ROUND((C133+O133+SUM(D133:N133)*2)/24,-3)-(ROUND(P133,-3)))</f>
        <v>0</v>
      </c>
    </row>
    <row r="134" spans="1:18">
      <c r="A134" s="419" t="s">
        <v>1826</v>
      </c>
      <c r="B134" s="420" t="s">
        <v>1819</v>
      </c>
      <c r="C134" s="420">
        <v>0</v>
      </c>
      <c r="D134" s="420">
        <v>0</v>
      </c>
      <c r="E134" s="420">
        <v>0</v>
      </c>
      <c r="F134" s="420">
        <v>0</v>
      </c>
      <c r="G134" s="420">
        <v>0</v>
      </c>
      <c r="H134" s="420">
        <v>0</v>
      </c>
      <c r="I134" s="420">
        <v>0</v>
      </c>
      <c r="J134" s="420">
        <v>0</v>
      </c>
      <c r="K134" s="420">
        <v>0</v>
      </c>
      <c r="L134" s="420">
        <v>0</v>
      </c>
      <c r="M134" s="420">
        <v>0</v>
      </c>
      <c r="N134" s="420">
        <v>0</v>
      </c>
      <c r="O134" s="420">
        <v>0</v>
      </c>
      <c r="P134" s="421">
        <v>0</v>
      </c>
      <c r="Q134" s="403" t="s">
        <v>9</v>
      </c>
      <c r="R134" s="422">
        <f t="shared" si="2"/>
        <v>0</v>
      </c>
    </row>
    <row r="135" spans="1:18">
      <c r="A135" s="419" t="s">
        <v>1827</v>
      </c>
      <c r="B135" s="420" t="s">
        <v>1819</v>
      </c>
      <c r="C135" s="420">
        <v>0</v>
      </c>
      <c r="D135" s="420">
        <v>0</v>
      </c>
      <c r="E135" s="420">
        <v>0</v>
      </c>
      <c r="F135" s="420">
        <v>0</v>
      </c>
      <c r="G135" s="420">
        <v>0</v>
      </c>
      <c r="H135" s="420">
        <v>0</v>
      </c>
      <c r="I135" s="420">
        <v>0</v>
      </c>
      <c r="J135" s="420">
        <v>0</v>
      </c>
      <c r="K135" s="420">
        <v>0</v>
      </c>
      <c r="L135" s="420">
        <v>0</v>
      </c>
      <c r="M135" s="420">
        <v>0</v>
      </c>
      <c r="N135" s="420">
        <v>0</v>
      </c>
      <c r="O135" s="420">
        <v>0</v>
      </c>
      <c r="P135" s="421">
        <v>0</v>
      </c>
      <c r="Q135" s="403" t="s">
        <v>9</v>
      </c>
      <c r="R135" s="422">
        <f t="shared" si="2"/>
        <v>0</v>
      </c>
    </row>
    <row r="136" spans="1:18">
      <c r="A136" s="419" t="s">
        <v>1828</v>
      </c>
      <c r="B136" s="420" t="s">
        <v>1819</v>
      </c>
      <c r="C136" s="420">
        <v>-1137000</v>
      </c>
      <c r="D136" s="420">
        <v>-1116000</v>
      </c>
      <c r="E136" s="420">
        <v>-1095000</v>
      </c>
      <c r="F136" s="420">
        <v>-1075000</v>
      </c>
      <c r="G136" s="420">
        <v>-1054000</v>
      </c>
      <c r="H136" s="420">
        <v>-1033000</v>
      </c>
      <c r="I136" s="420">
        <v>-1012000</v>
      </c>
      <c r="J136" s="420">
        <v>0</v>
      </c>
      <c r="K136" s="420">
        <v>0</v>
      </c>
      <c r="L136" s="420">
        <v>0</v>
      </c>
      <c r="M136" s="420">
        <v>0</v>
      </c>
      <c r="N136" s="420">
        <v>0</v>
      </c>
      <c r="O136" s="420">
        <v>0</v>
      </c>
      <c r="P136" s="421">
        <v>-579433</v>
      </c>
      <c r="Q136" s="403" t="s">
        <v>9</v>
      </c>
      <c r="R136" s="422">
        <f t="shared" si="2"/>
        <v>0</v>
      </c>
    </row>
    <row r="137" spans="1:18">
      <c r="A137" s="419" t="s">
        <v>1829</v>
      </c>
      <c r="B137" s="420" t="s">
        <v>1819</v>
      </c>
      <c r="C137" s="420">
        <v>475000</v>
      </c>
      <c r="D137" s="420">
        <v>488000</v>
      </c>
      <c r="E137" s="420">
        <v>500000</v>
      </c>
      <c r="F137" s="420">
        <v>512000</v>
      </c>
      <c r="G137" s="420">
        <v>525000</v>
      </c>
      <c r="H137" s="420">
        <v>542000</v>
      </c>
      <c r="I137" s="420">
        <v>563000</v>
      </c>
      <c r="J137" s="420">
        <v>-561000</v>
      </c>
      <c r="K137" s="420">
        <v>-497000</v>
      </c>
      <c r="L137" s="420">
        <v>-455000</v>
      </c>
      <c r="M137" s="420">
        <v>-413000</v>
      </c>
      <c r="N137" s="420">
        <v>-370000</v>
      </c>
      <c r="O137" s="420">
        <v>-328000</v>
      </c>
      <c r="P137" s="421">
        <v>75687</v>
      </c>
      <c r="Q137" s="403" t="s">
        <v>9</v>
      </c>
      <c r="R137" s="422">
        <f t="shared" si="2"/>
        <v>0</v>
      </c>
    </row>
    <row r="138" spans="1:18">
      <c r="A138" s="419" t="s">
        <v>1830</v>
      </c>
      <c r="B138" s="420" t="s">
        <v>1819</v>
      </c>
      <c r="C138" s="420">
        <v>0</v>
      </c>
      <c r="D138" s="420">
        <v>0</v>
      </c>
      <c r="E138" s="420">
        <v>0</v>
      </c>
      <c r="F138" s="420">
        <v>0</v>
      </c>
      <c r="G138" s="420">
        <v>0</v>
      </c>
      <c r="H138" s="420">
        <v>0</v>
      </c>
      <c r="I138" s="420">
        <v>0</v>
      </c>
      <c r="J138" s="420">
        <v>0</v>
      </c>
      <c r="K138" s="420">
        <v>0</v>
      </c>
      <c r="L138" s="420">
        <v>0</v>
      </c>
      <c r="M138" s="420">
        <v>0</v>
      </c>
      <c r="N138" s="420">
        <v>0</v>
      </c>
      <c r="O138" s="420">
        <v>0</v>
      </c>
      <c r="P138" s="421">
        <v>0</v>
      </c>
      <c r="Q138" s="403" t="s">
        <v>9</v>
      </c>
      <c r="R138" s="422">
        <f t="shared" si="2"/>
        <v>0</v>
      </c>
    </row>
    <row r="139" spans="1:18">
      <c r="A139" s="419" t="s">
        <v>1831</v>
      </c>
      <c r="B139" s="420" t="s">
        <v>1819</v>
      </c>
      <c r="C139" s="420">
        <v>-27000</v>
      </c>
      <c r="D139" s="420">
        <v>-26000</v>
      </c>
      <c r="E139" s="420">
        <v>-26000</v>
      </c>
      <c r="F139" s="420">
        <v>-25000</v>
      </c>
      <c r="G139" s="420">
        <v>-25000</v>
      </c>
      <c r="H139" s="420">
        <v>-25000</v>
      </c>
      <c r="I139" s="420">
        <v>-25000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-13807</v>
      </c>
      <c r="Q139" s="403" t="s">
        <v>9</v>
      </c>
      <c r="R139" s="422">
        <f t="shared" si="2"/>
        <v>0</v>
      </c>
    </row>
    <row r="140" spans="1:18">
      <c r="A140" s="419" t="s">
        <v>1832</v>
      </c>
      <c r="B140" s="420" t="s">
        <v>1819</v>
      </c>
      <c r="C140" s="420">
        <v>0</v>
      </c>
      <c r="D140" s="420">
        <v>0</v>
      </c>
      <c r="E140" s="420">
        <v>0</v>
      </c>
      <c r="F140" s="420">
        <v>0</v>
      </c>
      <c r="G140" s="420">
        <v>0</v>
      </c>
      <c r="H140" s="420">
        <v>0</v>
      </c>
      <c r="I140" s="420">
        <v>0</v>
      </c>
      <c r="J140" s="420">
        <v>-27000</v>
      </c>
      <c r="K140" s="420">
        <v>-32000</v>
      </c>
      <c r="L140" s="420">
        <v>-32000</v>
      </c>
      <c r="M140" s="420">
        <v>-31000</v>
      </c>
      <c r="N140" s="420">
        <v>-30000</v>
      </c>
      <c r="O140" s="420">
        <v>-30000</v>
      </c>
      <c r="P140" s="421">
        <v>-13700</v>
      </c>
      <c r="Q140" s="403" t="s">
        <v>9</v>
      </c>
      <c r="R140" s="422">
        <f t="shared" si="2"/>
        <v>0</v>
      </c>
    </row>
    <row r="141" spans="1:18">
      <c r="A141" s="419" t="s">
        <v>1833</v>
      </c>
      <c r="B141" s="420" t="s">
        <v>1819</v>
      </c>
      <c r="C141" s="420">
        <v>0</v>
      </c>
      <c r="D141" s="420">
        <v>0</v>
      </c>
      <c r="E141" s="420">
        <v>0</v>
      </c>
      <c r="F141" s="420">
        <v>0</v>
      </c>
      <c r="G141" s="420">
        <v>0</v>
      </c>
      <c r="H141" s="420">
        <v>0</v>
      </c>
      <c r="I141" s="420">
        <v>0</v>
      </c>
      <c r="J141" s="420">
        <v>0</v>
      </c>
      <c r="K141" s="420">
        <v>0</v>
      </c>
      <c r="L141" s="420">
        <v>0</v>
      </c>
      <c r="M141" s="420">
        <v>0</v>
      </c>
      <c r="N141" s="420">
        <v>0</v>
      </c>
      <c r="O141" s="420">
        <v>0</v>
      </c>
      <c r="P141" s="421">
        <v>0</v>
      </c>
      <c r="Q141" s="403" t="s">
        <v>9</v>
      </c>
      <c r="R141" s="422">
        <f t="shared" si="2"/>
        <v>0</v>
      </c>
    </row>
    <row r="142" spans="1:18">
      <c r="A142" s="419" t="s">
        <v>1834</v>
      </c>
      <c r="B142" s="420" t="s">
        <v>1819</v>
      </c>
      <c r="C142" s="420">
        <v>0</v>
      </c>
      <c r="D142" s="420">
        <v>0</v>
      </c>
      <c r="E142" s="420">
        <v>0</v>
      </c>
      <c r="F142" s="420">
        <v>0</v>
      </c>
      <c r="G142" s="420">
        <v>0</v>
      </c>
      <c r="H142" s="420">
        <v>0</v>
      </c>
      <c r="I142" s="420">
        <v>0</v>
      </c>
      <c r="J142" s="420">
        <v>0</v>
      </c>
      <c r="K142" s="420">
        <v>0</v>
      </c>
      <c r="L142" s="420">
        <v>0</v>
      </c>
      <c r="M142" s="420">
        <v>0</v>
      </c>
      <c r="N142" s="420">
        <v>0</v>
      </c>
      <c r="O142" s="420">
        <v>0</v>
      </c>
      <c r="P142" s="421">
        <v>0</v>
      </c>
      <c r="Q142" s="403" t="s">
        <v>9</v>
      </c>
      <c r="R142" s="422">
        <f t="shared" si="2"/>
        <v>0</v>
      </c>
    </row>
    <row r="143" spans="1:18">
      <c r="A143" s="419" t="s">
        <v>1835</v>
      </c>
      <c r="B143" s="420" t="s">
        <v>1819</v>
      </c>
      <c r="C143" s="420">
        <v>1144000</v>
      </c>
      <c r="D143" s="420">
        <v>1163000</v>
      </c>
      <c r="E143" s="420">
        <v>1182000</v>
      </c>
      <c r="F143" s="420">
        <v>1202000</v>
      </c>
      <c r="G143" s="420">
        <v>1221000</v>
      </c>
      <c r="H143" s="420">
        <v>1240000</v>
      </c>
      <c r="I143" s="420">
        <v>1259000</v>
      </c>
      <c r="J143" s="420">
        <v>0</v>
      </c>
      <c r="K143" s="420">
        <v>0</v>
      </c>
      <c r="L143" s="420">
        <v>0</v>
      </c>
      <c r="M143" s="420">
        <v>0</v>
      </c>
      <c r="N143" s="420">
        <v>0</v>
      </c>
      <c r="O143" s="420">
        <v>0</v>
      </c>
      <c r="P143" s="421">
        <v>653282</v>
      </c>
      <c r="Q143" s="403" t="s">
        <v>9</v>
      </c>
      <c r="R143" s="422">
        <f t="shared" si="2"/>
        <v>0</v>
      </c>
    </row>
    <row r="144" spans="1:18">
      <c r="A144" s="419" t="s">
        <v>1836</v>
      </c>
      <c r="B144" s="420" t="s">
        <v>1819</v>
      </c>
      <c r="C144" s="420">
        <v>148000</v>
      </c>
      <c r="D144" s="420">
        <v>150000</v>
      </c>
      <c r="E144" s="420">
        <v>152000</v>
      </c>
      <c r="F144" s="420">
        <v>154000</v>
      </c>
      <c r="G144" s="420">
        <v>156000</v>
      </c>
      <c r="H144" s="420">
        <v>158000</v>
      </c>
      <c r="I144" s="420">
        <v>160000</v>
      </c>
      <c r="J144" s="420">
        <v>1341000</v>
      </c>
      <c r="K144" s="420">
        <v>1308000</v>
      </c>
      <c r="L144" s="420">
        <v>1298000</v>
      </c>
      <c r="M144" s="420">
        <v>1287000</v>
      </c>
      <c r="N144" s="420">
        <v>1276000</v>
      </c>
      <c r="O144" s="420">
        <v>1266000</v>
      </c>
      <c r="P144" s="421">
        <v>678793</v>
      </c>
      <c r="Q144" s="403" t="s">
        <v>9</v>
      </c>
      <c r="R144" s="422">
        <f t="shared" si="2"/>
        <v>0</v>
      </c>
    </row>
    <row r="145" spans="1:18">
      <c r="A145" s="419" t="s">
        <v>1837</v>
      </c>
      <c r="B145" s="420" t="s">
        <v>1819</v>
      </c>
      <c r="C145" s="420">
        <v>0</v>
      </c>
      <c r="D145" s="420">
        <v>0</v>
      </c>
      <c r="E145" s="420">
        <v>0</v>
      </c>
      <c r="F145" s="420">
        <v>0</v>
      </c>
      <c r="G145" s="420">
        <v>0</v>
      </c>
      <c r="H145" s="420">
        <v>0</v>
      </c>
      <c r="I145" s="420">
        <v>0</v>
      </c>
      <c r="J145" s="420">
        <v>0</v>
      </c>
      <c r="K145" s="420">
        <v>0</v>
      </c>
      <c r="L145" s="420">
        <v>0</v>
      </c>
      <c r="M145" s="420">
        <v>0</v>
      </c>
      <c r="N145" s="420">
        <v>0</v>
      </c>
      <c r="O145" s="420">
        <v>0</v>
      </c>
      <c r="P145" s="421">
        <v>0</v>
      </c>
      <c r="Q145" s="403" t="s">
        <v>9</v>
      </c>
      <c r="R145" s="422">
        <f t="shared" si="2"/>
        <v>0</v>
      </c>
    </row>
    <row r="146" spans="1:18">
      <c r="A146" s="419" t="s">
        <v>1838</v>
      </c>
      <c r="B146" s="420" t="s">
        <v>1819</v>
      </c>
      <c r="C146" s="420">
        <v>0</v>
      </c>
      <c r="D146" s="420">
        <v>0</v>
      </c>
      <c r="E146" s="420">
        <v>0</v>
      </c>
      <c r="F146" s="420">
        <v>0</v>
      </c>
      <c r="G146" s="420">
        <v>0</v>
      </c>
      <c r="H146" s="420">
        <v>0</v>
      </c>
      <c r="I146" s="420">
        <v>0</v>
      </c>
      <c r="J146" s="420">
        <v>0</v>
      </c>
      <c r="K146" s="420">
        <v>0</v>
      </c>
      <c r="L146" s="420">
        <v>0</v>
      </c>
      <c r="M146" s="420">
        <v>0</v>
      </c>
      <c r="N146" s="420">
        <v>0</v>
      </c>
      <c r="O146" s="420">
        <v>0</v>
      </c>
      <c r="P146" s="421">
        <v>0</v>
      </c>
      <c r="Q146" s="403" t="s">
        <v>9</v>
      </c>
      <c r="R146" s="422">
        <f t="shared" si="2"/>
        <v>0</v>
      </c>
    </row>
    <row r="147" spans="1:18">
      <c r="A147" s="419" t="s">
        <v>1839</v>
      </c>
      <c r="B147" s="420" t="s">
        <v>1819</v>
      </c>
      <c r="C147" s="420">
        <v>0</v>
      </c>
      <c r="D147" s="420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9</v>
      </c>
      <c r="R147" s="422">
        <f t="shared" si="2"/>
        <v>0</v>
      </c>
    </row>
    <row r="148" spans="1:18">
      <c r="A148" s="419" t="s">
        <v>1840</v>
      </c>
      <c r="B148" s="420" t="s">
        <v>1819</v>
      </c>
      <c r="C148" s="420">
        <v>0</v>
      </c>
      <c r="D148" s="420">
        <v>0</v>
      </c>
      <c r="E148" s="420">
        <v>0</v>
      </c>
      <c r="F148" s="420">
        <v>0</v>
      </c>
      <c r="G148" s="420">
        <v>0</v>
      </c>
      <c r="H148" s="420">
        <v>0</v>
      </c>
      <c r="I148" s="420">
        <v>0</v>
      </c>
      <c r="J148" s="420">
        <v>0</v>
      </c>
      <c r="K148" s="420">
        <v>0</v>
      </c>
      <c r="L148" s="420">
        <v>0</v>
      </c>
      <c r="M148" s="420">
        <v>0</v>
      </c>
      <c r="N148" s="420">
        <v>0</v>
      </c>
      <c r="O148" s="420">
        <v>0</v>
      </c>
      <c r="P148" s="421">
        <v>0</v>
      </c>
      <c r="Q148" s="403" t="s">
        <v>9</v>
      </c>
      <c r="R148" s="422">
        <f t="shared" si="2"/>
        <v>0</v>
      </c>
    </row>
    <row r="149" spans="1:18">
      <c r="A149" s="419" t="s">
        <v>1841</v>
      </c>
      <c r="B149" s="420" t="s">
        <v>1819</v>
      </c>
      <c r="C149" s="420">
        <v>1250000</v>
      </c>
      <c r="D149" s="420">
        <v>645000</v>
      </c>
      <c r="E149" s="420">
        <v>690000</v>
      </c>
      <c r="F149" s="420">
        <v>735000</v>
      </c>
      <c r="G149" s="420">
        <v>781000</v>
      </c>
      <c r="H149" s="420">
        <v>826000</v>
      </c>
      <c r="I149" s="420">
        <v>872000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431181</v>
      </c>
      <c r="Q149" s="403" t="s">
        <v>9</v>
      </c>
      <c r="R149" s="422">
        <f t="shared" si="2"/>
        <v>0</v>
      </c>
    </row>
    <row r="150" spans="1:18">
      <c r="A150" s="419" t="s">
        <v>1842</v>
      </c>
      <c r="B150" s="420" t="s">
        <v>1819</v>
      </c>
      <c r="C150" s="420">
        <v>742000</v>
      </c>
      <c r="D150" s="420">
        <v>757000</v>
      </c>
      <c r="E150" s="420">
        <v>772000</v>
      </c>
      <c r="F150" s="420">
        <v>788000</v>
      </c>
      <c r="G150" s="420">
        <v>804000</v>
      </c>
      <c r="H150" s="420">
        <v>820000</v>
      </c>
      <c r="I150" s="420">
        <v>836000</v>
      </c>
      <c r="J150" s="420">
        <v>1530000</v>
      </c>
      <c r="K150" s="420">
        <v>1538000</v>
      </c>
      <c r="L150" s="420">
        <v>1557000</v>
      </c>
      <c r="M150" s="420">
        <v>1576000</v>
      </c>
      <c r="N150" s="420">
        <v>1595000</v>
      </c>
      <c r="O150" s="420">
        <v>1609000</v>
      </c>
      <c r="P150" s="421">
        <v>1145666</v>
      </c>
      <c r="Q150" s="403" t="s">
        <v>9</v>
      </c>
      <c r="R150" s="422">
        <f t="shared" si="2"/>
        <v>0</v>
      </c>
    </row>
    <row r="151" spans="1:18">
      <c r="A151" s="419" t="s">
        <v>1843</v>
      </c>
      <c r="B151" s="420" t="s">
        <v>1819</v>
      </c>
      <c r="C151" s="420">
        <v>0</v>
      </c>
      <c r="D151" s="420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19" t="s">
        <v>1844</v>
      </c>
      <c r="B152" s="420" t="s">
        <v>1819</v>
      </c>
      <c r="C152" s="420">
        <v>0</v>
      </c>
      <c r="D152" s="420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19" t="s">
        <v>1845</v>
      </c>
      <c r="B153" s="420" t="s">
        <v>1819</v>
      </c>
      <c r="C153" s="420">
        <v>-18000</v>
      </c>
      <c r="D153" s="420">
        <v>-18000</v>
      </c>
      <c r="E153" s="420">
        <v>0</v>
      </c>
      <c r="F153" s="420">
        <v>0</v>
      </c>
      <c r="G153" s="420">
        <v>-17000</v>
      </c>
      <c r="H153" s="420">
        <v>-17000</v>
      </c>
      <c r="I153" s="420">
        <v>-17000</v>
      </c>
      <c r="J153" s="420">
        <v>-16000</v>
      </c>
      <c r="K153" s="420">
        <v>-16000</v>
      </c>
      <c r="L153" s="420">
        <v>-16000</v>
      </c>
      <c r="M153" s="420">
        <v>-16000</v>
      </c>
      <c r="N153" s="420">
        <v>-15000</v>
      </c>
      <c r="O153" s="420">
        <v>-15000</v>
      </c>
      <c r="P153" s="421">
        <v>-13729</v>
      </c>
      <c r="Q153" s="403" t="s">
        <v>9</v>
      </c>
      <c r="R153" s="422">
        <f t="shared" si="2"/>
        <v>0</v>
      </c>
    </row>
    <row r="154" spans="1:18">
      <c r="A154" s="419" t="s">
        <v>1846</v>
      </c>
      <c r="B154" s="420" t="s">
        <v>1819</v>
      </c>
      <c r="C154" s="420">
        <v>0</v>
      </c>
      <c r="D154" s="420">
        <v>0</v>
      </c>
      <c r="E154" s="420">
        <v>0</v>
      </c>
      <c r="F154" s="420">
        <v>0</v>
      </c>
      <c r="G154" s="420">
        <v>0</v>
      </c>
      <c r="H154" s="420">
        <v>0</v>
      </c>
      <c r="I154" s="420">
        <v>0</v>
      </c>
      <c r="J154" s="420">
        <v>0</v>
      </c>
      <c r="K154" s="420">
        <v>0</v>
      </c>
      <c r="L154" s="420">
        <v>0</v>
      </c>
      <c r="M154" s="420">
        <v>0</v>
      </c>
      <c r="N154" s="420">
        <v>0</v>
      </c>
      <c r="O154" s="420">
        <v>0</v>
      </c>
      <c r="P154" s="421">
        <v>-17</v>
      </c>
      <c r="Q154" s="403" t="s">
        <v>9</v>
      </c>
      <c r="R154" s="422">
        <f t="shared" si="2"/>
        <v>0</v>
      </c>
    </row>
    <row r="155" spans="1:18">
      <c r="A155" s="419" t="s">
        <v>1847</v>
      </c>
      <c r="B155" s="420" t="s">
        <v>1819</v>
      </c>
      <c r="C155" s="420">
        <v>0</v>
      </c>
      <c r="D155" s="420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19" t="s">
        <v>1848</v>
      </c>
      <c r="B156" s="420" t="s">
        <v>1819</v>
      </c>
      <c r="C156" s="420">
        <v>332000</v>
      </c>
      <c r="D156" s="420">
        <v>333000</v>
      </c>
      <c r="E156" s="420">
        <v>334000</v>
      </c>
      <c r="F156" s="420">
        <v>335000</v>
      </c>
      <c r="G156" s="420">
        <v>336000</v>
      </c>
      <c r="H156" s="420">
        <v>337000</v>
      </c>
      <c r="I156" s="420">
        <v>339000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181687</v>
      </c>
      <c r="Q156" s="403" t="s">
        <v>9</v>
      </c>
      <c r="R156" s="422">
        <f t="shared" si="2"/>
        <v>0</v>
      </c>
    </row>
    <row r="157" spans="1:18">
      <c r="A157" s="419" t="s">
        <v>1849</v>
      </c>
      <c r="B157" s="420" t="s">
        <v>1819</v>
      </c>
      <c r="C157" s="420">
        <v>4280000</v>
      </c>
      <c r="D157" s="420">
        <v>4302000</v>
      </c>
      <c r="E157" s="420">
        <v>4325000</v>
      </c>
      <c r="F157" s="420">
        <v>4348000</v>
      </c>
      <c r="G157" s="420">
        <v>4371000</v>
      </c>
      <c r="H157" s="420">
        <v>4394000</v>
      </c>
      <c r="I157" s="420">
        <v>4416000</v>
      </c>
      <c r="J157" s="420">
        <v>4391000</v>
      </c>
      <c r="K157" s="420">
        <v>4414000</v>
      </c>
      <c r="L157" s="420">
        <v>4437000</v>
      </c>
      <c r="M157" s="420">
        <v>4459000</v>
      </c>
      <c r="N157" s="420">
        <v>4482000</v>
      </c>
      <c r="O157" s="420">
        <v>4506000</v>
      </c>
      <c r="P157" s="421">
        <v>4394388</v>
      </c>
      <c r="Q157" s="403" t="s">
        <v>9</v>
      </c>
      <c r="R157" s="422">
        <f t="shared" si="2"/>
        <v>0</v>
      </c>
    </row>
    <row r="158" spans="1:18">
      <c r="A158" s="419" t="s">
        <v>1850</v>
      </c>
      <c r="B158" s="420" t="s">
        <v>1819</v>
      </c>
      <c r="C158" s="420">
        <v>0</v>
      </c>
      <c r="D158" s="420">
        <v>0</v>
      </c>
      <c r="E158" s="420">
        <v>0</v>
      </c>
      <c r="F158" s="420">
        <v>0</v>
      </c>
      <c r="G158" s="420">
        <v>0</v>
      </c>
      <c r="H158" s="420">
        <v>0</v>
      </c>
      <c r="I158" s="420">
        <v>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0</v>
      </c>
      <c r="Q158" s="403" t="s">
        <v>9</v>
      </c>
      <c r="R158" s="422">
        <f t="shared" si="2"/>
        <v>0</v>
      </c>
    </row>
    <row r="159" spans="1:18">
      <c r="A159" s="419" t="s">
        <v>1851</v>
      </c>
      <c r="B159" s="420" t="s">
        <v>1819</v>
      </c>
      <c r="C159" s="420">
        <v>0</v>
      </c>
      <c r="D159" s="420">
        <v>0</v>
      </c>
      <c r="E159" s="420">
        <v>0</v>
      </c>
      <c r="F159" s="420">
        <v>0</v>
      </c>
      <c r="G159" s="420">
        <v>0</v>
      </c>
      <c r="H159" s="420">
        <v>0</v>
      </c>
      <c r="I159" s="420">
        <v>0</v>
      </c>
      <c r="J159" s="420">
        <v>0</v>
      </c>
      <c r="K159" s="420">
        <v>0</v>
      </c>
      <c r="L159" s="420">
        <v>0</v>
      </c>
      <c r="M159" s="420">
        <v>0</v>
      </c>
      <c r="N159" s="420">
        <v>0</v>
      </c>
      <c r="O159" s="420">
        <v>0</v>
      </c>
      <c r="P159" s="421">
        <v>0</v>
      </c>
      <c r="Q159" s="403" t="s">
        <v>9</v>
      </c>
      <c r="R159" s="422">
        <f t="shared" si="2"/>
        <v>0</v>
      </c>
    </row>
    <row r="160" spans="1:18">
      <c r="A160" s="419" t="s">
        <v>1852</v>
      </c>
      <c r="B160" s="420" t="s">
        <v>1819</v>
      </c>
      <c r="C160" s="420">
        <v>0</v>
      </c>
      <c r="D160" s="420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19" t="s">
        <v>1853</v>
      </c>
      <c r="B161" s="420" t="s">
        <v>1819</v>
      </c>
      <c r="C161" s="420">
        <v>0</v>
      </c>
      <c r="D161" s="420">
        <v>0</v>
      </c>
      <c r="E161" s="420">
        <v>0</v>
      </c>
      <c r="F161" s="420">
        <v>0</v>
      </c>
      <c r="G161" s="420">
        <v>0</v>
      </c>
      <c r="H161" s="420">
        <v>0</v>
      </c>
      <c r="I161" s="420">
        <v>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0</v>
      </c>
      <c r="Q161" s="403" t="s">
        <v>9</v>
      </c>
      <c r="R161" s="422">
        <f t="shared" si="2"/>
        <v>0</v>
      </c>
    </row>
    <row r="162" spans="1:18">
      <c r="A162" s="419" t="s">
        <v>1854</v>
      </c>
      <c r="B162" s="420" t="s">
        <v>1819</v>
      </c>
      <c r="C162" s="420">
        <v>0</v>
      </c>
      <c r="D162" s="420">
        <v>0</v>
      </c>
      <c r="E162" s="420">
        <v>0</v>
      </c>
      <c r="F162" s="420">
        <v>0</v>
      </c>
      <c r="G162" s="420">
        <v>0</v>
      </c>
      <c r="H162" s="420">
        <v>0</v>
      </c>
      <c r="I162" s="420">
        <v>0</v>
      </c>
      <c r="J162" s="420">
        <v>0</v>
      </c>
      <c r="K162" s="420">
        <v>0</v>
      </c>
      <c r="L162" s="420">
        <v>0</v>
      </c>
      <c r="M162" s="420">
        <v>0</v>
      </c>
      <c r="N162" s="420">
        <v>0</v>
      </c>
      <c r="O162" s="420">
        <v>0</v>
      </c>
      <c r="P162" s="421">
        <v>0</v>
      </c>
      <c r="Q162" s="403" t="s">
        <v>9</v>
      </c>
      <c r="R162" s="422">
        <f t="shared" si="2"/>
        <v>0</v>
      </c>
    </row>
    <row r="163" spans="1:18">
      <c r="A163" s="419" t="s">
        <v>1855</v>
      </c>
      <c r="B163" s="420" t="s">
        <v>1819</v>
      </c>
      <c r="C163" s="420">
        <v>0</v>
      </c>
      <c r="D163" s="420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19" t="s">
        <v>1856</v>
      </c>
      <c r="B164" s="420" t="s">
        <v>1819</v>
      </c>
      <c r="C164" s="420">
        <v>180000</v>
      </c>
      <c r="D164" s="420">
        <v>193000</v>
      </c>
      <c r="E164" s="420">
        <v>206000</v>
      </c>
      <c r="F164" s="420">
        <v>220000</v>
      </c>
      <c r="G164" s="420">
        <v>233000</v>
      </c>
      <c r="H164" s="420">
        <v>246000</v>
      </c>
      <c r="I164" s="420">
        <v>259000</v>
      </c>
      <c r="J164" s="420">
        <v>272000</v>
      </c>
      <c r="K164" s="420">
        <v>285000</v>
      </c>
      <c r="L164" s="420">
        <v>298000</v>
      </c>
      <c r="M164" s="420">
        <v>312000</v>
      </c>
      <c r="N164" s="420">
        <v>325000</v>
      </c>
      <c r="O164" s="420">
        <v>322000</v>
      </c>
      <c r="P164" s="421">
        <v>258307</v>
      </c>
      <c r="Q164" s="403" t="s">
        <v>9</v>
      </c>
      <c r="R164" s="422">
        <f t="shared" si="2"/>
        <v>0</v>
      </c>
    </row>
    <row r="165" spans="1:18">
      <c r="A165" s="419" t="s">
        <v>1857</v>
      </c>
      <c r="B165" s="420" t="s">
        <v>1819</v>
      </c>
      <c r="C165" s="420">
        <v>0</v>
      </c>
      <c r="D165" s="420">
        <v>0</v>
      </c>
      <c r="E165" s="420">
        <v>0</v>
      </c>
      <c r="F165" s="420">
        <v>0</v>
      </c>
      <c r="G165" s="420">
        <v>0</v>
      </c>
      <c r="H165" s="420">
        <v>0</v>
      </c>
      <c r="I165" s="420">
        <v>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0</v>
      </c>
      <c r="Q165" s="403" t="s">
        <v>9</v>
      </c>
      <c r="R165" s="422">
        <f t="shared" si="2"/>
        <v>0</v>
      </c>
    </row>
    <row r="166" spans="1:18">
      <c r="A166" s="419" t="s">
        <v>1858</v>
      </c>
      <c r="B166" s="420" t="s">
        <v>1819</v>
      </c>
      <c r="C166" s="420">
        <v>-1225000</v>
      </c>
      <c r="D166" s="420">
        <v>-1205000</v>
      </c>
      <c r="E166" s="420">
        <v>20000</v>
      </c>
      <c r="F166" s="420">
        <v>-1164000</v>
      </c>
      <c r="G166" s="420">
        <v>-1143000</v>
      </c>
      <c r="H166" s="420">
        <v>-1123000</v>
      </c>
      <c r="I166" s="420">
        <v>-1103000</v>
      </c>
      <c r="J166" s="420">
        <v>-1082000</v>
      </c>
      <c r="K166" s="420">
        <v>-1062000</v>
      </c>
      <c r="L166" s="420">
        <v>-1041000</v>
      </c>
      <c r="M166" s="420">
        <v>-1021000</v>
      </c>
      <c r="N166" s="420">
        <v>-1000000</v>
      </c>
      <c r="O166" s="420">
        <v>-980000</v>
      </c>
      <c r="P166" s="421">
        <v>-1002193</v>
      </c>
      <c r="Q166" s="403" t="s">
        <v>9</v>
      </c>
      <c r="R166" s="422">
        <f t="shared" si="2"/>
        <v>0</v>
      </c>
    </row>
    <row r="167" spans="1:18">
      <c r="A167" s="419" t="s">
        <v>1859</v>
      </c>
      <c r="B167" s="420" t="s">
        <v>1819</v>
      </c>
      <c r="C167" s="420">
        <v>781000</v>
      </c>
      <c r="D167" s="420">
        <v>794000</v>
      </c>
      <c r="E167" s="420">
        <v>-397000</v>
      </c>
      <c r="F167" s="420">
        <v>821000</v>
      </c>
      <c r="G167" s="420">
        <v>834000</v>
      </c>
      <c r="H167" s="420">
        <v>847000</v>
      </c>
      <c r="I167" s="420">
        <v>860000</v>
      </c>
      <c r="J167" s="420">
        <v>859000</v>
      </c>
      <c r="K167" s="420">
        <v>876000</v>
      </c>
      <c r="L167" s="420">
        <v>891000</v>
      </c>
      <c r="M167" s="420">
        <v>906000</v>
      </c>
      <c r="N167" s="420">
        <v>920000</v>
      </c>
      <c r="O167" s="420">
        <v>935000</v>
      </c>
      <c r="P167" s="421">
        <v>755730</v>
      </c>
      <c r="Q167" s="403" t="s">
        <v>9</v>
      </c>
      <c r="R167" s="422">
        <f t="shared" si="2"/>
        <v>0</v>
      </c>
    </row>
    <row r="168" spans="1:18">
      <c r="A168" s="419" t="s">
        <v>1860</v>
      </c>
      <c r="B168" s="420" t="s">
        <v>1819</v>
      </c>
      <c r="C168" s="420">
        <v>0</v>
      </c>
      <c r="D168" s="420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19" t="s">
        <v>1861</v>
      </c>
      <c r="B169" s="420" t="s">
        <v>1819</v>
      </c>
      <c r="C169" s="420">
        <v>1000</v>
      </c>
      <c r="D169" s="420">
        <v>2000</v>
      </c>
      <c r="E169" s="420">
        <v>2000</v>
      </c>
      <c r="F169" s="420">
        <v>2000</v>
      </c>
      <c r="G169" s="420">
        <v>2000</v>
      </c>
      <c r="H169" s="420">
        <v>2000</v>
      </c>
      <c r="I169" s="420">
        <v>2000</v>
      </c>
      <c r="J169" s="420">
        <v>825000</v>
      </c>
      <c r="K169" s="420">
        <v>830000</v>
      </c>
      <c r="L169" s="420">
        <v>835000</v>
      </c>
      <c r="M169" s="420">
        <v>840000</v>
      </c>
      <c r="N169" s="420">
        <v>845000</v>
      </c>
      <c r="O169" s="420">
        <v>850000</v>
      </c>
      <c r="P169" s="421">
        <v>384234</v>
      </c>
      <c r="Q169" s="403" t="s">
        <v>9</v>
      </c>
      <c r="R169" s="422">
        <f t="shared" si="2"/>
        <v>0</v>
      </c>
    </row>
    <row r="170" spans="1:18">
      <c r="A170" s="419" t="s">
        <v>1862</v>
      </c>
      <c r="B170" s="420" t="s">
        <v>1819</v>
      </c>
      <c r="C170" s="420">
        <v>0</v>
      </c>
      <c r="D170" s="420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19" t="s">
        <v>1863</v>
      </c>
      <c r="B171" s="420" t="s">
        <v>1819</v>
      </c>
      <c r="C171" s="420">
        <v>0</v>
      </c>
      <c r="D171" s="420">
        <v>0</v>
      </c>
      <c r="E171" s="420">
        <v>0</v>
      </c>
      <c r="F171" s="420">
        <v>0</v>
      </c>
      <c r="G171" s="420">
        <v>0</v>
      </c>
      <c r="H171" s="420">
        <v>0</v>
      </c>
      <c r="I171" s="420">
        <v>0</v>
      </c>
      <c r="J171" s="420">
        <v>0</v>
      </c>
      <c r="K171" s="420">
        <v>0</v>
      </c>
      <c r="L171" s="420">
        <v>227000</v>
      </c>
      <c r="M171" s="420">
        <v>228000</v>
      </c>
      <c r="N171" s="420">
        <v>228000</v>
      </c>
      <c r="O171" s="420">
        <v>229000</v>
      </c>
      <c r="P171" s="421">
        <v>66476</v>
      </c>
      <c r="Q171" s="403" t="s">
        <v>9</v>
      </c>
      <c r="R171" s="422">
        <f t="shared" si="2"/>
        <v>0</v>
      </c>
    </row>
    <row r="172" spans="1:18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03"/>
      <c r="R172" s="422">
        <f t="shared" si="2"/>
        <v>0</v>
      </c>
    </row>
    <row r="173" spans="1:18">
      <c r="A173" s="496">
        <v>10800552</v>
      </c>
      <c r="B173" s="433" t="s">
        <v>1883</v>
      </c>
      <c r="C173" s="497">
        <f>$P$173/$P$188*C188</f>
        <v>-79612.222102389351</v>
      </c>
      <c r="D173" s="497">
        <f t="shared" ref="D173:O173" si="3">$P$173/$P$188*D188</f>
        <v>-87657.425002401782</v>
      </c>
      <c r="E173" s="497">
        <f t="shared" si="3"/>
        <v>-98910.215145263122</v>
      </c>
      <c r="F173" s="497">
        <f t="shared" si="3"/>
        <v>-51670.067916371983</v>
      </c>
      <c r="G173" s="497">
        <f t="shared" si="3"/>
        <v>-55049.0432430238</v>
      </c>
      <c r="H173" s="497">
        <f t="shared" si="3"/>
        <v>-60321.528407629943</v>
      </c>
      <c r="I173" s="497">
        <f t="shared" si="3"/>
        <v>-66023.436702930063</v>
      </c>
      <c r="J173" s="497">
        <f t="shared" si="3"/>
        <v>-68743.165258170353</v>
      </c>
      <c r="K173" s="497">
        <f t="shared" si="3"/>
        <v>-66394.382841750426</v>
      </c>
      <c r="L173" s="497">
        <f t="shared" si="3"/>
        <v>-82309.246454724533</v>
      </c>
      <c r="M173" s="497">
        <f t="shared" si="3"/>
        <v>-71758.411918637226</v>
      </c>
      <c r="N173" s="497">
        <f t="shared" si="3"/>
        <v>-72949.55030856916</v>
      </c>
      <c r="O173" s="497">
        <f t="shared" si="3"/>
        <v>-77738.980920451068</v>
      </c>
      <c r="P173" s="498">
        <v>-71705.172892574439</v>
      </c>
      <c r="Q173" s="399" t="s">
        <v>162</v>
      </c>
      <c r="R173" s="422">
        <f t="shared" si="2"/>
        <v>0</v>
      </c>
    </row>
    <row r="174" spans="1:18">
      <c r="A174" s="499">
        <v>10800552</v>
      </c>
      <c r="B174" s="500" t="s">
        <v>1883</v>
      </c>
      <c r="C174" s="431">
        <f>$P$174/$P$188*C188</f>
        <v>-4356253.3603021996</v>
      </c>
      <c r="D174" s="431">
        <f t="shared" ref="D174:O174" si="4">$P$174/$P$188*D188</f>
        <v>-4796473.9852511967</v>
      </c>
      <c r="E174" s="431">
        <f t="shared" si="4"/>
        <v>-5412208.6498303423</v>
      </c>
      <c r="F174" s="431">
        <f t="shared" si="4"/>
        <v>-2827303.4094972573</v>
      </c>
      <c r="G174" s="431">
        <f t="shared" si="4"/>
        <v>-3012195.5307368105</v>
      </c>
      <c r="H174" s="431">
        <f t="shared" si="4"/>
        <v>-3300697.4794190051</v>
      </c>
      <c r="I174" s="431">
        <f t="shared" si="4"/>
        <v>-3612696.77444673</v>
      </c>
      <c r="J174" s="431">
        <f t="shared" si="4"/>
        <v>-3761515.9675932028</v>
      </c>
      <c r="K174" s="431">
        <f t="shared" si="4"/>
        <v>-3632994.3533994826</v>
      </c>
      <c r="L174" s="431">
        <f t="shared" si="4"/>
        <v>-4503830.2158077108</v>
      </c>
      <c r="M174" s="431">
        <f t="shared" si="4"/>
        <v>-3926505.4384297994</v>
      </c>
      <c r="N174" s="431">
        <f t="shared" si="4"/>
        <v>-3991682.6245037224</v>
      </c>
      <c r="O174" s="431">
        <f t="shared" si="4"/>
        <v>-4253752.6012732647</v>
      </c>
      <c r="P174" s="501">
        <v>-3923592.2841419191</v>
      </c>
      <c r="Q174" s="399" t="s">
        <v>164</v>
      </c>
      <c r="R174" s="422">
        <f t="shared" si="2"/>
        <v>0</v>
      </c>
    </row>
    <row r="175" spans="1:18">
      <c r="A175" s="499">
        <v>10800552</v>
      </c>
      <c r="B175" s="500" t="s">
        <v>1883</v>
      </c>
      <c r="C175" s="431">
        <f>$P$175/$P$188*C188</f>
        <v>-163793.51737703776</v>
      </c>
      <c r="D175" s="431">
        <f t="shared" ref="D175:O175" si="5">$P$175/$P$188*D188</f>
        <v>-180345.6502808301</v>
      </c>
      <c r="E175" s="431">
        <f t="shared" si="5"/>
        <v>-203497.0462490831</v>
      </c>
      <c r="F175" s="431">
        <f t="shared" si="5"/>
        <v>-106305.56394027588</v>
      </c>
      <c r="G175" s="431">
        <f t="shared" si="5"/>
        <v>-113257.4394094812</v>
      </c>
      <c r="H175" s="431">
        <f t="shared" si="5"/>
        <v>-124105.00612252201</v>
      </c>
      <c r="I175" s="431">
        <f t="shared" si="5"/>
        <v>-135836.06437947383</v>
      </c>
      <c r="J175" s="431">
        <f t="shared" si="5"/>
        <v>-141431.61107581717</v>
      </c>
      <c r="K175" s="431">
        <f t="shared" si="5"/>
        <v>-136599.24585124175</v>
      </c>
      <c r="L175" s="431">
        <f t="shared" si="5"/>
        <v>-169342.35263693499</v>
      </c>
      <c r="M175" s="431">
        <f t="shared" si="5"/>
        <v>-147635.1542408611</v>
      </c>
      <c r="N175" s="431">
        <f t="shared" si="5"/>
        <v>-150085.79236422427</v>
      </c>
      <c r="O175" s="431">
        <f t="shared" si="5"/>
        <v>-159939.52669592624</v>
      </c>
      <c r="P175" s="501">
        <v>-147525.62071560239</v>
      </c>
      <c r="Q175" s="403" t="s">
        <v>165</v>
      </c>
      <c r="R175" s="422">
        <f t="shared" si="2"/>
        <v>0</v>
      </c>
    </row>
    <row r="176" spans="1:18">
      <c r="A176" s="502">
        <v>10800552</v>
      </c>
      <c r="B176" s="503" t="s">
        <v>1883</v>
      </c>
      <c r="C176" s="504">
        <f>$P$176/$P$188*C188</f>
        <v>-203785.83773919698</v>
      </c>
      <c r="D176" s="504">
        <f t="shared" ref="D176:O176" si="6">$P$176/$P$188*D188</f>
        <v>-224379.38945104711</v>
      </c>
      <c r="E176" s="504">
        <f t="shared" si="6"/>
        <v>-253183.50024721533</v>
      </c>
      <c r="F176" s="504">
        <f t="shared" si="6"/>
        <v>-132261.45180116824</v>
      </c>
      <c r="G176" s="504">
        <f t="shared" si="6"/>
        <v>-140910.7182009457</v>
      </c>
      <c r="H176" s="504">
        <f t="shared" si="6"/>
        <v>-154406.85959560354</v>
      </c>
      <c r="I176" s="504">
        <f t="shared" si="6"/>
        <v>-169002.20850039108</v>
      </c>
      <c r="J176" s="504">
        <f t="shared" si="6"/>
        <v>-175963.98079384683</v>
      </c>
      <c r="K176" s="504">
        <f t="shared" si="6"/>
        <v>-169951.73066745742</v>
      </c>
      <c r="L176" s="504">
        <f t="shared" si="6"/>
        <v>-210689.49339067197</v>
      </c>
      <c r="M176" s="504">
        <f t="shared" si="6"/>
        <v>-183682.19981181741</v>
      </c>
      <c r="N176" s="504">
        <f t="shared" si="6"/>
        <v>-186731.19314783323</v>
      </c>
      <c r="O176" s="504">
        <f t="shared" si="6"/>
        <v>-198990.84504249899</v>
      </c>
      <c r="P176" s="505">
        <v>-183545.92224990396</v>
      </c>
      <c r="Q176" s="506" t="s">
        <v>9</v>
      </c>
      <c r="R176" s="422">
        <f t="shared" si="2"/>
        <v>0</v>
      </c>
    </row>
    <row r="177" spans="1:18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Q177" s="403"/>
      <c r="R177" s="422">
        <f t="shared" si="2"/>
        <v>0</v>
      </c>
    </row>
    <row r="178" spans="1:18">
      <c r="A178" s="507" t="s">
        <v>1628</v>
      </c>
      <c r="B178" s="16" t="s">
        <v>1650</v>
      </c>
      <c r="C178" s="497">
        <f>$P$178/$P$194*C194</f>
        <v>32942121.159016438</v>
      </c>
      <c r="D178" s="497">
        <f t="shared" ref="D178:O178" si="7">$P$178/$P$194*D194</f>
        <v>33182950.092209991</v>
      </c>
      <c r="E178" s="497">
        <f t="shared" si="7"/>
        <v>33854559.194179811</v>
      </c>
      <c r="F178" s="497">
        <f t="shared" si="7"/>
        <v>34848669.573609062</v>
      </c>
      <c r="G178" s="497">
        <f t="shared" si="7"/>
        <v>35846759.258579344</v>
      </c>
      <c r="H178" s="497">
        <f t="shared" si="7"/>
        <v>35168530.074823014</v>
      </c>
      <c r="I178" s="497">
        <f t="shared" si="7"/>
        <v>36036344.636186719</v>
      </c>
      <c r="J178" s="497">
        <f t="shared" si="7"/>
        <v>35372583.092251666</v>
      </c>
      <c r="K178" s="497">
        <f t="shared" si="7"/>
        <v>36461002.834258139</v>
      </c>
      <c r="L178" s="497">
        <f t="shared" si="7"/>
        <v>37636830.651675224</v>
      </c>
      <c r="M178" s="497">
        <f t="shared" si="7"/>
        <v>38046516.890766934</v>
      </c>
      <c r="N178" s="497">
        <f t="shared" si="7"/>
        <v>39432766.60031753</v>
      </c>
      <c r="O178" s="497">
        <f t="shared" si="7"/>
        <v>40782608.723268703</v>
      </c>
      <c r="P178" s="508">
        <v>36062489.82</v>
      </c>
      <c r="Q178" s="403" t="s">
        <v>165</v>
      </c>
      <c r="R178" s="422">
        <f t="shared" si="2"/>
        <v>0</v>
      </c>
    </row>
    <row r="179" spans="1:18">
      <c r="A179" s="509" t="s">
        <v>1628</v>
      </c>
      <c r="B179" s="510" t="s">
        <v>1627</v>
      </c>
      <c r="C179" s="504">
        <f>$P$179/$P$194*C194</f>
        <v>44759098.667636499</v>
      </c>
      <c r="D179" s="504">
        <f t="shared" ref="D179:O179" si="8">$P$179/$P$194*D194</f>
        <v>45086317.60811694</v>
      </c>
      <c r="E179" s="504">
        <f t="shared" si="8"/>
        <v>45998845.915448546</v>
      </c>
      <c r="F179" s="504">
        <f t="shared" si="8"/>
        <v>47349562.960796326</v>
      </c>
      <c r="G179" s="504">
        <f t="shared" si="8"/>
        <v>48705686.765729509</v>
      </c>
      <c r="H179" s="504">
        <f t="shared" si="8"/>
        <v>47784163.624931052</v>
      </c>
      <c r="I179" s="504">
        <f t="shared" si="8"/>
        <v>48963280.093776233</v>
      </c>
      <c r="J179" s="504">
        <f t="shared" si="8"/>
        <v>48061414.415687077</v>
      </c>
      <c r="K179" s="504">
        <f t="shared" si="8"/>
        <v>49540271.420344085</v>
      </c>
      <c r="L179" s="504">
        <f t="shared" si="8"/>
        <v>51137891.471641779</v>
      </c>
      <c r="M179" s="504">
        <f t="shared" si="8"/>
        <v>51694540.107282527</v>
      </c>
      <c r="N179" s="504">
        <f t="shared" si="8"/>
        <v>53578064.462871119</v>
      </c>
      <c r="O179" s="504">
        <f t="shared" si="8"/>
        <v>55412121.124713205</v>
      </c>
      <c r="P179" s="511">
        <v>48998804.061900005</v>
      </c>
      <c r="Q179" s="403" t="s">
        <v>9</v>
      </c>
      <c r="R179" s="422">
        <f t="shared" si="2"/>
        <v>0</v>
      </c>
    </row>
    <row r="180" spans="1:18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Q180" s="403"/>
      <c r="R180" s="422">
        <f t="shared" si="2"/>
        <v>0</v>
      </c>
    </row>
    <row r="181" spans="1:18">
      <c r="A181" s="512">
        <v>10800543</v>
      </c>
      <c r="B181" s="513" t="s">
        <v>1658</v>
      </c>
      <c r="C181" s="497">
        <f>$P$181/$P$198*C198</f>
        <v>-432.81956767959463</v>
      </c>
      <c r="D181" s="497">
        <f t="shared" ref="D181:O181" si="9">$P$181/$P$198*D198</f>
        <v>-469.4692124559075</v>
      </c>
      <c r="E181" s="497">
        <f t="shared" si="9"/>
        <v>-591.2347615317467</v>
      </c>
      <c r="F181" s="497">
        <f t="shared" si="9"/>
        <v>-165.82351806916418</v>
      </c>
      <c r="G181" s="497">
        <f t="shared" si="9"/>
        <v>-187.11122185099185</v>
      </c>
      <c r="H181" s="497">
        <f t="shared" si="9"/>
        <v>-223.67221666012253</v>
      </c>
      <c r="I181" s="497">
        <f t="shared" si="9"/>
        <v>-245.86183019024119</v>
      </c>
      <c r="J181" s="497">
        <f t="shared" si="9"/>
        <v>-287.8667287046668</v>
      </c>
      <c r="K181" s="497">
        <f t="shared" si="9"/>
        <v>-80.956920788596946</v>
      </c>
      <c r="L181" s="497">
        <f t="shared" si="9"/>
        <v>-893.05254066597354</v>
      </c>
      <c r="M181" s="497">
        <f t="shared" si="9"/>
        <v>-301.02048979600482</v>
      </c>
      <c r="N181" s="497">
        <f t="shared" si="9"/>
        <v>148.43383515783162</v>
      </c>
      <c r="O181" s="497">
        <f t="shared" si="9"/>
        <v>-1128.7458497785894</v>
      </c>
      <c r="P181" s="514">
        <v>-339.86783562346545</v>
      </c>
      <c r="Q181" s="399" t="s">
        <v>162</v>
      </c>
      <c r="R181" s="422">
        <f t="shared" si="2"/>
        <v>0</v>
      </c>
    </row>
    <row r="182" spans="1:18">
      <c r="A182" s="515">
        <v>10800543</v>
      </c>
      <c r="B182" s="516" t="s">
        <v>1658</v>
      </c>
      <c r="C182" s="431">
        <f>$P$182/$P$198*C198</f>
        <v>-23683.193940798094</v>
      </c>
      <c r="D182" s="431">
        <f t="shared" ref="D182:N182" si="10">$P$182/$P$198*D198</f>
        <v>-25688.603838858246</v>
      </c>
      <c r="E182" s="431">
        <f t="shared" si="10"/>
        <v>-32351.419777452018</v>
      </c>
      <c r="F182" s="431">
        <f t="shared" si="10"/>
        <v>-9073.5974795037037</v>
      </c>
      <c r="G182" s="431">
        <f t="shared" si="10"/>
        <v>-10238.426555790991</v>
      </c>
      <c r="H182" s="431">
        <f t="shared" si="10"/>
        <v>-12238.985669546551</v>
      </c>
      <c r="I182" s="431">
        <f t="shared" si="10"/>
        <v>-13453.165803597671</v>
      </c>
      <c r="J182" s="431">
        <f t="shared" si="10"/>
        <v>-15751.606614196871</v>
      </c>
      <c r="K182" s="431">
        <f t="shared" si="10"/>
        <v>-4429.8331199884951</v>
      </c>
      <c r="L182" s="431">
        <f t="shared" si="10"/>
        <v>-48866.405540083593</v>
      </c>
      <c r="M182" s="431">
        <f t="shared" si="10"/>
        <v>-16471.359366243643</v>
      </c>
      <c r="N182" s="431">
        <f t="shared" si="10"/>
        <v>8122.0618657928444</v>
      </c>
      <c r="O182" s="431">
        <f>$P$182/$P$198*O198</f>
        <v>-61763.166146791526</v>
      </c>
      <c r="P182" s="517">
        <v>-18597.023948021699</v>
      </c>
      <c r="Q182" s="399" t="s">
        <v>164</v>
      </c>
      <c r="R182" s="422">
        <f t="shared" si="2"/>
        <v>0</v>
      </c>
    </row>
    <row r="183" spans="1:18">
      <c r="A183" s="515">
        <v>10800543</v>
      </c>
      <c r="B183" s="516" t="s">
        <v>1658</v>
      </c>
      <c r="C183" s="431">
        <f>$P$183/$P$198*C198</f>
        <v>-890.47934485077008</v>
      </c>
      <c r="D183" s="431">
        <f t="shared" ref="D183:O183" si="11">$P$183/$P$198*D198</f>
        <v>-965.88201632514279</v>
      </c>
      <c r="E183" s="431">
        <f t="shared" si="11"/>
        <v>-1216.4014347233315</v>
      </c>
      <c r="F183" s="431">
        <f t="shared" si="11"/>
        <v>-341.16391392080016</v>
      </c>
      <c r="G183" s="431">
        <f t="shared" si="11"/>
        <v>-384.96105696275242</v>
      </c>
      <c r="H183" s="431">
        <f t="shared" si="11"/>
        <v>-460.18134073889649</v>
      </c>
      <c r="I183" s="431">
        <f t="shared" si="11"/>
        <v>-505.83406532508985</v>
      </c>
      <c r="J183" s="431">
        <f t="shared" si="11"/>
        <v>-592.2545908807607</v>
      </c>
      <c r="K183" s="431">
        <f t="shared" si="11"/>
        <v>-166.56008916475844</v>
      </c>
      <c r="L183" s="431">
        <f t="shared" si="11"/>
        <v>-1837.358799633226</v>
      </c>
      <c r="M183" s="431">
        <f t="shared" si="11"/>
        <v>-619.31702851899877</v>
      </c>
      <c r="N183" s="431">
        <f t="shared" si="11"/>
        <v>305.38652629236157</v>
      </c>
      <c r="O183" s="431">
        <f t="shared" si="11"/>
        <v>-2322.272235062007</v>
      </c>
      <c r="P183" s="517">
        <v>-699.24123168542451</v>
      </c>
      <c r="Q183" s="403" t="s">
        <v>165</v>
      </c>
      <c r="R183" s="422">
        <f t="shared" si="2"/>
        <v>0</v>
      </c>
    </row>
    <row r="184" spans="1:18">
      <c r="A184" s="518">
        <v>10800543</v>
      </c>
      <c r="B184" s="519" t="s">
        <v>1658</v>
      </c>
      <c r="C184" s="504">
        <f>$P$184/$P$198*C198</f>
        <v>-1107.9014736715421</v>
      </c>
      <c r="D184" s="504">
        <f t="shared" ref="D184:O184" si="12">$P$184/$P$198*D198</f>
        <v>-1201.7146893607037</v>
      </c>
      <c r="E184" s="504">
        <f t="shared" si="12"/>
        <v>-1513.4016862929054</v>
      </c>
      <c r="F184" s="504">
        <f t="shared" si="12"/>
        <v>-424.46352650633156</v>
      </c>
      <c r="G184" s="504">
        <f t="shared" si="12"/>
        <v>-478.95431239526636</v>
      </c>
      <c r="H184" s="504">
        <f t="shared" si="12"/>
        <v>-572.54060805442896</v>
      </c>
      <c r="I184" s="504">
        <f t="shared" si="12"/>
        <v>-629.34003988700101</v>
      </c>
      <c r="J184" s="504">
        <f t="shared" si="12"/>
        <v>-736.86126221770223</v>
      </c>
      <c r="K184" s="504">
        <f t="shared" si="12"/>
        <v>-207.22790405814965</v>
      </c>
      <c r="L184" s="504">
        <f t="shared" si="12"/>
        <v>-2285.9738786172097</v>
      </c>
      <c r="M184" s="504">
        <f t="shared" si="12"/>
        <v>-770.53134644135469</v>
      </c>
      <c r="N184" s="504">
        <f t="shared" si="12"/>
        <v>379.95062375696148</v>
      </c>
      <c r="O184" s="504">
        <f t="shared" si="12"/>
        <v>-2889.2852443678762</v>
      </c>
      <c r="P184" s="520">
        <v>-869.97008466941099</v>
      </c>
      <c r="Q184" s="506" t="s">
        <v>9</v>
      </c>
      <c r="R184" s="422">
        <f t="shared" si="2"/>
        <v>0</v>
      </c>
    </row>
    <row r="185" spans="1:18">
      <c r="A185" s="516"/>
      <c r="B185" s="516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521"/>
      <c r="Q185" s="506"/>
    </row>
    <row r="186" spans="1:18">
      <c r="A186" s="516"/>
      <c r="B186" s="453" t="s">
        <v>1631</v>
      </c>
      <c r="C186" s="522">
        <f>SUM(C4:C185)</f>
        <v>1520670905.4948046</v>
      </c>
      <c r="D186" s="522">
        <f t="shared" ref="D186:P186" si="13">SUM(D4:D185)</f>
        <v>1527365583.5805845</v>
      </c>
      <c r="E186" s="522">
        <f t="shared" si="13"/>
        <v>1536412431.2404966</v>
      </c>
      <c r="F186" s="522">
        <f t="shared" si="13"/>
        <v>1546386184.9928124</v>
      </c>
      <c r="G186" s="522">
        <f t="shared" si="13"/>
        <v>1556338241.8395715</v>
      </c>
      <c r="H186" s="522">
        <f t="shared" si="13"/>
        <v>1558286165.4463742</v>
      </c>
      <c r="I186" s="522">
        <f t="shared" si="13"/>
        <v>1567949730.0441942</v>
      </c>
      <c r="J186" s="522">
        <f t="shared" si="13"/>
        <v>1573392472.1940215</v>
      </c>
      <c r="K186" s="522">
        <f t="shared" si="13"/>
        <v>1585130947.9638083</v>
      </c>
      <c r="L186" s="522">
        <f t="shared" si="13"/>
        <v>1595520166.0242679</v>
      </c>
      <c r="M186" s="522">
        <f t="shared" si="13"/>
        <v>1603398811.5654173</v>
      </c>
      <c r="N186" s="522">
        <f t="shared" si="13"/>
        <v>1614374835.7357156</v>
      </c>
      <c r="O186" s="522">
        <f t="shared" si="13"/>
        <v>1625310955.4245734</v>
      </c>
      <c r="P186" s="522">
        <f t="shared" si="13"/>
        <v>1569795174.7788</v>
      </c>
      <c r="Q186" s="506"/>
    </row>
    <row r="187" spans="1:18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03"/>
    </row>
    <row r="188" spans="1:18" s="493" customFormat="1">
      <c r="A188" s="523">
        <v>10800552</v>
      </c>
      <c r="B188" s="524" t="s">
        <v>1883</v>
      </c>
      <c r="C188" s="368">
        <v>-4803445.21</v>
      </c>
      <c r="D188" s="368">
        <v>-5288856.75</v>
      </c>
      <c r="E188" s="368">
        <v>-5967799.75</v>
      </c>
      <c r="F188" s="368">
        <v>-3117540.67</v>
      </c>
      <c r="G188" s="368">
        <v>-3321412.92</v>
      </c>
      <c r="H188" s="368">
        <v>-3639531.08</v>
      </c>
      <c r="I188" s="368">
        <v>-3983558.71</v>
      </c>
      <c r="J188" s="368">
        <v>-4147654.96</v>
      </c>
      <c r="K188" s="368">
        <v>-4005939.94</v>
      </c>
      <c r="L188" s="368">
        <v>-4966171.59</v>
      </c>
      <c r="M188" s="368">
        <v>-4329581.45</v>
      </c>
      <c r="N188" s="368">
        <v>-4401449.41</v>
      </c>
      <c r="O188" s="368">
        <v>-4690422.22</v>
      </c>
      <c r="P188" s="369">
        <v>-4326369.2454166701</v>
      </c>
      <c r="Q188" s="372"/>
    </row>
    <row r="190" spans="1:18" s="6" customFormat="1">
      <c r="A190" s="373">
        <v>10800603</v>
      </c>
      <c r="B190" s="525" t="s">
        <v>1884</v>
      </c>
      <c r="C190" s="526"/>
      <c r="D190" s="526"/>
      <c r="E190" s="526"/>
      <c r="F190" s="526"/>
      <c r="G190" s="526"/>
      <c r="H190" s="526"/>
      <c r="I190" s="526"/>
      <c r="J190" s="526">
        <v>132692.68</v>
      </c>
      <c r="K190" s="526">
        <v>0</v>
      </c>
      <c r="L190" s="526">
        <v>0</v>
      </c>
      <c r="M190" s="526">
        <v>0</v>
      </c>
      <c r="N190" s="526">
        <v>0</v>
      </c>
      <c r="O190" s="526">
        <v>0</v>
      </c>
      <c r="P190" s="462">
        <v>11057.723333333333</v>
      </c>
      <c r="Q190" s="372"/>
      <c r="R190" s="9"/>
    </row>
    <row r="191" spans="1:18">
      <c r="A191" s="378">
        <v>10800503</v>
      </c>
      <c r="B191" s="464" t="s">
        <v>1661</v>
      </c>
      <c r="C191" s="372">
        <v>-101835021.88</v>
      </c>
      <c r="D191" s="372">
        <v>-103635470.56999999</v>
      </c>
      <c r="E191" s="372">
        <v>-106122851.36</v>
      </c>
      <c r="F191" s="372">
        <v>-108650844.66</v>
      </c>
      <c r="G191" s="372">
        <v>-111179310.62</v>
      </c>
      <c r="H191" s="372">
        <v>-107641820</v>
      </c>
      <c r="I191" s="372">
        <v>-108748412.91</v>
      </c>
      <c r="J191" s="372">
        <v>-108557794.97</v>
      </c>
      <c r="K191" s="372">
        <v>-110506095.05</v>
      </c>
      <c r="L191" s="372">
        <v>-112840928.37</v>
      </c>
      <c r="M191" s="372">
        <v>-114992035.51000001</v>
      </c>
      <c r="N191" s="372">
        <v>-117077454.26000001</v>
      </c>
      <c r="O191" s="372">
        <v>-118981538.26000001</v>
      </c>
      <c r="P191" s="467">
        <v>-110030108.19583333</v>
      </c>
      <c r="Q191" s="370"/>
      <c r="R191" s="482"/>
    </row>
    <row r="192" spans="1:18">
      <c r="A192" s="383">
        <v>11100503</v>
      </c>
      <c r="B192" s="472" t="s">
        <v>1663</v>
      </c>
      <c r="C192" s="527">
        <v>-127982249.98</v>
      </c>
      <c r="D192" s="527">
        <v>-127861919.22</v>
      </c>
      <c r="E192" s="527">
        <v>-130059949.27</v>
      </c>
      <c r="F192" s="527">
        <v>-134467263.33000001</v>
      </c>
      <c r="G192" s="527">
        <v>-138901865.94</v>
      </c>
      <c r="H192" s="527">
        <v>-137707761.41</v>
      </c>
      <c r="I192" s="527">
        <v>-142655386.25999999</v>
      </c>
      <c r="J192" s="527">
        <v>-138348033.71000001</v>
      </c>
      <c r="K192" s="527">
        <v>-143860287.74000001</v>
      </c>
      <c r="L192" s="527">
        <v>-149728494.53</v>
      </c>
      <c r="M192" s="527">
        <v>-150435520.69999999</v>
      </c>
      <c r="N192" s="527">
        <v>-158021128.44</v>
      </c>
      <c r="O192" s="527">
        <v>-165534077.19999999</v>
      </c>
      <c r="P192" s="528">
        <v>-141567147.845</v>
      </c>
      <c r="Q192" s="370"/>
    </row>
    <row r="193" spans="1:17">
      <c r="A193" s="529"/>
      <c r="B193" s="530" t="s">
        <v>1</v>
      </c>
      <c r="C193" s="531">
        <f t="shared" ref="C193:O193" si="14">SUM(C190:C192)</f>
        <v>-229817271.86000001</v>
      </c>
      <c r="D193" s="531">
        <f t="shared" si="14"/>
        <v>-231497389.78999999</v>
      </c>
      <c r="E193" s="531">
        <f t="shared" si="14"/>
        <v>-236182800.63</v>
      </c>
      <c r="F193" s="531">
        <f t="shared" si="14"/>
        <v>-243118107.99000001</v>
      </c>
      <c r="G193" s="531">
        <f t="shared" si="14"/>
        <v>-250081176.56</v>
      </c>
      <c r="H193" s="531">
        <f t="shared" si="14"/>
        <v>-245349581.41</v>
      </c>
      <c r="I193" s="531">
        <f t="shared" si="14"/>
        <v>-251403799.16999999</v>
      </c>
      <c r="J193" s="531">
        <f t="shared" si="14"/>
        <v>-246773136</v>
      </c>
      <c r="K193" s="531">
        <f t="shared" si="14"/>
        <v>-254366382.79000002</v>
      </c>
      <c r="L193" s="531">
        <f t="shared" si="14"/>
        <v>-262569422.90000001</v>
      </c>
      <c r="M193" s="531">
        <f t="shared" si="14"/>
        <v>-265427556.20999998</v>
      </c>
      <c r="N193" s="531">
        <f t="shared" si="14"/>
        <v>-275098582.69999999</v>
      </c>
      <c r="O193" s="531">
        <f t="shared" si="14"/>
        <v>-284515615.45999998</v>
      </c>
      <c r="P193" s="531">
        <f>SUM(P190:P192)</f>
        <v>-251586198.3175</v>
      </c>
      <c r="Q193" s="372" t="s">
        <v>1878</v>
      </c>
    </row>
    <row r="194" spans="1:17">
      <c r="A194" s="532"/>
      <c r="B194" s="533" t="s">
        <v>1879</v>
      </c>
      <c r="C194" s="534">
        <f>C193*$P$1</f>
        <v>-77701219.615866005</v>
      </c>
      <c r="D194" s="534">
        <f t="shared" ref="D194:P194" si="15">D193*$P$1</f>
        <v>-78269267.487999007</v>
      </c>
      <c r="E194" s="534">
        <f t="shared" si="15"/>
        <v>-79853404.893003002</v>
      </c>
      <c r="F194" s="534">
        <f t="shared" si="15"/>
        <v>-82198232.31141901</v>
      </c>
      <c r="G194" s="534">
        <f t="shared" si="15"/>
        <v>-84552445.794936001</v>
      </c>
      <c r="H194" s="534">
        <f t="shared" si="15"/>
        <v>-82952693.474721</v>
      </c>
      <c r="I194" s="534">
        <f t="shared" si="15"/>
        <v>-84999624.499376997</v>
      </c>
      <c r="J194" s="534">
        <f t="shared" si="15"/>
        <v>-83433997.281599998</v>
      </c>
      <c r="K194" s="534">
        <f t="shared" si="15"/>
        <v>-86001274.021299005</v>
      </c>
      <c r="L194" s="534">
        <f t="shared" si="15"/>
        <v>-88774721.882490009</v>
      </c>
      <c r="M194" s="534">
        <f t="shared" si="15"/>
        <v>-89741056.754601002</v>
      </c>
      <c r="N194" s="534">
        <f t="shared" si="15"/>
        <v>-93010830.810869992</v>
      </c>
      <c r="O194" s="534">
        <f t="shared" si="15"/>
        <v>-96194729.587026</v>
      </c>
      <c r="P194" s="535">
        <f t="shared" si="15"/>
        <v>-85061293.651146755</v>
      </c>
      <c r="Q194" s="372" t="s">
        <v>1880</v>
      </c>
    </row>
    <row r="195" spans="1:17">
      <c r="P195" s="536"/>
    </row>
    <row r="197" spans="1:17">
      <c r="A197" s="537">
        <v>10800543</v>
      </c>
      <c r="B197" s="538" t="s">
        <v>1658</v>
      </c>
      <c r="C197" s="368">
        <v>-77238.67</v>
      </c>
      <c r="D197" s="368">
        <v>-83778.97</v>
      </c>
      <c r="E197" s="368">
        <v>-105508.6</v>
      </c>
      <c r="F197" s="368">
        <v>-29591.98</v>
      </c>
      <c r="G197" s="368">
        <v>-33390.870000000003</v>
      </c>
      <c r="H197" s="368">
        <v>-39915.35</v>
      </c>
      <c r="I197" s="368">
        <v>-43875.19</v>
      </c>
      <c r="J197" s="368">
        <v>-51371.16</v>
      </c>
      <c r="K197" s="368">
        <v>-14447.14</v>
      </c>
      <c r="L197" s="368">
        <v>-159369.39000000001</v>
      </c>
      <c r="M197" s="368">
        <v>-53718.51</v>
      </c>
      <c r="N197" s="368">
        <v>26488.71</v>
      </c>
      <c r="O197" s="368">
        <v>-201429.96</v>
      </c>
      <c r="P197" s="477">
        <v>-60651</v>
      </c>
      <c r="Q197" s="372" t="s">
        <v>1878</v>
      </c>
    </row>
    <row r="198" spans="1:17">
      <c r="A198" s="539"/>
      <c r="B198" s="533" t="s">
        <v>1879</v>
      </c>
      <c r="C198" s="540">
        <f>C197*$P$1</f>
        <v>-26114.394327000002</v>
      </c>
      <c r="D198" s="540">
        <f t="shared" ref="D198:P198" si="16">D197*$P$1</f>
        <v>-28325.669757</v>
      </c>
      <c r="E198" s="540">
        <f t="shared" si="16"/>
        <v>-35672.45766</v>
      </c>
      <c r="F198" s="540">
        <f t="shared" si="16"/>
        <v>-10005.048438</v>
      </c>
      <c r="G198" s="540">
        <f t="shared" si="16"/>
        <v>-11289.453147000002</v>
      </c>
      <c r="H198" s="540">
        <f t="shared" si="16"/>
        <v>-13495.379835</v>
      </c>
      <c r="I198" s="540">
        <f t="shared" si="16"/>
        <v>-14834.201739000002</v>
      </c>
      <c r="J198" s="540">
        <f t="shared" si="16"/>
        <v>-17368.589196000001</v>
      </c>
      <c r="K198" s="540">
        <f t="shared" si="16"/>
        <v>-4884.5780340000001</v>
      </c>
      <c r="L198" s="540">
        <f t="shared" si="16"/>
        <v>-53882.790759000003</v>
      </c>
      <c r="M198" s="540">
        <f t="shared" si="16"/>
        <v>-18162.228231000001</v>
      </c>
      <c r="N198" s="540">
        <f t="shared" si="16"/>
        <v>8955.8328509999992</v>
      </c>
      <c r="O198" s="540">
        <f t="shared" si="16"/>
        <v>-68103.469475999998</v>
      </c>
      <c r="P198" s="541">
        <f t="shared" si="16"/>
        <v>-20506.1031</v>
      </c>
      <c r="Q198" s="372" t="s">
        <v>1880</v>
      </c>
    </row>
    <row r="202" spans="1:17">
      <c r="A202" s="542"/>
      <c r="B202" s="542"/>
      <c r="C202" s="542"/>
      <c r="D202" s="542"/>
      <c r="E202" s="542"/>
      <c r="F202" s="542"/>
      <c r="G202" s="542"/>
      <c r="H202" s="542"/>
      <c r="I202" s="542"/>
      <c r="J202" s="542"/>
      <c r="K202" s="542"/>
      <c r="L202" s="542"/>
      <c r="M202" s="542"/>
      <c r="N202" s="542"/>
      <c r="O202" s="542"/>
      <c r="P202" s="542"/>
    </row>
    <row r="203" spans="1:17">
      <c r="A203" s="542"/>
      <c r="B203" s="542"/>
      <c r="C203" s="542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57"/>
  <sheetViews>
    <sheetView tabSelected="1" topLeftCell="C22" workbookViewId="0">
      <selection activeCell="P46" sqref="P46"/>
    </sheetView>
  </sheetViews>
  <sheetFormatPr defaultColWidth="8.85546875" defaultRowHeight="15"/>
  <cols>
    <col min="1" max="1" width="17" style="6" customWidth="1"/>
    <col min="2" max="3" width="14.7109375" style="6" bestFit="1" customWidth="1"/>
    <col min="4" max="4" width="15.28515625" style="6" bestFit="1" customWidth="1"/>
    <col min="5" max="5" width="14.5703125" style="6" bestFit="1" customWidth="1"/>
    <col min="6" max="6" width="8.85546875" style="6"/>
    <col min="7" max="7" width="15" style="6" bestFit="1" customWidth="1"/>
    <col min="8" max="8" width="14" style="6" bestFit="1" customWidth="1"/>
    <col min="9" max="9" width="15" style="6" bestFit="1" customWidth="1"/>
    <col min="10" max="10" width="13.5703125" style="6" bestFit="1" customWidth="1"/>
    <col min="11" max="11" width="17.7109375" style="6" bestFit="1" customWidth="1"/>
    <col min="12" max="12" width="15" style="6" bestFit="1" customWidth="1"/>
    <col min="13" max="13" width="16" style="6" bestFit="1" customWidth="1"/>
    <col min="14" max="14" width="15" style="6" bestFit="1" customWidth="1"/>
    <col min="15" max="15" width="13.42578125" style="6" bestFit="1" customWidth="1"/>
    <col min="16" max="16" width="12.5703125" style="6" bestFit="1" customWidth="1"/>
    <col min="17" max="17" width="11.85546875" style="6" bestFit="1" customWidth="1"/>
    <col min="18" max="16384" width="8.85546875" style="6"/>
  </cols>
  <sheetData>
    <row r="1" spans="1:10" ht="18.75">
      <c r="A1" s="20" t="s">
        <v>128</v>
      </c>
    </row>
    <row r="2" spans="1:10" ht="18.75">
      <c r="A2" s="125" t="s">
        <v>5</v>
      </c>
      <c r="G2" s="547" t="s">
        <v>52</v>
      </c>
      <c r="H2" s="548"/>
      <c r="I2" s="549"/>
    </row>
    <row r="3" spans="1:10">
      <c r="B3" s="41">
        <v>2019</v>
      </c>
      <c r="C3" s="41">
        <v>2020</v>
      </c>
      <c r="D3" s="41">
        <v>2021</v>
      </c>
      <c r="E3" s="126" t="s">
        <v>1</v>
      </c>
      <c r="G3" s="41" t="s">
        <v>80</v>
      </c>
      <c r="H3" s="41" t="s">
        <v>81</v>
      </c>
      <c r="I3" s="126" t="s">
        <v>82</v>
      </c>
    </row>
    <row r="4" spans="1:10">
      <c r="A4" s="13" t="s">
        <v>34</v>
      </c>
    </row>
    <row r="5" spans="1:10">
      <c r="A5" s="6" t="s">
        <v>6</v>
      </c>
      <c r="B5" s="127">
        <f ca="1">'gas activity'!G71</f>
        <v>2995.7563282163765</v>
      </c>
      <c r="C5" s="127">
        <f ca="1">'gas activity'!H71</f>
        <v>12714.514415498177</v>
      </c>
      <c r="D5" s="127">
        <f ca="1">'gas activity'!I71</f>
        <v>21461.998748351714</v>
      </c>
      <c r="E5" s="127">
        <f t="shared" ref="E5:E13" ca="1" si="0">SUM(B5:D5)</f>
        <v>37172.269492066269</v>
      </c>
      <c r="G5" s="112">
        <f ca="1">C5/12*8</f>
        <v>8476.3429436654515</v>
      </c>
      <c r="H5" s="112">
        <f ca="1">D5/12*4</f>
        <v>7153.9995827839048</v>
      </c>
      <c r="I5" s="7">
        <f ca="1">SUM(G5:H5)</f>
        <v>15630.342526449356</v>
      </c>
    </row>
    <row r="6" spans="1:10">
      <c r="A6" s="6" t="s">
        <v>7</v>
      </c>
      <c r="B6" s="127">
        <v>0</v>
      </c>
      <c r="C6" s="127">
        <v>0</v>
      </c>
      <c r="D6" s="127">
        <v>0</v>
      </c>
      <c r="E6" s="127">
        <f t="shared" si="0"/>
        <v>0</v>
      </c>
      <c r="G6" s="112">
        <f t="shared" ref="G6:G13" si="1">C6/12*8</f>
        <v>0</v>
      </c>
      <c r="H6" s="112">
        <f t="shared" ref="H6:H13" si="2">D6/12*4</f>
        <v>0</v>
      </c>
      <c r="I6" s="7">
        <f t="shared" ref="I6:I13" si="3">SUM(G6:H6)</f>
        <v>0</v>
      </c>
    </row>
    <row r="7" spans="1:10">
      <c r="A7" s="6" t="s">
        <v>8</v>
      </c>
      <c r="B7" s="127">
        <f ca="1">'gas activity'!G73+'PT gas'!D23</f>
        <v>-2723336.9361653775</v>
      </c>
      <c r="C7" s="127">
        <f ca="1">'gas activity'!H73+'PT gas'!E23</f>
        <v>-2615203.3126623817</v>
      </c>
      <c r="D7" s="127">
        <f ca="1">'gas activity'!I73+'PT gas'!F23</f>
        <v>-3846130.5973224277</v>
      </c>
      <c r="E7" s="127">
        <f t="shared" ca="1" si="0"/>
        <v>-9184670.8461501859</v>
      </c>
      <c r="G7" s="112">
        <f t="shared" ca="1" si="1"/>
        <v>-1743468.8751082544</v>
      </c>
      <c r="H7" s="112">
        <f t="shared" ca="1" si="2"/>
        <v>-1282043.5324408093</v>
      </c>
      <c r="I7" s="7">
        <f t="shared" ca="1" si="3"/>
        <v>-3025512.4075490637</v>
      </c>
    </row>
    <row r="8" spans="1:10">
      <c r="A8" s="6" t="s">
        <v>16</v>
      </c>
      <c r="B8" s="127">
        <f ca="1">'gas activity'!G74+'PT gas'!D24</f>
        <v>-40625.820961246704</v>
      </c>
      <c r="C8" s="127">
        <f ca="1">'gas activity'!H74+'PT gas'!E24</f>
        <v>-125835.14593841508</v>
      </c>
      <c r="D8" s="127">
        <f ca="1">'gas activity'!I74+'PT gas'!F24</f>
        <v>342860.04145390308</v>
      </c>
      <c r="E8" s="127">
        <f t="shared" ca="1" si="0"/>
        <v>176399.07455424129</v>
      </c>
      <c r="G8" s="112">
        <f t="shared" ca="1" si="1"/>
        <v>-83890.097292276725</v>
      </c>
      <c r="H8" s="112">
        <f t="shared" ca="1" si="2"/>
        <v>114286.68048463436</v>
      </c>
      <c r="I8" s="7">
        <f t="shared" ca="1" si="3"/>
        <v>30396.583192357633</v>
      </c>
    </row>
    <row r="9" spans="1:10">
      <c r="A9" s="6" t="s">
        <v>17</v>
      </c>
      <c r="B9" s="127">
        <f ca="1">'gas activity'!G75+'PT gas'!D25</f>
        <v>-210109.39525431168</v>
      </c>
      <c r="C9" s="127">
        <f ca="1">'gas activity'!H75+'PT gas'!E25</f>
        <v>-1718417.3611609465</v>
      </c>
      <c r="D9" s="127">
        <f ca="1">'gas activity'!I75+'PT gas'!F25</f>
        <v>-5316805.2427109163</v>
      </c>
      <c r="E9" s="127">
        <f t="shared" ca="1" si="0"/>
        <v>-7245331.9991261745</v>
      </c>
      <c r="G9" s="112">
        <f t="shared" ca="1" si="1"/>
        <v>-1145611.5741072977</v>
      </c>
      <c r="H9" s="112">
        <f t="shared" ca="1" si="2"/>
        <v>-1772268.4142369721</v>
      </c>
      <c r="I9" s="7">
        <f t="shared" ca="1" si="3"/>
        <v>-2917879.9883442698</v>
      </c>
    </row>
    <row r="10" spans="1:10">
      <c r="A10" s="6" t="s">
        <v>127</v>
      </c>
      <c r="B10" s="127">
        <f>'gas activity'!G76</f>
        <v>-33417.959399999978</v>
      </c>
      <c r="C10" s="127">
        <f>'gas activity'!H76</f>
        <v>-33417.959399999978</v>
      </c>
      <c r="D10" s="127">
        <f>'gas activity'!I76</f>
        <v>-33417.959399999978</v>
      </c>
      <c r="E10" s="127">
        <f>'gas activity'!J76</f>
        <v>-100253.87819999993</v>
      </c>
      <c r="G10" s="112">
        <f t="shared" si="1"/>
        <v>-22278.639599999984</v>
      </c>
      <c r="H10" s="112">
        <f t="shared" si="2"/>
        <v>-11139.319799999992</v>
      </c>
      <c r="I10" s="7">
        <f t="shared" si="3"/>
        <v>-33417.959399999978</v>
      </c>
    </row>
    <row r="11" spans="1:10">
      <c r="A11" s="6" t="s">
        <v>23</v>
      </c>
      <c r="B11" s="127">
        <f>'PT gas'!D26</f>
        <v>-668212.25079111382</v>
      </c>
      <c r="C11" s="127">
        <f>'PT gas'!E26</f>
        <v>-576872.28524093702</v>
      </c>
      <c r="D11" s="127">
        <f>'PT gas'!F26</f>
        <v>-421369.10734537989</v>
      </c>
      <c r="E11" s="127">
        <f t="shared" si="0"/>
        <v>-1666453.6433774307</v>
      </c>
      <c r="G11" s="112">
        <f t="shared" si="1"/>
        <v>-384581.523493958</v>
      </c>
      <c r="H11" s="112">
        <f t="shared" si="2"/>
        <v>-140456.36911512664</v>
      </c>
      <c r="I11" s="7">
        <f t="shared" si="3"/>
        <v>-525037.89260908461</v>
      </c>
    </row>
    <row r="12" spans="1:10">
      <c r="A12" s="6" t="s">
        <v>21</v>
      </c>
      <c r="B12" s="127">
        <f>'gas activity'!G78+'PT gas'!D27</f>
        <v>566894.58731398452</v>
      </c>
      <c r="C12" s="127">
        <f>'gas activity'!H78+'PT gas'!E27</f>
        <v>1521230.8955002888</v>
      </c>
      <c r="D12" s="127">
        <f>'gas activity'!I78+'PT gas'!F27</f>
        <v>1893694.7200613634</v>
      </c>
      <c r="E12" s="127">
        <f t="shared" si="0"/>
        <v>3981820.2028756365</v>
      </c>
      <c r="G12" s="112">
        <f t="shared" si="1"/>
        <v>1014153.9303335259</v>
      </c>
      <c r="H12" s="112">
        <f t="shared" si="2"/>
        <v>631231.57335378777</v>
      </c>
      <c r="I12" s="7">
        <f t="shared" si="3"/>
        <v>1645385.5036873138</v>
      </c>
    </row>
    <row r="13" spans="1:10">
      <c r="A13" s="6" t="s">
        <v>14</v>
      </c>
      <c r="B13" s="127">
        <f>'gas activity'!G79</f>
        <v>-1056984.0067288766</v>
      </c>
      <c r="C13" s="127">
        <f>'gas activity'!H79</f>
        <v>8607.8977652199937</v>
      </c>
      <c r="D13" s="127">
        <f>'gas activity'!I79</f>
        <v>744863.24409670907</v>
      </c>
      <c r="E13" s="127">
        <f t="shared" si="0"/>
        <v>-303512.86486694752</v>
      </c>
      <c r="G13" s="114">
        <f t="shared" si="1"/>
        <v>5738.5985101466622</v>
      </c>
      <c r="H13" s="114">
        <f t="shared" si="2"/>
        <v>248287.74803223636</v>
      </c>
      <c r="I13" s="128">
        <f t="shared" si="3"/>
        <v>254026.34654238302</v>
      </c>
    </row>
    <row r="14" spans="1:10">
      <c r="A14" s="129" t="s">
        <v>1</v>
      </c>
      <c r="B14" s="124">
        <f ca="1">SUM(B5:B13)</f>
        <v>-4162796.0256587258</v>
      </c>
      <c r="C14" s="124">
        <f t="shared" ref="C14:D14" ca="1" si="4">SUM(C5:C13)</f>
        <v>-3527192.7567216731</v>
      </c>
      <c r="D14" s="124">
        <f t="shared" ca="1" si="4"/>
        <v>-6614842.9024183955</v>
      </c>
      <c r="E14" s="124">
        <f ca="1">SUM(E5:E13)</f>
        <v>-14304831.684798798</v>
      </c>
      <c r="G14" s="7">
        <f ca="1">SUM(G5:G13)</f>
        <v>-2351461.8378144489</v>
      </c>
      <c r="H14" s="7">
        <f t="shared" ref="H14:I14" ca="1" si="5">SUM(H5:H13)</f>
        <v>-2204947.6341394656</v>
      </c>
      <c r="I14" s="152">
        <f t="shared" ca="1" si="5"/>
        <v>-4556409.4719539154</v>
      </c>
    </row>
    <row r="15" spans="1:10">
      <c r="A15" s="8"/>
      <c r="B15" s="22">
        <f ca="1">'PT gas'!D31-B14</f>
        <v>0</v>
      </c>
      <c r="C15" s="22">
        <f ca="1">'PT gas'!E31-C14</f>
        <v>0</v>
      </c>
      <c r="D15" s="22">
        <f ca="1">'PT gas'!F31-D14</f>
        <v>0</v>
      </c>
      <c r="E15" s="22"/>
      <c r="G15" s="154">
        <f ca="1">C14/12*8</f>
        <v>-2351461.8378144489</v>
      </c>
      <c r="H15" s="154">
        <f ca="1">D14/12*4</f>
        <v>-2204947.6341394652</v>
      </c>
      <c r="I15" s="154">
        <f ca="1">SUM(G15:H15)</f>
        <v>-4556409.4719539136</v>
      </c>
      <c r="J15" s="7"/>
    </row>
    <row r="16" spans="1:10">
      <c r="B16" s="130"/>
      <c r="C16" s="130"/>
      <c r="D16" s="130"/>
      <c r="E16" s="130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E17" s="130"/>
      <c r="G17" s="173" t="s">
        <v>83</v>
      </c>
      <c r="H17" s="173" t="s">
        <v>84</v>
      </c>
      <c r="I17" s="173" t="s">
        <v>85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'gas activity'!G83</f>
        <v>-2995.7563282163765</v>
      </c>
      <c r="C18" s="5">
        <f ca="1">'gas activity'!H83</f>
        <v>-15710.270743714555</v>
      </c>
      <c r="D18" s="5">
        <f ca="1">'gas activity'!I83</f>
        <v>-37172.269492066269</v>
      </c>
      <c r="E18" s="130"/>
      <c r="G18" s="9">
        <f ca="1">B18</f>
        <v>-2995.7563282163765</v>
      </c>
      <c r="H18" s="7">
        <f t="shared" ref="H18:H26" ca="1" si="6">C5-G5</f>
        <v>4238.1714718327257</v>
      </c>
      <c r="I18" s="9">
        <f ca="1">G18-H18</f>
        <v>-7233.9278000491022</v>
      </c>
      <c r="J18" s="9">
        <f t="shared" ref="J18:J26" ca="1" si="7">I18-I5</f>
        <v>-22864.270326498459</v>
      </c>
      <c r="K18" s="112">
        <f t="shared" ref="K18:K26" ca="1" si="8">J18*$L$27</f>
        <v>-22996.013210972465</v>
      </c>
    </row>
    <row r="19" spans="1:13">
      <c r="A19" s="6" t="s">
        <v>7</v>
      </c>
      <c r="B19" s="5">
        <v>0</v>
      </c>
      <c r="C19" s="5">
        <v>0</v>
      </c>
      <c r="D19" s="5">
        <v>0</v>
      </c>
      <c r="E19" s="130"/>
      <c r="G19" s="9">
        <f t="shared" ref="G19:G26" si="9">B19</f>
        <v>0</v>
      </c>
      <c r="H19" s="7">
        <f t="shared" si="6"/>
        <v>0</v>
      </c>
      <c r="I19" s="9">
        <f t="shared" ref="I19:I23" si="10">G19-H19</f>
        <v>0</v>
      </c>
      <c r="J19" s="9">
        <f t="shared" si="7"/>
        <v>0</v>
      </c>
      <c r="K19" s="112">
        <f t="shared" ca="1" si="8"/>
        <v>0</v>
      </c>
    </row>
    <row r="20" spans="1:13">
      <c r="A20" s="6" t="s">
        <v>8</v>
      </c>
      <c r="B20" s="5">
        <f ca="1">'gas activity'!G85+'PT gas'!D35</f>
        <v>-521377624.02383465</v>
      </c>
      <c r="C20" s="5">
        <f ca="1">'gas activity'!H85+'PT gas'!E35</f>
        <v>-518762420.71117222</v>
      </c>
      <c r="D20" s="5">
        <f ca="1">'gas activity'!I85+'PT gas'!F35</f>
        <v>-514916290.11384982</v>
      </c>
      <c r="E20" s="130"/>
      <c r="G20" s="9">
        <f t="shared" ca="1" si="9"/>
        <v>-521377624.02383465</v>
      </c>
      <c r="H20" s="7">
        <f t="shared" ca="1" si="6"/>
        <v>-871734.4375541273</v>
      </c>
      <c r="I20" s="9">
        <f t="shared" ca="1" si="10"/>
        <v>-520505889.58628052</v>
      </c>
      <c r="J20" s="9">
        <f t="shared" ca="1" si="7"/>
        <v>-517480377.17873144</v>
      </c>
      <c r="K20" s="112">
        <f t="shared" ca="1" si="8"/>
        <v>-520462075.54805189</v>
      </c>
    </row>
    <row r="21" spans="1:13">
      <c r="A21" s="6" t="s">
        <v>16</v>
      </c>
      <c r="B21" s="5">
        <f ca="1">'gas activity'!G86+'PT gas'!D36</f>
        <v>-2138682.7690387531</v>
      </c>
      <c r="C21" s="5">
        <f ca="1">'gas activity'!H86+'PT gas'!E36</f>
        <v>-2012847.623100338</v>
      </c>
      <c r="D21" s="5">
        <f ca="1">'gas activity'!I86+'PT gas'!F36</f>
        <v>-2355707.6645542411</v>
      </c>
      <c r="E21" s="130"/>
      <c r="G21" s="9">
        <f t="shared" ca="1" si="9"/>
        <v>-2138682.7690387531</v>
      </c>
      <c r="H21" s="7">
        <f t="shared" ca="1" si="6"/>
        <v>-41945.048646138355</v>
      </c>
      <c r="I21" s="9">
        <f t="shared" ca="1" si="10"/>
        <v>-2096737.7203926148</v>
      </c>
      <c r="J21" s="9">
        <f t="shared" ca="1" si="7"/>
        <v>-2127134.3035849724</v>
      </c>
      <c r="K21" s="112">
        <f t="shared" ca="1" si="8"/>
        <v>-2139390.7545810542</v>
      </c>
    </row>
    <row r="22" spans="1:13">
      <c r="A22" s="6" t="s">
        <v>17</v>
      </c>
      <c r="B22" s="5">
        <f ca="1">'gas activity'!G87+'PT gas'!D37</f>
        <v>-77529295.627679691</v>
      </c>
      <c r="C22" s="5">
        <f ca="1">'gas activity'!H87+'PT gas'!E37</f>
        <v>-75810878.266518742</v>
      </c>
      <c r="D22" s="5">
        <f ca="1">'gas activity'!I87+'PT gas'!F37</f>
        <v>-70494073.023807824</v>
      </c>
      <c r="E22" s="130"/>
      <c r="G22" s="9">
        <f t="shared" ca="1" si="9"/>
        <v>-77529295.627679691</v>
      </c>
      <c r="H22" s="7">
        <f t="shared" ca="1" si="6"/>
        <v>-572805.78705364885</v>
      </c>
      <c r="I22" s="9">
        <f t="shared" ca="1" si="10"/>
        <v>-76956489.840626046</v>
      </c>
      <c r="J22" s="9">
        <f t="shared" ca="1" si="7"/>
        <v>-74038609.852281779</v>
      </c>
      <c r="K22" s="112">
        <f t="shared" ca="1" si="8"/>
        <v>-74465216.950828925</v>
      </c>
    </row>
    <row r="23" spans="1:13">
      <c r="A23" s="6" t="s">
        <v>127</v>
      </c>
      <c r="B23" s="5">
        <f>'gas activity'!G88</f>
        <v>33417.959399999978</v>
      </c>
      <c r="C23" s="5">
        <f>'gas activity'!H88</f>
        <v>66835.918799999956</v>
      </c>
      <c r="D23" s="5">
        <f>'gas activity'!I88</f>
        <v>100253.87819999993</v>
      </c>
      <c r="E23" s="130"/>
      <c r="G23" s="9">
        <f t="shared" si="9"/>
        <v>33417.959399999978</v>
      </c>
      <c r="H23" s="7">
        <f t="shared" si="6"/>
        <v>-11139.319799999994</v>
      </c>
      <c r="I23" s="9">
        <f t="shared" si="10"/>
        <v>44557.279199999975</v>
      </c>
      <c r="J23" s="9">
        <f t="shared" si="7"/>
        <v>77975.238599999953</v>
      </c>
      <c r="K23" s="112">
        <f t="shared" ca="1" si="8"/>
        <v>78424.528374133151</v>
      </c>
    </row>
    <row r="24" spans="1:13">
      <c r="A24" s="6" t="s">
        <v>23</v>
      </c>
      <c r="B24" s="5">
        <f>'PT gas'!D38</f>
        <v>668212.25079111382</v>
      </c>
      <c r="C24" s="5">
        <f>'PT gas'!E38</f>
        <v>1245084.5360320508</v>
      </c>
      <c r="D24" s="5">
        <f>'PT gas'!F38</f>
        <v>1666453.6433774307</v>
      </c>
      <c r="E24" s="130"/>
      <c r="G24" s="9">
        <f t="shared" si="9"/>
        <v>668212.25079111382</v>
      </c>
      <c r="H24" s="7">
        <f t="shared" si="6"/>
        <v>-192290.76174697903</v>
      </c>
      <c r="I24" s="9">
        <f t="shared" ref="I24:I26" si="11">G24-H24</f>
        <v>860503.01253809291</v>
      </c>
      <c r="J24" s="9">
        <f t="shared" si="7"/>
        <v>1385540.9051471776</v>
      </c>
      <c r="K24" s="112">
        <f t="shared" ca="1" si="8"/>
        <v>1393524.3287506532</v>
      </c>
    </row>
    <row r="25" spans="1:13">
      <c r="A25" s="6" t="s">
        <v>21</v>
      </c>
      <c r="B25" s="5">
        <f>'gas activity'!G90+'PT gas'!D39</f>
        <v>-922293.48731398454</v>
      </c>
      <c r="C25" s="5">
        <f>'gas activity'!H90+'PT gas'!E39</f>
        <v>-2443524.3828142732</v>
      </c>
      <c r="D25" s="5">
        <f>'gas activity'!I90+'PT gas'!F39</f>
        <v>-4337219.1028756369</v>
      </c>
      <c r="E25" s="130"/>
      <c r="G25" s="9">
        <f t="shared" si="9"/>
        <v>-922293.48731398454</v>
      </c>
      <c r="H25" s="7">
        <f t="shared" si="6"/>
        <v>507076.96516676294</v>
      </c>
      <c r="I25" s="9">
        <f t="shared" si="11"/>
        <v>-1429370.4524807474</v>
      </c>
      <c r="J25" s="9">
        <f t="shared" si="7"/>
        <v>-3074755.9561680611</v>
      </c>
      <c r="K25" s="112">
        <f t="shared" ca="1" si="8"/>
        <v>-3092472.5599754327</v>
      </c>
    </row>
    <row r="26" spans="1:13">
      <c r="A26" s="6" t="s">
        <v>14</v>
      </c>
      <c r="B26" s="5">
        <f>'gas activity'!G91</f>
        <v>1056984.0067288766</v>
      </c>
      <c r="C26" s="5">
        <f>'gas activity'!H91</f>
        <v>1048376.1089636566</v>
      </c>
      <c r="D26" s="5">
        <f>'gas activity'!I91</f>
        <v>303512.86486694752</v>
      </c>
      <c r="E26" s="130"/>
      <c r="G26" s="131">
        <f t="shared" si="9"/>
        <v>1056984.0067288766</v>
      </c>
      <c r="H26" s="128">
        <f t="shared" si="6"/>
        <v>2869.2992550733316</v>
      </c>
      <c r="I26" s="131">
        <f t="shared" si="11"/>
        <v>1054114.7074738033</v>
      </c>
      <c r="J26" s="131">
        <f t="shared" si="7"/>
        <v>800088.36093142023</v>
      </c>
      <c r="K26" s="114">
        <f t="shared" ca="1" si="8"/>
        <v>804698.43363428826</v>
      </c>
    </row>
    <row r="27" spans="1:13">
      <c r="A27" s="129" t="s">
        <v>1</v>
      </c>
      <c r="B27" s="124">
        <f ca="1">SUM(B18:B26)</f>
        <v>-600212277.44727528</v>
      </c>
      <c r="C27" s="124">
        <f ca="1">SUM(C18:C26)</f>
        <v>-596685084.69055367</v>
      </c>
      <c r="D27" s="124">
        <f ca="1">SUM(D18:D26)</f>
        <v>-590070241.78813505</v>
      </c>
      <c r="E27" s="130"/>
      <c r="G27" s="9">
        <f ca="1">SUM(G18:G26)</f>
        <v>-600212277.44727528</v>
      </c>
      <c r="H27" s="9">
        <f t="shared" ref="H27:I27" ca="1" si="12">SUM(H18:H26)</f>
        <v>-1175730.9189072247</v>
      </c>
      <c r="I27" s="169">
        <f t="shared" ca="1" si="12"/>
        <v>-599036546.52836823</v>
      </c>
      <c r="J27" s="145">
        <f ca="1">SUM(J18:J26)</f>
        <v>-594480137.05641413</v>
      </c>
      <c r="K27" s="174">
        <f ca="1">'AMA ADIT'!I29</f>
        <v>-597905504.53588915</v>
      </c>
      <c r="L27" s="6">
        <f ca="1">K27/J27</f>
        <v>1.005761954464006</v>
      </c>
    </row>
    <row r="28" spans="1:13">
      <c r="B28" s="9">
        <f ca="1">'PT gas'!D43-B27</f>
        <v>0</v>
      </c>
      <c r="C28" s="9">
        <f ca="1">'PT gas'!E43-C27</f>
        <v>0</v>
      </c>
      <c r="D28" s="9">
        <f ca="1">'PT gas'!F43-D27</f>
        <v>0</v>
      </c>
      <c r="H28" s="154">
        <f ca="1">C14/12*4</f>
        <v>-1175730.9189072244</v>
      </c>
      <c r="I28" s="154">
        <f ca="1">G27-H28</f>
        <v>-599036546.52836812</v>
      </c>
      <c r="J28" s="154">
        <f ca="1">I27-I14</f>
        <v>-594480137.05641437</v>
      </c>
    </row>
    <row r="30" spans="1:13"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E31" s="5"/>
      <c r="G31" s="173" t="s">
        <v>83</v>
      </c>
      <c r="H31" s="173" t="s">
        <v>84</v>
      </c>
      <c r="I31" s="173" t="s">
        <v>85</v>
      </c>
      <c r="J31" s="173" t="str">
        <f>G3</f>
        <v>May-Dec 2020</v>
      </c>
      <c r="K31" s="173" t="str">
        <f>H3</f>
        <v>Jan-Apr 2021</v>
      </c>
      <c r="L31" s="173" t="s">
        <v>116</v>
      </c>
      <c r="M31" s="173" t="s">
        <v>123</v>
      </c>
    </row>
    <row r="32" spans="1:13">
      <c r="A32" s="6" t="s">
        <v>6</v>
      </c>
      <c r="B32" s="5">
        <f ca="1">'gas activity'!G34</f>
        <v>1536255.7932289185</v>
      </c>
      <c r="C32" s="5">
        <f ca="1">'gas activity'!H34</f>
        <v>1556660.4808682038</v>
      </c>
      <c r="D32" s="5">
        <f ca="1">'gas activity'!I34</f>
        <v>1577603.649814581</v>
      </c>
      <c r="E32" s="5"/>
      <c r="G32" s="9">
        <f ca="1">'gas activity'!G47</f>
        <v>-35413388.066458687</v>
      </c>
      <c r="H32" s="7">
        <f ca="1">C32/12*4</f>
        <v>518886.82695606793</v>
      </c>
      <c r="I32" s="9">
        <f ca="1">G32-H32</f>
        <v>-35932274.893414758</v>
      </c>
      <c r="J32" s="112">
        <f ca="1">C32/12*8</f>
        <v>1037773.6539121359</v>
      </c>
      <c r="K32" s="112">
        <f ca="1">D32/12*4</f>
        <v>525867.88327152701</v>
      </c>
      <c r="L32" s="9">
        <f ca="1">I32-J32-K32</f>
        <v>-37495916.430598423</v>
      </c>
      <c r="M32" s="112">
        <f ca="1">AVERAGE(I32,L32)</f>
        <v>-36714095.662006587</v>
      </c>
    </row>
    <row r="33" spans="1:15">
      <c r="A33" s="6" t="s">
        <v>7</v>
      </c>
      <c r="B33" s="5">
        <f>'gas activity'!G35</f>
        <v>0</v>
      </c>
      <c r="C33" s="5">
        <f>'gas activity'!H35</f>
        <v>0</v>
      </c>
      <c r="D33" s="5">
        <f>'gas activity'!I35</f>
        <v>0</v>
      </c>
      <c r="E33" s="5"/>
      <c r="G33" s="9">
        <f>'gas activity'!G48</f>
        <v>0</v>
      </c>
      <c r="H33" s="7">
        <f t="shared" ref="H33:H40" si="13">C33/12*4</f>
        <v>0</v>
      </c>
      <c r="I33" s="9">
        <f t="shared" ref="I33:I40" si="14">G33-H33</f>
        <v>0</v>
      </c>
      <c r="J33" s="112">
        <f t="shared" ref="J33:J40" si="15">C33/12*8</f>
        <v>0</v>
      </c>
      <c r="K33" s="112">
        <f t="shared" ref="K33:K40" si="16">D33/12*4</f>
        <v>0</v>
      </c>
      <c r="L33" s="9">
        <f t="shared" ref="L33:L40" si="17">I33-J33-K33</f>
        <v>0</v>
      </c>
      <c r="M33" s="112">
        <f t="shared" ref="M33:M40" si="18">AVERAGE(I33,L33)</f>
        <v>0</v>
      </c>
    </row>
    <row r="34" spans="1:15">
      <c r="A34" s="6" t="s">
        <v>8</v>
      </c>
      <c r="B34" s="5">
        <f ca="1">'gas activity'!G36</f>
        <v>105152662.67084308</v>
      </c>
      <c r="C34" s="5">
        <f ca="1">'gas activity'!H36</f>
        <v>110638063.4973177</v>
      </c>
      <c r="D34" s="5">
        <f ca="1">'gas activity'!I36</f>
        <v>116681580.57913655</v>
      </c>
      <c r="E34" s="5"/>
      <c r="G34" s="9">
        <f ca="1">'gas activity'!G49</f>
        <v>-1572049415.9216294</v>
      </c>
      <c r="H34" s="7">
        <f t="shared" ca="1" si="13"/>
        <v>36879354.499105901</v>
      </c>
      <c r="I34" s="9">
        <f t="shared" ca="1" si="14"/>
        <v>-1608928770.4207354</v>
      </c>
      <c r="J34" s="112">
        <f t="shared" ca="1" si="15"/>
        <v>73758708.998211801</v>
      </c>
      <c r="K34" s="112">
        <f t="shared" ca="1" si="16"/>
        <v>38893860.193045519</v>
      </c>
      <c r="L34" s="9">
        <f t="shared" ca="1" si="17"/>
        <v>-1721581339.6119928</v>
      </c>
      <c r="M34" s="112">
        <f t="shared" ca="1" si="18"/>
        <v>-1665255055.0163641</v>
      </c>
    </row>
    <row r="35" spans="1:15">
      <c r="A35" s="6" t="s">
        <v>16</v>
      </c>
      <c r="B35" s="5">
        <f ca="1">'gas activity'!G37</f>
        <v>24906187.501862202</v>
      </c>
      <c r="C35" s="5">
        <f ca="1">'gas activity'!H37</f>
        <v>28668466.762839511</v>
      </c>
      <c r="D35" s="5">
        <f ca="1">'gas activity'!I37</f>
        <v>33492807.642053932</v>
      </c>
      <c r="E35" s="5"/>
      <c r="G35" s="9">
        <f ca="1">'gas activity'!G50</f>
        <v>-74977232.22016196</v>
      </c>
      <c r="H35" s="7">
        <f t="shared" ca="1" si="13"/>
        <v>9556155.587613171</v>
      </c>
      <c r="I35" s="9">
        <f t="shared" ca="1" si="14"/>
        <v>-84533387.807775125</v>
      </c>
      <c r="J35" s="112">
        <f t="shared" ca="1" si="15"/>
        <v>19112311.175226342</v>
      </c>
      <c r="K35" s="112">
        <f t="shared" ca="1" si="16"/>
        <v>11164269.214017978</v>
      </c>
      <c r="L35" s="9">
        <f t="shared" ca="1" si="17"/>
        <v>-114809968.19701944</v>
      </c>
      <c r="M35" s="112">
        <f t="shared" ca="1" si="18"/>
        <v>-99671678.002397284</v>
      </c>
    </row>
    <row r="36" spans="1:15">
      <c r="A36" s="6" t="s">
        <v>17</v>
      </c>
      <c r="B36" s="5">
        <f ca="1">'gas activity'!G38</f>
        <v>11789835.47424452</v>
      </c>
      <c r="C36" s="5">
        <f ca="1">'gas activity'!H38</f>
        <v>12132106.165545441</v>
      </c>
      <c r="D36" s="5">
        <f ca="1">'gas activity'!I38</f>
        <v>12493969.449259028</v>
      </c>
      <c r="E36" s="5"/>
      <c r="G36" s="9">
        <f ca="1">'gas activity'!G51</f>
        <v>-75412076.46867086</v>
      </c>
      <c r="H36" s="7">
        <f t="shared" ca="1" si="13"/>
        <v>4044035.3885151469</v>
      </c>
      <c r="I36" s="9">
        <f t="shared" ca="1" si="14"/>
        <v>-79456111.857186005</v>
      </c>
      <c r="J36" s="112">
        <f t="shared" ca="1" si="15"/>
        <v>8088070.7770302938</v>
      </c>
      <c r="K36" s="112">
        <f t="shared" ca="1" si="16"/>
        <v>4164656.4830863425</v>
      </c>
      <c r="L36" s="9">
        <f t="shared" ca="1" si="17"/>
        <v>-91708839.117302641</v>
      </c>
      <c r="M36" s="112">
        <f t="shared" ca="1" si="18"/>
        <v>-85582475.487244323</v>
      </c>
    </row>
    <row r="37" spans="1:15">
      <c r="A37" s="6" t="s">
        <v>127</v>
      </c>
      <c r="B37" s="5">
        <f>'gas activity'!G39</f>
        <v>159133.1399999999</v>
      </c>
      <c r="C37" s="5">
        <f>'gas activity'!H39</f>
        <v>159133.1399999999</v>
      </c>
      <c r="D37" s="5">
        <f>'gas activity'!I39</f>
        <v>159133.1399999999</v>
      </c>
      <c r="E37" s="5"/>
      <c r="G37" s="9">
        <f>'gas activity'!G52</f>
        <v>-318266.2799999998</v>
      </c>
      <c r="H37" s="7">
        <f t="shared" si="13"/>
        <v>53044.379999999968</v>
      </c>
      <c r="I37" s="9">
        <f t="shared" si="14"/>
        <v>-371310.65999999974</v>
      </c>
      <c r="J37" s="112">
        <f t="shared" si="15"/>
        <v>106088.75999999994</v>
      </c>
      <c r="K37" s="112">
        <f t="shared" si="16"/>
        <v>53044.379999999968</v>
      </c>
      <c r="L37" s="9">
        <f t="shared" si="17"/>
        <v>-530443.7999999997</v>
      </c>
      <c r="M37" s="112">
        <f t="shared" si="18"/>
        <v>-450877.22999999975</v>
      </c>
    </row>
    <row r="38" spans="1:15">
      <c r="A38" s="6" t="s">
        <v>23</v>
      </c>
      <c r="B38" s="5">
        <f>'gas activity'!G40</f>
        <v>2616179.6237217812</v>
      </c>
      <c r="C38" s="5">
        <f>'gas activity'!H40</f>
        <v>2616179.6237217812</v>
      </c>
      <c r="D38" s="5">
        <f>'gas activity'!I40</f>
        <v>2616179.6237217812</v>
      </c>
      <c r="E38" s="5"/>
      <c r="G38" s="9">
        <f>'gas activity'!G53</f>
        <v>-4408805.5073599108</v>
      </c>
      <c r="H38" s="7"/>
      <c r="I38" s="9">
        <f t="shared" si="14"/>
        <v>-4408805.5073599108</v>
      </c>
      <c r="J38" s="112"/>
      <c r="K38" s="112"/>
      <c r="L38" s="9">
        <f t="shared" si="17"/>
        <v>-4408805.5073599108</v>
      </c>
      <c r="M38" s="112">
        <f t="shared" si="18"/>
        <v>-4408805.5073599108</v>
      </c>
    </row>
    <row r="39" spans="1:15">
      <c r="A39" s="6" t="s">
        <v>21</v>
      </c>
      <c r="B39" s="5">
        <f>'gas activity'!G41</f>
        <v>3178539.0355503955</v>
      </c>
      <c r="C39" s="5">
        <f>'gas activity'!H41</f>
        <v>5268981.1292374069</v>
      </c>
      <c r="D39" s="5">
        <f>'gas activity'!I41</f>
        <v>7066944.3254180318</v>
      </c>
      <c r="E39" s="5"/>
      <c r="G39" s="9">
        <f>'gas activity'!G54</f>
        <v>-5892082.3699838724</v>
      </c>
      <c r="H39" s="7">
        <f t="shared" si="13"/>
        <v>1756327.0430791357</v>
      </c>
      <c r="I39" s="9">
        <f t="shared" si="14"/>
        <v>-7648409.4130630083</v>
      </c>
      <c r="J39" s="112">
        <f t="shared" si="15"/>
        <v>3512654.0861582714</v>
      </c>
      <c r="K39" s="112">
        <f t="shared" si="16"/>
        <v>2355648.1084726774</v>
      </c>
      <c r="L39" s="9">
        <f t="shared" si="17"/>
        <v>-13516711.607693957</v>
      </c>
      <c r="M39" s="112">
        <f t="shared" si="18"/>
        <v>-10582560.510378484</v>
      </c>
    </row>
    <row r="40" spans="1:15">
      <c r="A40" s="6" t="s">
        <v>14</v>
      </c>
      <c r="B40" s="5">
        <f>'gas activity'!G42</f>
        <v>7629217.0009265719</v>
      </c>
      <c r="C40" s="5">
        <f>'gas activity'!H42</f>
        <v>8546617.3643961176</v>
      </c>
      <c r="D40" s="5">
        <f>'gas activity'!I42</f>
        <v>11044141.021507693</v>
      </c>
      <c r="E40" s="5"/>
      <c r="G40" s="131">
        <f>'gas activity'!G55</f>
        <v>-11191519.206964526</v>
      </c>
      <c r="H40" s="128">
        <f t="shared" si="13"/>
        <v>2848872.4547987059</v>
      </c>
      <c r="I40" s="131">
        <f t="shared" si="14"/>
        <v>-14040391.661763232</v>
      </c>
      <c r="J40" s="114">
        <f t="shared" si="15"/>
        <v>5697744.9095974118</v>
      </c>
      <c r="K40" s="114">
        <f t="shared" si="16"/>
        <v>3681380.3405025643</v>
      </c>
      <c r="L40" s="131">
        <f t="shared" si="17"/>
        <v>-23419516.911863208</v>
      </c>
      <c r="M40" s="114">
        <f t="shared" si="18"/>
        <v>-18729954.286813222</v>
      </c>
    </row>
    <row r="41" spans="1:15">
      <c r="A41" s="129" t="s">
        <v>1</v>
      </c>
      <c r="B41" s="124">
        <f ca="1">SUM(B32:B40)</f>
        <v>156968010.24037746</v>
      </c>
      <c r="C41" s="124">
        <f t="shared" ref="C41:D41" ca="1" si="19">SUM(C32:C40)</f>
        <v>169586208.16392615</v>
      </c>
      <c r="D41" s="124">
        <f t="shared" ca="1" si="19"/>
        <v>185132359.43091157</v>
      </c>
      <c r="E41" s="5"/>
      <c r="G41" s="9">
        <f ca="1">SUM(G32:G40)</f>
        <v>-1779662786.0412292</v>
      </c>
      <c r="H41" s="9">
        <f t="shared" ref="H41:L41" ca="1" si="20">SUM(H32:H40)</f>
        <v>55656676.180068135</v>
      </c>
      <c r="I41" s="169">
        <f t="shared" ca="1" si="20"/>
        <v>-1835319462.2212975</v>
      </c>
      <c r="J41" s="9">
        <f t="shared" ca="1" si="20"/>
        <v>111313352.36013627</v>
      </c>
      <c r="K41" s="9">
        <f t="shared" ca="1" si="20"/>
        <v>60838726.602396615</v>
      </c>
      <c r="L41" s="169">
        <f t="shared" ca="1" si="20"/>
        <v>-2007471541.1838303</v>
      </c>
      <c r="M41" s="174">
        <f ca="1">SUM(M32:M40)</f>
        <v>-1921395501.7025642</v>
      </c>
      <c r="N41" s="10"/>
      <c r="O41" s="9"/>
    </row>
    <row r="42" spans="1:15">
      <c r="B42" s="7">
        <f ca="1">'gas activity'!G43-B41</f>
        <v>0</v>
      </c>
      <c r="C42" s="7">
        <f ca="1">'gas activity'!H43-C41</f>
        <v>0</v>
      </c>
      <c r="D42" s="7">
        <f ca="1">'gas activity'!I43-D41</f>
        <v>0</v>
      </c>
      <c r="K42" s="169">
        <f ca="1">SUM(J41:K41)+SUM(D38)</f>
        <v>174768258.58625466</v>
      </c>
    </row>
    <row r="43" spans="1:15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5">
      <c r="A44" s="13" t="s">
        <v>120</v>
      </c>
      <c r="B44" s="41">
        <v>2019</v>
      </c>
      <c r="C44" s="41">
        <v>2020</v>
      </c>
      <c r="D44" s="41">
        <v>2021</v>
      </c>
      <c r="E44" s="5"/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5">
      <c r="A45" s="6" t="s">
        <v>6</v>
      </c>
      <c r="B45" s="5">
        <f ca="1">'gas activity'!G9</f>
        <v>917406.12143355771</v>
      </c>
      <c r="C45" s="5">
        <f ca="1">'gas activity'!H9</f>
        <v>929591.19206354406</v>
      </c>
      <c r="D45" s="5">
        <f ca="1">'gas activity'!I9</f>
        <v>941938.1058977436</v>
      </c>
      <c r="E45" s="5"/>
      <c r="G45" s="9">
        <f ca="1">SUM('gas activity'!D9,'gas activity'!G9)</f>
        <v>69988322.261433557</v>
      </c>
      <c r="H45" s="7">
        <f ca="1">C45/12*4</f>
        <v>309863.730687848</v>
      </c>
      <c r="I45" s="9">
        <f ca="1">SUM(G45:H45)</f>
        <v>70298185.992121398</v>
      </c>
      <c r="J45" s="112">
        <f ca="1">C45/12*8</f>
        <v>619727.461375696</v>
      </c>
      <c r="K45" s="112">
        <f ca="1">D45/12*4</f>
        <v>313979.3686325812</v>
      </c>
      <c r="L45" s="9">
        <f ca="1">SUM(I45:K45)</f>
        <v>71231892.822129682</v>
      </c>
      <c r="M45" s="112">
        <f t="shared" ref="M45:M52" ca="1" si="21">AVERAGE(I45,L45)</f>
        <v>70765039.407125533</v>
      </c>
    </row>
    <row r="46" spans="1:15">
      <c r="A46" s="6" t="s">
        <v>7</v>
      </c>
      <c r="B46" s="5">
        <f>'gas activity'!G10</f>
        <v>0</v>
      </c>
      <c r="C46" s="5">
        <f>'gas activity'!H10</f>
        <v>0</v>
      </c>
      <c r="D46" s="5">
        <f>'gas activity'!I10</f>
        <v>0</v>
      </c>
      <c r="E46" s="5"/>
      <c r="G46" s="9">
        <f>SUM('gas activity'!D10,'gas activity'!G10)</f>
        <v>0</v>
      </c>
      <c r="H46" s="7">
        <f t="shared" ref="H46:H52" si="22">C46/12*4</f>
        <v>0</v>
      </c>
      <c r="I46" s="9">
        <f t="shared" ref="I46:I52" si="23">SUM(G46:H46)</f>
        <v>0</v>
      </c>
      <c r="J46" s="112">
        <f t="shared" ref="J46:J52" si="24">C46/12*8</f>
        <v>0</v>
      </c>
      <c r="K46" s="112">
        <f t="shared" ref="K46:K52" si="25">D46/12*4</f>
        <v>0</v>
      </c>
      <c r="L46" s="9">
        <f t="shared" ref="L46:L52" si="26">SUM(I46:K46)</f>
        <v>0</v>
      </c>
      <c r="M46" s="112">
        <f t="shared" si="21"/>
        <v>0</v>
      </c>
    </row>
    <row r="47" spans="1:15">
      <c r="A47" s="6" t="s">
        <v>8</v>
      </c>
      <c r="B47" s="5">
        <f ca="1">'gas activity'!G11</f>
        <v>193949853.82023433</v>
      </c>
      <c r="C47" s="5">
        <f ca="1">'gas activity'!H11</f>
        <v>204067454.85303387</v>
      </c>
      <c r="D47" s="5">
        <f ca="1">'gas activity'!I11</f>
        <v>214712851.33729991</v>
      </c>
      <c r="E47" s="5"/>
      <c r="G47" s="9">
        <f ca="1">SUM('gas activity'!D11,'gas activity'!G11)</f>
        <v>3911881177.1590118</v>
      </c>
      <c r="H47" s="7">
        <f t="shared" ca="1" si="22"/>
        <v>68022484.951011285</v>
      </c>
      <c r="I47" s="9">
        <f t="shared" ca="1" si="23"/>
        <v>3979903662.110023</v>
      </c>
      <c r="J47" s="112">
        <f t="shared" ca="1" si="24"/>
        <v>136044969.90202257</v>
      </c>
      <c r="K47" s="112">
        <f t="shared" ca="1" si="25"/>
        <v>71570950.445766643</v>
      </c>
      <c r="L47" s="9">
        <f t="shared" ca="1" si="26"/>
        <v>4187519582.4578118</v>
      </c>
      <c r="M47" s="112">
        <f t="shared" ca="1" si="21"/>
        <v>4083711622.2839174</v>
      </c>
    </row>
    <row r="48" spans="1:15">
      <c r="A48" s="6" t="s">
        <v>16</v>
      </c>
      <c r="B48" s="5">
        <f ca="1">'gas activity'!G12</f>
        <v>17761506.46546562</v>
      </c>
      <c r="C48" s="5">
        <f ca="1">'gas activity'!H12</f>
        <v>20444524.386764865</v>
      </c>
      <c r="D48" s="5">
        <f ca="1">'gas activity'!I12</f>
        <v>23532833.671159327</v>
      </c>
      <c r="E48" s="5"/>
      <c r="G48" s="9">
        <f ca="1">SUM('gas activity'!D12,'gas activity'!G12)</f>
        <v>135342201.479985</v>
      </c>
      <c r="H48" s="7">
        <f t="shared" ca="1" si="22"/>
        <v>6814841.4622549554</v>
      </c>
      <c r="I48" s="9">
        <f t="shared" ca="1" si="23"/>
        <v>142157042.94223994</v>
      </c>
      <c r="J48" s="112">
        <f t="shared" ca="1" si="24"/>
        <v>13629682.924509911</v>
      </c>
      <c r="K48" s="112">
        <f t="shared" ca="1" si="25"/>
        <v>7844277.8903864427</v>
      </c>
      <c r="L48" s="9">
        <f t="shared" ca="1" si="26"/>
        <v>163631003.75713629</v>
      </c>
      <c r="M48" s="112">
        <f t="shared" ca="1" si="21"/>
        <v>152894023.34968811</v>
      </c>
    </row>
    <row r="49" spans="1:13">
      <c r="A49" s="6" t="s">
        <v>17</v>
      </c>
      <c r="B49" s="5">
        <f ca="1">'gas activity'!G13</f>
        <v>6199697.0608876264</v>
      </c>
      <c r="C49" s="5">
        <f ca="1">'gas activity'!H13</f>
        <v>6379680.4545085011</v>
      </c>
      <c r="D49" s="5">
        <f ca="1">'gas activity'!I13</f>
        <v>6564888.9456883604</v>
      </c>
      <c r="E49" s="5"/>
      <c r="G49" s="9">
        <f ca="1">SUM('gas activity'!D13,'gas activity'!G13)</f>
        <v>219754086.01602975</v>
      </c>
      <c r="H49" s="7">
        <f t="shared" ca="1" si="22"/>
        <v>2126560.1515028337</v>
      </c>
      <c r="I49" s="9">
        <f t="shared" ca="1" si="23"/>
        <v>221880646.16753259</v>
      </c>
      <c r="J49" s="112">
        <f t="shared" ca="1" si="24"/>
        <v>4253120.3030056674</v>
      </c>
      <c r="K49" s="112">
        <f t="shared" ca="1" si="25"/>
        <v>2188296.3152294536</v>
      </c>
      <c r="L49" s="9">
        <f t="shared" ca="1" si="26"/>
        <v>228322062.7857677</v>
      </c>
      <c r="M49" s="112">
        <f t="shared" ca="1" si="21"/>
        <v>225101354.47665015</v>
      </c>
    </row>
    <row r="50" spans="1:13">
      <c r="A50" s="6" t="s">
        <v>23</v>
      </c>
      <c r="B50" s="5">
        <f>'gas activity'!G14</f>
        <v>0</v>
      </c>
      <c r="C50" s="5">
        <f>'gas activity'!H14</f>
        <v>0</v>
      </c>
      <c r="D50" s="5">
        <f>'gas activity'!I14</f>
        <v>0</v>
      </c>
      <c r="E50" s="5"/>
      <c r="G50" s="9">
        <f>SUM('gas activity'!D14,'gas activity'!G14)</f>
        <v>105802468.1600001</v>
      </c>
      <c r="H50" s="7">
        <f t="shared" si="22"/>
        <v>0</v>
      </c>
      <c r="I50" s="9">
        <f t="shared" si="23"/>
        <v>105802468.1600001</v>
      </c>
      <c r="J50" s="112">
        <f t="shared" si="24"/>
        <v>0</v>
      </c>
      <c r="K50" s="112">
        <f t="shared" si="25"/>
        <v>0</v>
      </c>
      <c r="L50" s="9">
        <f t="shared" si="26"/>
        <v>105802468.1600001</v>
      </c>
      <c r="M50" s="112">
        <f t="shared" si="21"/>
        <v>105802468.1600001</v>
      </c>
    </row>
    <row r="51" spans="1:13">
      <c r="A51" s="6" t="s">
        <v>21</v>
      </c>
      <c r="B51" s="5">
        <f>'gas activity'!G15</f>
        <v>22236644.161418274</v>
      </c>
      <c r="C51" s="5">
        <f>'gas activity'!H15</f>
        <v>22922862.023638956</v>
      </c>
      <c r="D51" s="5">
        <f>'gas activity'!I15</f>
        <v>20189189.710053027</v>
      </c>
      <c r="E51" s="5"/>
      <c r="G51" s="9">
        <f>SUM('gas activity'!D15,'gas activity'!G15)</f>
        <v>48137888.444823012</v>
      </c>
      <c r="H51" s="7">
        <f t="shared" si="22"/>
        <v>7640954.0078796521</v>
      </c>
      <c r="I51" s="9">
        <f t="shared" si="23"/>
        <v>55778842.452702664</v>
      </c>
      <c r="J51" s="112">
        <f t="shared" si="24"/>
        <v>15281908.015759304</v>
      </c>
      <c r="K51" s="112">
        <f t="shared" si="25"/>
        <v>6729729.9033510089</v>
      </c>
      <c r="L51" s="9">
        <f t="shared" si="26"/>
        <v>77790480.371812969</v>
      </c>
      <c r="M51" s="112">
        <f t="shared" si="21"/>
        <v>66784661.41225782</v>
      </c>
    </row>
    <row r="52" spans="1:13">
      <c r="A52" s="6" t="s">
        <v>14</v>
      </c>
      <c r="B52" s="5">
        <f>'gas activity'!G16</f>
        <v>15575758.956162961</v>
      </c>
      <c r="C52" s="5">
        <f>'gas activity'!H16</f>
        <v>20374126.210199933</v>
      </c>
      <c r="D52" s="5">
        <f>'gas activity'!I16</f>
        <v>15646882.770512056</v>
      </c>
      <c r="E52" s="5"/>
      <c r="G52" s="131">
        <f>SUM('gas activity'!D16,'gas activity'!G16)</f>
        <v>66675095.064318947</v>
      </c>
      <c r="H52" s="128">
        <f t="shared" si="22"/>
        <v>6791375.4033999778</v>
      </c>
      <c r="I52" s="131">
        <f t="shared" si="23"/>
        <v>73466470.467718929</v>
      </c>
      <c r="J52" s="114">
        <f t="shared" si="24"/>
        <v>13582750.806799956</v>
      </c>
      <c r="K52" s="114">
        <f t="shared" si="25"/>
        <v>5215627.5901706852</v>
      </c>
      <c r="L52" s="131">
        <f t="shared" si="26"/>
        <v>92264848.864689559</v>
      </c>
      <c r="M52" s="114">
        <f t="shared" si="21"/>
        <v>82865659.666204244</v>
      </c>
    </row>
    <row r="53" spans="1:13">
      <c r="A53" s="129" t="s">
        <v>1</v>
      </c>
      <c r="B53" s="124">
        <f ca="1">SUM(B45:B52)</f>
        <v>256640866.58560237</v>
      </c>
      <c r="C53" s="124">
        <f t="shared" ref="C53:D53" ca="1" si="27">SUM(C45:C52)</f>
        <v>275118239.12020969</v>
      </c>
      <c r="D53" s="124">
        <f t="shared" ca="1" si="27"/>
        <v>281588584.54061043</v>
      </c>
      <c r="E53" s="5"/>
      <c r="G53" s="9">
        <f ca="1">SUM(G45:G52)</f>
        <v>4557581238.5856018</v>
      </c>
      <c r="H53" s="9">
        <f t="shared" ref="H53:L53" ca="1" si="28">SUM(H45:H52)</f>
        <v>91706079.706736535</v>
      </c>
      <c r="I53" s="169">
        <f t="shared" ca="1" si="28"/>
        <v>4649287318.2923384</v>
      </c>
      <c r="J53" s="9">
        <f t="shared" ca="1" si="28"/>
        <v>183412159.41347307</v>
      </c>
      <c r="K53" s="9">
        <f t="shared" ca="1" si="28"/>
        <v>93862861.513536826</v>
      </c>
      <c r="L53" s="169">
        <f t="shared" ca="1" si="28"/>
        <v>4926562339.219348</v>
      </c>
      <c r="M53" s="174">
        <f ca="1">SUM(M45:M52)</f>
        <v>4787924828.7558441</v>
      </c>
    </row>
    <row r="54" spans="1:13">
      <c r="B54" s="7">
        <f ca="1">'gas activity'!G17-B53</f>
        <v>0</v>
      </c>
      <c r="C54" s="7">
        <f ca="1">'gas activity'!H17-C53</f>
        <v>0</v>
      </c>
      <c r="D54" s="7">
        <f ca="1">'gas activity'!I17-D53</f>
        <v>0</v>
      </c>
      <c r="K54" s="169">
        <f ca="1">SUM(J53:K53)</f>
        <v>277275020.92700988</v>
      </c>
    </row>
    <row r="55" spans="1:13">
      <c r="B55" s="112"/>
      <c r="C55" s="112"/>
      <c r="D55" s="112"/>
    </row>
    <row r="56" spans="1:13">
      <c r="B56" s="112"/>
      <c r="C56" s="112"/>
      <c r="D56" s="112"/>
      <c r="K56" s="7"/>
      <c r="L56" s="7"/>
      <c r="M56" s="7"/>
    </row>
    <row r="57" spans="1:13">
      <c r="B57" s="112"/>
      <c r="C57" s="112"/>
      <c r="D57" s="112"/>
      <c r="K57" s="7"/>
      <c r="L57" s="7"/>
      <c r="M57" s="7"/>
    </row>
  </sheetData>
  <mergeCells count="3">
    <mergeCell ref="G2:I2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1"/>
  <sheetViews>
    <sheetView workbookViewId="0">
      <selection activeCell="D8" sqref="D8"/>
    </sheetView>
  </sheetViews>
  <sheetFormatPr defaultColWidth="9.140625" defaultRowHeight="15" outlineLevelRow="1"/>
  <cols>
    <col min="1" max="1" width="9.140625" style="37"/>
    <col min="2" max="2" width="17.140625" style="28" customWidth="1"/>
    <col min="3" max="3" width="12.5703125" style="28" customWidth="1"/>
    <col min="4" max="4" width="15.28515625" style="28" bestFit="1" customWidth="1"/>
    <col min="5" max="5" width="9.85546875" style="28" customWidth="1"/>
    <col min="6" max="6" width="5.28515625" style="28" customWidth="1"/>
    <col min="7" max="7" width="18" style="112" bestFit="1" customWidth="1"/>
    <col min="8" max="8" width="15.28515625" style="112" bestFit="1" customWidth="1"/>
    <col min="9" max="9" width="17.7109375" style="112" bestFit="1" customWidth="1"/>
    <col min="10" max="10" width="16.28515625" style="112" bestFit="1" customWidth="1"/>
    <col min="11" max="11" width="15.28515625" style="28" bestFit="1" customWidth="1"/>
    <col min="12" max="12" width="12.5703125" style="28" bestFit="1" customWidth="1"/>
    <col min="13" max="13" width="15.28515625" style="28" bestFit="1" customWidth="1"/>
    <col min="14" max="16384" width="9.140625" style="28"/>
  </cols>
  <sheetData>
    <row r="1" spans="1:13" ht="18.75">
      <c r="A1" s="20" t="s">
        <v>128</v>
      </c>
    </row>
    <row r="2" spans="1:13" ht="18.75">
      <c r="A2" s="40" t="s">
        <v>0</v>
      </c>
    </row>
    <row r="4" spans="1:13">
      <c r="A4" s="25"/>
      <c r="B4" s="26"/>
      <c r="C4" s="26"/>
      <c r="D4" s="27"/>
      <c r="G4" s="550" t="s">
        <v>26</v>
      </c>
      <c r="H4" s="551"/>
      <c r="I4" s="551"/>
      <c r="J4" s="552"/>
      <c r="K4" s="180" t="s">
        <v>70</v>
      </c>
    </row>
    <row r="5" spans="1:13" ht="60">
      <c r="A5" s="29" t="s">
        <v>3</v>
      </c>
      <c r="B5" s="30"/>
      <c r="C5" s="30"/>
      <c r="D5" s="18" t="s">
        <v>29</v>
      </c>
      <c r="E5" s="31" t="s">
        <v>28</v>
      </c>
      <c r="F5" s="31"/>
      <c r="G5" s="41">
        <v>2019</v>
      </c>
      <c r="H5" s="41">
        <v>2020</v>
      </c>
      <c r="I5" s="41">
        <v>2021</v>
      </c>
      <c r="J5" s="41" t="s">
        <v>132</v>
      </c>
      <c r="K5" s="41" t="s">
        <v>20</v>
      </c>
    </row>
    <row r="7" spans="1:13" outlineLevel="1">
      <c r="A7" s="32">
        <f>IF(ISBLANK(B7),"",MAX(A$6:A6)+1)</f>
        <v>1</v>
      </c>
      <c r="B7" s="28" t="s">
        <v>18</v>
      </c>
    </row>
    <row r="8" spans="1:13" outlineLevel="1">
      <c r="A8" s="32">
        <f>IF(ISBLANK(B8),"",MAX(A$6:A7)+1)</f>
        <v>2</v>
      </c>
      <c r="B8" s="33" t="s">
        <v>6</v>
      </c>
      <c r="C8" s="33" t="s">
        <v>35</v>
      </c>
      <c r="D8" s="145">
        <f>'TY Functl GP&amp;AD (E)'!P22</f>
        <v>4255307261.6078076</v>
      </c>
      <c r="E8" s="185">
        <f ca="1">'[3]RJA-3_Electric_Attrition'!$H57</f>
        <v>1.5006211864456276E-2</v>
      </c>
      <c r="F8" s="38"/>
      <c r="G8" s="112">
        <f t="shared" ref="G8:G13" ca="1" si="0">+D8*E8</f>
        <v>63856042.316046029</v>
      </c>
      <c r="H8" s="112">
        <f t="shared" ref="H8:H13" ca="1" si="1">+(D8+G8)*E8</f>
        <v>64814279.615866303</v>
      </c>
      <c r="I8" s="112">
        <f t="shared" ref="I8:I13" ca="1" si="2">+(+D8+G8+H8)*(+E8)</f>
        <v>65786896.427624106</v>
      </c>
      <c r="J8" s="112">
        <f ca="1">SUM(G8:I8)</f>
        <v>194457218.35953644</v>
      </c>
      <c r="K8" s="28">
        <f ca="1">SUM(D8,J8)</f>
        <v>4449764479.9673443</v>
      </c>
    </row>
    <row r="9" spans="1:13" outlineLevel="1">
      <c r="A9" s="32">
        <f>IF(ISBLANK(B9),"",MAX(A$6:A8)+1)</f>
        <v>3</v>
      </c>
      <c r="B9" s="33" t="s">
        <v>7</v>
      </c>
      <c r="C9" s="33" t="s">
        <v>35</v>
      </c>
      <c r="D9" s="145">
        <f>'TY Functl GP&amp;AD (E)'!P23</f>
        <v>1564423215.1968832</v>
      </c>
      <c r="E9" s="185">
        <f ca="1">'[3]RJA-3_Electric_Attrition'!$H58</f>
        <v>5.3215264320141842E-2</v>
      </c>
      <c r="F9" s="38"/>
      <c r="G9" s="112">
        <f t="shared" ca="1" si="0"/>
        <v>83251194.905268282</v>
      </c>
      <c r="H9" s="112">
        <f t="shared" ca="1" si="1"/>
        <v>87681429.247119769</v>
      </c>
      <c r="I9" s="112">
        <f t="shared" ca="1" si="2"/>
        <v>92347419.680473059</v>
      </c>
      <c r="J9" s="112">
        <f t="shared" ref="J9:J15" ca="1" si="3">SUM(G9:I9)</f>
        <v>263280043.8328611</v>
      </c>
      <c r="K9" s="28">
        <f t="shared" ref="K9:K16" ca="1" si="4">SUM(D9,J9)</f>
        <v>1827703259.0297444</v>
      </c>
    </row>
    <row r="10" spans="1:13" outlineLevel="1">
      <c r="A10" s="32">
        <f>IF(ISBLANK(B10),"",MAX(A$6:A9)+1)</f>
        <v>4</v>
      </c>
      <c r="B10" s="33" t="s">
        <v>8</v>
      </c>
      <c r="C10" s="33" t="s">
        <v>35</v>
      </c>
      <c r="D10" s="152">
        <f>'TY Functl GP&amp;AD (E)'!P24-D14</f>
        <v>3984180772.2717438</v>
      </c>
      <c r="E10" s="185">
        <f ca="1">'[3]RJA-3_Electric_Attrition'!$H59</f>
        <v>3.4394221048451933E-2</v>
      </c>
      <c r="F10" s="38"/>
      <c r="G10" s="112">
        <f t="shared" ca="1" si="0"/>
        <v>137032794.17850628</v>
      </c>
      <c r="H10" s="112">
        <f t="shared" ca="1" si="1"/>
        <v>141745930.39236885</v>
      </c>
      <c r="I10" s="112">
        <f t="shared" ca="1" si="2"/>
        <v>146621171.25500247</v>
      </c>
      <c r="J10" s="112">
        <f t="shared" ca="1" si="3"/>
        <v>425399895.82587767</v>
      </c>
      <c r="K10" s="28">
        <f t="shared" ca="1" si="4"/>
        <v>4409580668.0976219</v>
      </c>
    </row>
    <row r="11" spans="1:13" outlineLevel="1">
      <c r="A11" s="32">
        <f>IF(ISBLANK(B11),"",MAX(A$6:A10)+1)</f>
        <v>5</v>
      </c>
      <c r="B11" s="33" t="s">
        <v>16</v>
      </c>
      <c r="C11" s="33" t="s">
        <v>38</v>
      </c>
      <c r="D11" s="152">
        <f>'TY Functl GP&amp;AD (E)'!P25-D15</f>
        <v>337621144.70309448</v>
      </c>
      <c r="E11" s="185">
        <f ca="1">'[3]RJA-3_Electric_Attrition'!$H60</f>
        <v>0.16157434378051261</v>
      </c>
      <c r="F11" s="38"/>
      <c r="G11" s="112">
        <f t="shared" ca="1" si="0"/>
        <v>54550914.901827984</v>
      </c>
      <c r="H11" s="112">
        <f t="shared" ca="1" si="1"/>
        <v>63364943.179717429</v>
      </c>
      <c r="I11" s="112">
        <f t="shared" ca="1" si="2"/>
        <v>73603092.292669728</v>
      </c>
      <c r="J11" s="112">
        <f t="shared" ca="1" si="3"/>
        <v>191518950.37421513</v>
      </c>
      <c r="K11" s="28">
        <f t="shared" ca="1" si="4"/>
        <v>529140095.07730961</v>
      </c>
    </row>
    <row r="12" spans="1:13" outlineLevel="1">
      <c r="A12" s="32">
        <f>IF(ISBLANK(B12),"",MAX(A$6:A11)+1)</f>
        <v>6</v>
      </c>
      <c r="B12" s="33" t="s">
        <v>17</v>
      </c>
      <c r="C12" s="33" t="s">
        <v>37</v>
      </c>
      <c r="D12" s="152">
        <f>'TY Functl GP&amp;AD (E)'!P26</f>
        <v>591015440.11650848</v>
      </c>
      <c r="E12" s="185">
        <f ca="1">'[3]RJA-3_Electric_Attrition'!$H61</f>
        <v>6.0398964202900807E-2</v>
      </c>
      <c r="F12" s="38"/>
      <c r="G12" s="112">
        <f t="shared" ca="1" si="0"/>
        <v>35696720.410958663</v>
      </c>
      <c r="H12" s="112">
        <f t="shared" ca="1" si="1"/>
        <v>37852765.34922111</v>
      </c>
      <c r="I12" s="112">
        <f t="shared" ca="1" si="2"/>
        <v>40139033.168529518</v>
      </c>
      <c r="J12" s="112">
        <f t="shared" ca="1" si="3"/>
        <v>113688518.9287093</v>
      </c>
      <c r="K12" s="28">
        <f t="shared" ca="1" si="4"/>
        <v>704703959.04521775</v>
      </c>
    </row>
    <row r="13" spans="1:13" outlineLevel="1">
      <c r="A13" s="32">
        <f>IF(ISBLANK(B13),"",MAX(A$6:A12)+1)</f>
        <v>7</v>
      </c>
      <c r="B13" s="33" t="s">
        <v>130</v>
      </c>
      <c r="C13" s="113" t="s">
        <v>35</v>
      </c>
      <c r="D13" s="145"/>
      <c r="E13" s="146"/>
      <c r="F13" s="38"/>
      <c r="G13" s="112">
        <f t="shared" si="0"/>
        <v>0</v>
      </c>
      <c r="H13" s="112">
        <f t="shared" si="1"/>
        <v>0</v>
      </c>
      <c r="I13" s="112">
        <f t="shared" si="2"/>
        <v>0</v>
      </c>
      <c r="J13" s="112">
        <f t="shared" si="3"/>
        <v>0</v>
      </c>
      <c r="K13" s="28">
        <f t="shared" si="4"/>
        <v>0</v>
      </c>
    </row>
    <row r="14" spans="1:13" outlineLevel="1">
      <c r="A14" s="32">
        <f>IF(ISBLANK(B14),"",MAX(A$6:A13)+1)</f>
        <v>8</v>
      </c>
      <c r="B14" s="113" t="s">
        <v>21</v>
      </c>
      <c r="C14" s="113" t="s">
        <v>89</v>
      </c>
      <c r="D14" s="166">
        <f>[3]AMI_Forecast!$L$35</f>
        <v>65960577.016595259</v>
      </c>
      <c r="E14" s="167"/>
      <c r="F14" s="167"/>
      <c r="G14" s="166">
        <f>[3]AMI_Forecast!M35</f>
        <v>56628240.085732639</v>
      </c>
      <c r="H14" s="166">
        <f>[3]AMI_Forecast!N35</f>
        <v>58375774.901277043</v>
      </c>
      <c r="I14" s="166">
        <f>[3]AMI_Forecast!O35</f>
        <v>51414155.559539527</v>
      </c>
      <c r="J14" s="166">
        <f t="shared" si="3"/>
        <v>166418170.5465492</v>
      </c>
      <c r="K14" s="166">
        <f t="shared" si="4"/>
        <v>232378747.56314445</v>
      </c>
      <c r="L14" s="545">
        <f>[3]AMI_Forecast!$P$35-K14</f>
        <v>0</v>
      </c>
      <c r="M14" s="546" t="s">
        <v>1886</v>
      </c>
    </row>
    <row r="15" spans="1:13" outlineLevel="1">
      <c r="A15" s="32">
        <f>IF(ISBLANK(B15),"",MAX(A$6:A14)+1)</f>
        <v>9</v>
      </c>
      <c r="B15" s="113" t="s">
        <v>14</v>
      </c>
      <c r="C15" s="113" t="s">
        <v>101</v>
      </c>
      <c r="D15" s="166">
        <f>'[3]GTZ Historical RB'!$C$71</f>
        <v>100037416.65184399</v>
      </c>
      <c r="E15" s="168"/>
      <c r="F15" s="168"/>
      <c r="G15" s="181">
        <f>[3]GTZ_Forecast!M34</f>
        <v>30492738.400130928</v>
      </c>
      <c r="H15" s="181">
        <f>[3]GTZ_Forecast!N34</f>
        <v>39886525.106570065</v>
      </c>
      <c r="I15" s="181">
        <f>[3]GTZ_Forecast!O34</f>
        <v>30631977.834374245</v>
      </c>
      <c r="J15" s="166">
        <f t="shared" si="3"/>
        <v>101011241.34107524</v>
      </c>
      <c r="K15" s="181">
        <f t="shared" si="4"/>
        <v>201048657.99291924</v>
      </c>
      <c r="L15" s="546">
        <f>[3]GTZ_Forecast!$P$34-K15</f>
        <v>0</v>
      </c>
      <c r="M15" s="546" t="s">
        <v>1886</v>
      </c>
    </row>
    <row r="16" spans="1:13" outlineLevel="1">
      <c r="A16" s="32">
        <f>IF(ISBLANK(B16),"",MAX(A$6:A15)+1)</f>
        <v>10</v>
      </c>
      <c r="B16" s="34" t="s">
        <v>1</v>
      </c>
      <c r="C16" s="34"/>
      <c r="D16" s="153">
        <f>SUM(D8:D15)</f>
        <v>10898545827.564478</v>
      </c>
      <c r="E16" s="146"/>
      <c r="F16" s="38"/>
      <c r="G16" s="116">
        <f t="shared" ref="G16:I16" ca="1" si="5">SUM(G8:G15)</f>
        <v>461508645.19847077</v>
      </c>
      <c r="H16" s="115">
        <f t="shared" ca="1" si="5"/>
        <v>493721647.7921406</v>
      </c>
      <c r="I16" s="115">
        <f t="shared" ca="1" si="5"/>
        <v>500543746.21821266</v>
      </c>
      <c r="J16" s="115">
        <f ca="1">SUM(J8:J15)</f>
        <v>1455774039.2088239</v>
      </c>
      <c r="K16" s="28">
        <f t="shared" ca="1" si="4"/>
        <v>12354319866.773302</v>
      </c>
    </row>
    <row r="17" spans="1:11" outlineLevel="1">
      <c r="A17" s="32" t="str">
        <f>IF(ISBLANK(B17),"",MAX(A$6:A16)+1)</f>
        <v/>
      </c>
      <c r="D17" s="179">
        <f>'[4]ERB AMA'!$J$92</f>
        <v>10898545827.153294</v>
      </c>
      <c r="E17" s="38"/>
      <c r="F17" s="38"/>
      <c r="G17" s="179">
        <f ca="1">D16+G16</f>
        <v>11360054472.762949</v>
      </c>
      <c r="H17" s="179">
        <f ca="1">G17+H16</f>
        <v>11853776120.55509</v>
      </c>
      <c r="I17" s="179">
        <f ca="1">H17+I16</f>
        <v>12354319866.773302</v>
      </c>
      <c r="J17" s="117"/>
    </row>
    <row r="18" spans="1:11">
      <c r="A18" s="32" t="str">
        <f>IF(ISBLANK(B18),"",MAX(A$6:A17)+1)</f>
        <v/>
      </c>
      <c r="D18" s="179">
        <f>D16-D17</f>
        <v>0.41118431091308594</v>
      </c>
    </row>
    <row r="19" spans="1:11">
      <c r="A19" s="32">
        <f>IF(ISBLANK(B19),"",MAX(A$6:A18)+1)</f>
        <v>11</v>
      </c>
      <c r="B19" s="36" t="s">
        <v>125</v>
      </c>
      <c r="C19" s="36"/>
      <c r="E19" s="38"/>
      <c r="F19" s="38"/>
    </row>
    <row r="20" spans="1:11">
      <c r="A20" s="32">
        <f>IF(ISBLANK(B20),"",MAX(A$6:A19)+1)</f>
        <v>12</v>
      </c>
      <c r="B20" s="33" t="s">
        <v>6</v>
      </c>
      <c r="C20" s="33"/>
      <c r="D20" s="145">
        <f>'[5]Depr Exp'!$I$7887-D25+'[6]Electric Adj'!$V$22</f>
        <v>103991262.25999999</v>
      </c>
      <c r="E20" s="143">
        <f t="shared" ref="E20:E24" ca="1" si="6">E8</f>
        <v>1.5006211864456276E-2</v>
      </c>
      <c r="F20" s="38"/>
      <c r="G20" s="112">
        <f t="shared" ref="G20" ca="1" si="7">+D20*E20</f>
        <v>1560514.913525796</v>
      </c>
      <c r="H20" s="112">
        <f ca="1">+(D20+G20)*E20+G20</f>
        <v>3144447.2444616035</v>
      </c>
      <c r="I20" s="112">
        <f ca="1">+(+D20+G20+H20)*(+E20)+H20</f>
        <v>4775565.8169444073</v>
      </c>
      <c r="J20" s="112">
        <f ca="1">SUM(G20:I20)</f>
        <v>9480527.9749318063</v>
      </c>
      <c r="K20" s="203"/>
    </row>
    <row r="21" spans="1:11">
      <c r="A21" s="32">
        <f>IF(ISBLANK(B21),"",MAX(A$6:A20)+1)</f>
        <v>13</v>
      </c>
      <c r="B21" s="33" t="s">
        <v>7</v>
      </c>
      <c r="C21" s="33"/>
      <c r="D21" s="145">
        <f>'[5]Depr Exp'!$I$7888</f>
        <v>34220440.340000004</v>
      </c>
      <c r="E21" s="143">
        <f t="shared" ca="1" si="6"/>
        <v>5.3215264320141842E-2</v>
      </c>
      <c r="F21" s="38"/>
      <c r="G21" s="112">
        <f t="shared" ref="G21:G24" ca="1" si="8">+D21*E21</f>
        <v>1821049.7778447447</v>
      </c>
      <c r="H21" s="112">
        <f t="shared" ref="H21:H24" ca="1" si="9">+(D21+G21)*E21+G21</f>
        <v>3739007.2009576331</v>
      </c>
      <c r="I21" s="112">
        <f t="shared" ref="I21:I24" ca="1" si="10">+(+D21+G21+H21)*(+E21)+H21</f>
        <v>5855936.8805643953</v>
      </c>
      <c r="J21" s="112">
        <f t="shared" ref="J21:J28" ca="1" si="11">SUM(G21:I21)</f>
        <v>11415993.859366773</v>
      </c>
      <c r="K21" s="203"/>
    </row>
    <row r="22" spans="1:11">
      <c r="A22" s="32">
        <f>IF(ISBLANK(B22),"",MAX(A$6:A21)+1)</f>
        <v>14</v>
      </c>
      <c r="B22" s="33" t="s">
        <v>8</v>
      </c>
      <c r="C22" s="33"/>
      <c r="D22" s="145">
        <f>'[5]Depr Exp'!$I$7889-D27</f>
        <v>124929059.5157032</v>
      </c>
      <c r="E22" s="143">
        <f t="shared" ca="1" si="6"/>
        <v>3.4394221048451933E-2</v>
      </c>
      <c r="F22" s="38"/>
      <c r="G22" s="112">
        <f t="shared" ca="1" si="8"/>
        <v>4296837.6883583032</v>
      </c>
      <c r="H22" s="112">
        <f t="shared" ca="1" si="9"/>
        <v>8741461.761979321</v>
      </c>
      <c r="I22" s="112">
        <f t="shared" ca="1" si="10"/>
        <v>13486741.603728445</v>
      </c>
      <c r="J22" s="112">
        <f t="shared" ca="1" si="11"/>
        <v>26525041.054066069</v>
      </c>
      <c r="K22" s="203"/>
    </row>
    <row r="23" spans="1:11">
      <c r="A23" s="32">
        <f>IF(ISBLANK(B23),"",MAX(A$6:A22)+1)</f>
        <v>15</v>
      </c>
      <c r="B23" s="33" t="s">
        <v>16</v>
      </c>
      <c r="C23" s="33"/>
      <c r="D23" s="145">
        <f>'[5]Depr Exp'!$I$7884-D28</f>
        <v>51614275.419134043</v>
      </c>
      <c r="E23" s="143">
        <f t="shared" ca="1" si="6"/>
        <v>0.16157434378051261</v>
      </c>
      <c r="F23" s="38"/>
      <c r="G23" s="112">
        <f t="shared" ca="1" si="8"/>
        <v>8339542.6805532258</v>
      </c>
      <c r="H23" s="112">
        <f t="shared" ca="1" si="9"/>
        <v>18026541.497146416</v>
      </c>
      <c r="I23" s="112">
        <f t="shared" ca="1" si="10"/>
        <v>30626166.92677322</v>
      </c>
      <c r="J23" s="112">
        <f t="shared" ca="1" si="11"/>
        <v>56992251.104472861</v>
      </c>
      <c r="K23" s="203"/>
    </row>
    <row r="24" spans="1:11">
      <c r="A24" s="32">
        <f>IF(ISBLANK(B24),"",MAX(A$6:A23)+1)</f>
        <v>16</v>
      </c>
      <c r="B24" s="33" t="s">
        <v>17</v>
      </c>
      <c r="C24" s="33"/>
      <c r="D24" s="145">
        <f>'[5]Depr Exp'!$I$7890</f>
        <v>32550776.924434006</v>
      </c>
      <c r="E24" s="143">
        <f t="shared" ca="1" si="6"/>
        <v>6.0398964202900807E-2</v>
      </c>
      <c r="F24" s="38"/>
      <c r="G24" s="112">
        <f t="shared" ca="1" si="8"/>
        <v>1966033.2102354991</v>
      </c>
      <c r="H24" s="112">
        <f t="shared" ca="1" si="9"/>
        <v>4050812.7899577264</v>
      </c>
      <c r="I24" s="112">
        <f t="shared" ca="1" si="10"/>
        <v>6380257.2663732627</v>
      </c>
      <c r="J24" s="112">
        <f t="shared" ca="1" si="11"/>
        <v>12397103.266566489</v>
      </c>
      <c r="K24" s="203"/>
    </row>
    <row r="25" spans="1:11">
      <c r="A25" s="32">
        <f>IF(ISBLANK(B25),"",MAX(A$6:A24)+1)</f>
        <v>17</v>
      </c>
      <c r="B25" s="33" t="s">
        <v>130</v>
      </c>
      <c r="C25" s="33"/>
      <c r="D25" s="166">
        <f>'[7]Depr Exp 2019 GRC Annual'!$D$39</f>
        <v>42298712.619999997</v>
      </c>
      <c r="E25" s="167"/>
      <c r="F25" s="167"/>
      <c r="G25" s="166">
        <v>0</v>
      </c>
      <c r="H25" s="166">
        <f>(39996901-42298713)/3*2</f>
        <v>-1534541.3333333333</v>
      </c>
      <c r="I25" s="166">
        <f>(39996901-42298713)</f>
        <v>-2301812</v>
      </c>
      <c r="J25" s="166">
        <f t="shared" si="11"/>
        <v>-3836353.333333333</v>
      </c>
      <c r="K25" s="203"/>
    </row>
    <row r="26" spans="1:11">
      <c r="A26" s="32">
        <f>IF(ISBLANK(B26),"",MAX(A$6:A25)+1)</f>
        <v>18</v>
      </c>
      <c r="B26" s="33" t="s">
        <v>127</v>
      </c>
      <c r="C26" s="33"/>
      <c r="D26" s="166">
        <f>SUM('[8]Unallocated Detail (CBR)'!$G$249:$G$250)</f>
        <v>15214079.770000001</v>
      </c>
      <c r="E26" s="167"/>
      <c r="F26" s="167"/>
      <c r="G26" s="166">
        <f>D26</f>
        <v>15214079.770000001</v>
      </c>
      <c r="H26" s="166">
        <f>G26</f>
        <v>15214079.770000001</v>
      </c>
      <c r="I26" s="166">
        <f>H26</f>
        <v>15214079.770000001</v>
      </c>
      <c r="J26" s="166">
        <f t="shared" si="11"/>
        <v>45642239.310000002</v>
      </c>
    </row>
    <row r="27" spans="1:11">
      <c r="A27" s="32">
        <f>IF(ISBLANK(B27),"",MAX(A$6:A26)+1)</f>
        <v>19</v>
      </c>
      <c r="B27" s="33" t="s">
        <v>21</v>
      </c>
      <c r="C27" s="33"/>
      <c r="D27" s="166">
        <f>[3]AMI_Forecast!$L$43</f>
        <v>5438518.1342967749</v>
      </c>
      <c r="E27" s="167"/>
      <c r="F27" s="167"/>
      <c r="G27" s="166">
        <f>[3]AMI_Forecast!M43</f>
        <v>8094524.9795974875</v>
      </c>
      <c r="H27" s="166">
        <f>[3]AMI_Forecast!N43</f>
        <v>13418082.612993523</v>
      </c>
      <c r="I27" s="166">
        <f>[3]AMI_Forecast!O43</f>
        <v>17996808.197642792</v>
      </c>
      <c r="J27" s="166">
        <f t="shared" si="11"/>
        <v>39509415.790233806</v>
      </c>
    </row>
    <row r="28" spans="1:11">
      <c r="A28" s="32">
        <f>IF(ISBLANK(B28),"",MAX(A$6:A27)+1)</f>
        <v>20</v>
      </c>
      <c r="B28" s="33" t="s">
        <v>14</v>
      </c>
      <c r="C28" s="33"/>
      <c r="D28" s="166">
        <f>[3]GTZ_Forecast!$L$42</f>
        <v>6449028.8199709654</v>
      </c>
      <c r="E28" s="168"/>
      <c r="F28" s="182"/>
      <c r="G28" s="166">
        <f>[3]GTZ_Forecast!M42</f>
        <v>14935754.903618157</v>
      </c>
      <c r="H28" s="166">
        <f>[3]GTZ_Forecast!N42</f>
        <v>16731754.018023636</v>
      </c>
      <c r="I28" s="166">
        <f>[3]GTZ_Forecast!O42</f>
        <v>21621168.12225952</v>
      </c>
      <c r="J28" s="166">
        <f t="shared" si="11"/>
        <v>53288677.043901309</v>
      </c>
      <c r="K28" s="44"/>
    </row>
    <row r="29" spans="1:11">
      <c r="A29" s="32">
        <f>IF(ISBLANK(B29),"",MAX(A$6:A28)+1)</f>
        <v>21</v>
      </c>
      <c r="B29" s="34" t="s">
        <v>1</v>
      </c>
      <c r="C29" s="34"/>
      <c r="D29" s="153">
        <f>SUM(D20:D28)</f>
        <v>416706153.80353898</v>
      </c>
      <c r="E29" s="38"/>
      <c r="F29" s="38"/>
      <c r="G29" s="115">
        <f t="shared" ref="G29:I29" ca="1" si="12">SUM(G20:G28)</f>
        <v>56228337.923733212</v>
      </c>
      <c r="H29" s="115">
        <f t="shared" ca="1" si="12"/>
        <v>81531645.562186524</v>
      </c>
      <c r="I29" s="115">
        <f t="shared" ca="1" si="12"/>
        <v>113654912.58428603</v>
      </c>
      <c r="J29" s="115">
        <f ca="1">SUM(J20:J28)</f>
        <v>251414896.07020581</v>
      </c>
    </row>
    <row r="30" spans="1:11">
      <c r="D30" s="179">
        <f>SUM('[3]RJA-3_Electric_Attrition'!$C$30:$C$31)</f>
        <v>416706154.01999998</v>
      </c>
      <c r="G30" s="38">
        <f ca="1">G29/G16</f>
        <v>0.12183593635510845</v>
      </c>
      <c r="H30" s="38">
        <f ca="1">H29/H16</f>
        <v>0.1651368659380959</v>
      </c>
      <c r="I30" s="38">
        <f ca="1">I29/I16</f>
        <v>0.22706289598659382</v>
      </c>
    </row>
    <row r="31" spans="1:11">
      <c r="D31" s="179">
        <f>D30-D29</f>
        <v>0.21646100282669067</v>
      </c>
    </row>
    <row r="32" spans="1:11" outlineLevel="1">
      <c r="A32" s="32">
        <f>IF(ISBLANK(B32),"",MAX(A$6:A31)+1)</f>
        <v>22</v>
      </c>
      <c r="B32" s="36" t="s">
        <v>126</v>
      </c>
      <c r="C32" s="36"/>
      <c r="E32" s="38"/>
      <c r="F32" s="38"/>
    </row>
    <row r="33" spans="1:12" outlineLevel="1">
      <c r="A33" s="32">
        <f>IF(ISBLANK(B33),"",MAX(A$6:A32)+1)</f>
        <v>23</v>
      </c>
      <c r="B33" s="33" t="s">
        <v>6</v>
      </c>
      <c r="C33" s="33"/>
      <c r="D33" s="145">
        <f t="shared" ref="D33:D41" si="13">D20</f>
        <v>103991262.25999999</v>
      </c>
      <c r="E33" s="38"/>
      <c r="F33" s="38"/>
      <c r="G33" s="112">
        <f ca="1">D33+G20</f>
        <v>105551777.17352578</v>
      </c>
      <c r="H33" s="112">
        <f ca="1">D33+H20</f>
        <v>107135709.50446159</v>
      </c>
      <c r="I33" s="112">
        <f ca="1">D33+I20</f>
        <v>108766828.0769444</v>
      </c>
      <c r="J33" s="112">
        <f ca="1">SUM(G33:I33)</f>
        <v>321454314.75493175</v>
      </c>
    </row>
    <row r="34" spans="1:12" outlineLevel="1">
      <c r="A34" s="32">
        <f>IF(ISBLANK(B34),"",MAX(A$6:A33)+1)</f>
        <v>24</v>
      </c>
      <c r="B34" s="33" t="s">
        <v>7</v>
      </c>
      <c r="C34" s="33"/>
      <c r="D34" s="145">
        <f t="shared" si="13"/>
        <v>34220440.340000004</v>
      </c>
      <c r="E34" s="38"/>
      <c r="F34" s="38"/>
      <c r="G34" s="112">
        <f t="shared" ref="G34:G37" ca="1" si="14">D34+G21</f>
        <v>36041490.117844746</v>
      </c>
      <c r="H34" s="112">
        <f t="shared" ref="H34:H37" ca="1" si="15">D34+H21</f>
        <v>37959447.540957637</v>
      </c>
      <c r="I34" s="112">
        <f t="shared" ref="I34:I37" ca="1" si="16">D34+I21</f>
        <v>40076377.220564395</v>
      </c>
      <c r="J34" s="112">
        <f t="shared" ref="J34:J41" ca="1" si="17">SUM(G34:I34)</f>
        <v>114077314.87936679</v>
      </c>
    </row>
    <row r="35" spans="1:12" outlineLevel="1">
      <c r="A35" s="32">
        <f>IF(ISBLANK(B35),"",MAX(A$6:A34)+1)</f>
        <v>25</v>
      </c>
      <c r="B35" s="33" t="s">
        <v>8</v>
      </c>
      <c r="C35" s="33"/>
      <c r="D35" s="145">
        <f t="shared" si="13"/>
        <v>124929059.5157032</v>
      </c>
      <c r="E35" s="38"/>
      <c r="F35" s="38"/>
      <c r="G35" s="112">
        <f t="shared" ca="1" si="14"/>
        <v>129225897.20406151</v>
      </c>
      <c r="H35" s="112">
        <f t="shared" ca="1" si="15"/>
        <v>133670521.27768253</v>
      </c>
      <c r="I35" s="112">
        <f t="shared" ca="1" si="16"/>
        <v>138415801.11943164</v>
      </c>
      <c r="J35" s="112">
        <f t="shared" ca="1" si="17"/>
        <v>401312219.60117567</v>
      </c>
    </row>
    <row r="36" spans="1:12" outlineLevel="1">
      <c r="A36" s="32">
        <f>IF(ISBLANK(B36),"",MAX(A$6:A35)+1)</f>
        <v>26</v>
      </c>
      <c r="B36" s="33" t="s">
        <v>16</v>
      </c>
      <c r="C36" s="33"/>
      <c r="D36" s="145">
        <f t="shared" si="13"/>
        <v>51614275.419134043</v>
      </c>
      <c r="E36" s="38"/>
      <c r="F36" s="38"/>
      <c r="G36" s="112">
        <f t="shared" ca="1" si="14"/>
        <v>59953818.099687271</v>
      </c>
      <c r="H36" s="112">
        <f t="shared" ca="1" si="15"/>
        <v>69640816.916280463</v>
      </c>
      <c r="I36" s="112">
        <f t="shared" ca="1" si="16"/>
        <v>82240442.345907271</v>
      </c>
      <c r="J36" s="112">
        <f t="shared" ca="1" si="17"/>
        <v>211835077.361875</v>
      </c>
    </row>
    <row r="37" spans="1:12" outlineLevel="1">
      <c r="A37" s="32">
        <f>IF(ISBLANK(B37),"",MAX(A$6:A36)+1)</f>
        <v>27</v>
      </c>
      <c r="B37" s="33" t="s">
        <v>17</v>
      </c>
      <c r="C37" s="33"/>
      <c r="D37" s="145">
        <f t="shared" si="13"/>
        <v>32550776.924434006</v>
      </c>
      <c r="E37" s="38"/>
      <c r="F37" s="38"/>
      <c r="G37" s="112">
        <f t="shared" ca="1" si="14"/>
        <v>34516810.134669505</v>
      </c>
      <c r="H37" s="112">
        <f t="shared" ca="1" si="15"/>
        <v>36601589.714391731</v>
      </c>
      <c r="I37" s="112">
        <f t="shared" ca="1" si="16"/>
        <v>38931034.190807268</v>
      </c>
      <c r="J37" s="112">
        <f t="shared" ca="1" si="17"/>
        <v>110049434.0398685</v>
      </c>
    </row>
    <row r="38" spans="1:12" outlineLevel="1">
      <c r="A38" s="32">
        <f>IF(ISBLANK(B38),"",MAX(A$6:A37)+1)</f>
        <v>28</v>
      </c>
      <c r="B38" s="33" t="str">
        <f>B25</f>
        <v xml:space="preserve">Colstrip </v>
      </c>
      <c r="C38" s="33"/>
      <c r="D38" s="166">
        <f t="shared" si="13"/>
        <v>42298712.619999997</v>
      </c>
      <c r="E38" s="167"/>
      <c r="F38" s="167"/>
      <c r="G38" s="166">
        <f>D38</f>
        <v>42298712.619999997</v>
      </c>
      <c r="H38" s="166">
        <f>G38+H25</f>
        <v>40764171.286666662</v>
      </c>
      <c r="I38" s="166">
        <f>D38+I25</f>
        <v>39996900.619999997</v>
      </c>
      <c r="J38" s="166">
        <f t="shared" si="17"/>
        <v>123059784.52666667</v>
      </c>
    </row>
    <row r="39" spans="1:12" outlineLevel="1">
      <c r="A39" s="32">
        <f>IF(ISBLANK(B39),"",MAX(A$6:A38)+1)</f>
        <v>29</v>
      </c>
      <c r="B39" s="33" t="s">
        <v>127</v>
      </c>
      <c r="C39" s="113"/>
      <c r="D39" s="166">
        <f t="shared" si="13"/>
        <v>15214079.770000001</v>
      </c>
      <c r="E39" s="167"/>
      <c r="F39" s="167"/>
      <c r="G39" s="166">
        <f>G26</f>
        <v>15214079.770000001</v>
      </c>
      <c r="H39" s="166">
        <f t="shared" ref="H39:I39" si="18">H26</f>
        <v>15214079.770000001</v>
      </c>
      <c r="I39" s="166">
        <f t="shared" si="18"/>
        <v>15214079.770000001</v>
      </c>
      <c r="J39" s="166">
        <f t="shared" si="17"/>
        <v>45642239.310000002</v>
      </c>
    </row>
    <row r="40" spans="1:12" outlineLevel="1">
      <c r="A40" s="32">
        <f>IF(ISBLANK(B40),"",MAX(A$6:A39)+1)</f>
        <v>30</v>
      </c>
      <c r="B40" s="113" t="s">
        <v>21</v>
      </c>
      <c r="C40" s="113"/>
      <c r="D40" s="166">
        <f t="shared" si="13"/>
        <v>5438518.1342967749</v>
      </c>
      <c r="E40" s="167"/>
      <c r="F40" s="167"/>
      <c r="G40" s="166">
        <f>G27</f>
        <v>8094524.9795974875</v>
      </c>
      <c r="H40" s="166">
        <f t="shared" ref="H40:I40" si="19">H27</f>
        <v>13418082.612993523</v>
      </c>
      <c r="I40" s="166">
        <f t="shared" si="19"/>
        <v>17996808.197642792</v>
      </c>
      <c r="J40" s="166">
        <f t="shared" si="17"/>
        <v>39509415.790233806</v>
      </c>
      <c r="K40" s="546">
        <f>[3]AMI_Forecast!$P$43-D40-J40</f>
        <v>0</v>
      </c>
      <c r="L40" s="546" t="s">
        <v>1886</v>
      </c>
    </row>
    <row r="41" spans="1:12" outlineLevel="1">
      <c r="A41" s="32">
        <f>IF(ISBLANK(B41),"",MAX(A$6:A40)+1)</f>
        <v>31</v>
      </c>
      <c r="B41" s="120" t="s">
        <v>14</v>
      </c>
      <c r="C41" s="120"/>
      <c r="D41" s="181">
        <f t="shared" si="13"/>
        <v>6449028.8199709654</v>
      </c>
      <c r="E41" s="168"/>
      <c r="F41" s="168"/>
      <c r="G41" s="181">
        <f>G28</f>
        <v>14935754.903618157</v>
      </c>
      <c r="H41" s="181">
        <f t="shared" ref="H41:I41" si="20">H28</f>
        <v>16731754.018023636</v>
      </c>
      <c r="I41" s="181">
        <f t="shared" si="20"/>
        <v>21621168.12225952</v>
      </c>
      <c r="J41" s="181">
        <f t="shared" si="17"/>
        <v>53288677.043901309</v>
      </c>
      <c r="K41" s="546">
        <f>[3]GTZ_Forecast!$P$42-D41-J41</f>
        <v>0</v>
      </c>
      <c r="L41" s="546" t="s">
        <v>1886</v>
      </c>
    </row>
    <row r="42" spans="1:12" outlineLevel="1">
      <c r="A42" s="32">
        <f>IF(ISBLANK(B42),"",MAX(A$6:A41)+1)</f>
        <v>32</v>
      </c>
      <c r="B42" s="45" t="s">
        <v>1</v>
      </c>
      <c r="C42" s="45"/>
      <c r="D42" s="155">
        <f>SUM(D33:D41)</f>
        <v>416706153.80353898</v>
      </c>
      <c r="E42" s="38"/>
      <c r="F42" s="38"/>
      <c r="G42" s="112">
        <f ca="1">SUM(G33:G41)</f>
        <v>445832865.00300443</v>
      </c>
      <c r="H42" s="112">
        <f t="shared" ref="H42:I42" ca="1" si="21">SUM(H33:H41)</f>
        <v>471136172.64145774</v>
      </c>
      <c r="I42" s="112">
        <f t="shared" ca="1" si="21"/>
        <v>503259439.66355729</v>
      </c>
      <c r="J42" s="112">
        <f ca="1">SUM(J33:J41)</f>
        <v>1420228477.3080194</v>
      </c>
    </row>
    <row r="43" spans="1:12" outlineLevel="1">
      <c r="D43" s="28">
        <f>D29-D42</f>
        <v>0</v>
      </c>
      <c r="G43" s="154">
        <f ca="1">SUM(D33:D38,G29)</f>
        <v>445832865.00300449</v>
      </c>
      <c r="H43" s="154">
        <f ca="1">SUM(D33:D38,H29)</f>
        <v>471136172.6414578</v>
      </c>
      <c r="I43" s="154">
        <f ca="1">SUM(D33:D38,I29)</f>
        <v>503259439.66355729</v>
      </c>
      <c r="J43" s="154">
        <f ca="1">SUM(G43:I43)</f>
        <v>1420228477.3080196</v>
      </c>
    </row>
    <row r="44" spans="1:12" outlineLevel="1"/>
    <row r="45" spans="1:12" outlineLevel="1">
      <c r="A45" s="32">
        <f>IF(ISBLANK(B45),"",MAX(A$6:A44)+1)</f>
        <v>33</v>
      </c>
      <c r="B45" s="36" t="s">
        <v>114</v>
      </c>
      <c r="C45" s="36"/>
      <c r="D45" s="145"/>
      <c r="E45" s="38"/>
      <c r="F45" s="38"/>
    </row>
    <row r="46" spans="1:12" outlineLevel="1">
      <c r="A46" s="32">
        <f>IF(ISBLANK(B46),"",MAX(A$6:A45)+1)</f>
        <v>34</v>
      </c>
      <c r="B46" s="33" t="s">
        <v>6</v>
      </c>
      <c r="C46" s="33"/>
      <c r="D46" s="145">
        <f>'TY Functl GP&amp;AD (E)'!P34-D51</f>
        <v>-1991013840.7427263</v>
      </c>
      <c r="E46" s="38"/>
      <c r="F46" s="38"/>
      <c r="G46" s="112">
        <f ca="1">D46-G33</f>
        <v>-2096565617.9162521</v>
      </c>
      <c r="H46" s="112">
        <f ca="1">G46-H33</f>
        <v>-2203701327.4207139</v>
      </c>
      <c r="I46" s="112">
        <f ca="1">H46-I33</f>
        <v>-2312468155.4976583</v>
      </c>
    </row>
    <row r="47" spans="1:12" outlineLevel="1">
      <c r="A47" s="32">
        <f>IF(ISBLANK(B47),"",MAX(A$6:A46)+1)</f>
        <v>35</v>
      </c>
      <c r="B47" s="33" t="s">
        <v>7</v>
      </c>
      <c r="C47" s="33"/>
      <c r="D47" s="145">
        <f>'TY Functl GP&amp;AD (E)'!P35</f>
        <v>-518153299.49643505</v>
      </c>
      <c r="E47" s="38"/>
      <c r="F47" s="38"/>
      <c r="G47" s="112">
        <f t="shared" ref="G47:G52" ca="1" si="22">D47-G34</f>
        <v>-554194789.61427975</v>
      </c>
      <c r="H47" s="112">
        <f t="shared" ref="H47:I47" ca="1" si="23">G47-H34</f>
        <v>-592154237.15523744</v>
      </c>
      <c r="I47" s="112">
        <f t="shared" ca="1" si="23"/>
        <v>-632230614.3758018</v>
      </c>
    </row>
    <row r="48" spans="1:12" outlineLevel="1">
      <c r="A48" s="32">
        <f>IF(ISBLANK(B48),"",MAX(A$6:A47)+1)</f>
        <v>36</v>
      </c>
      <c r="B48" s="33" t="s">
        <v>8</v>
      </c>
      <c r="C48" s="33"/>
      <c r="D48" s="145">
        <f>'TY Functl GP&amp;AD (E)'!P36-D53</f>
        <v>-1492622950.493861</v>
      </c>
      <c r="E48" s="38"/>
      <c r="F48" s="38"/>
      <c r="G48" s="112">
        <f t="shared" ca="1" si="22"/>
        <v>-1621848847.6979225</v>
      </c>
      <c r="H48" s="112">
        <f t="shared" ref="H48:I48" ca="1" si="24">G48-H35</f>
        <v>-1755519368.975605</v>
      </c>
      <c r="I48" s="112">
        <f t="shared" ca="1" si="24"/>
        <v>-1893935170.0950367</v>
      </c>
    </row>
    <row r="49" spans="1:12" outlineLevel="1">
      <c r="A49" s="32">
        <f>IF(ISBLANK(B49),"",MAX(A$6:A48)+1)</f>
        <v>37</v>
      </c>
      <c r="B49" s="33" t="s">
        <v>16</v>
      </c>
      <c r="C49" s="33"/>
      <c r="D49" s="145">
        <f>'TY Functl GP&amp;AD (E)'!P37-D54</f>
        <v>-137927923.18742257</v>
      </c>
      <c r="E49" s="38"/>
      <c r="F49" s="38"/>
      <c r="G49" s="112">
        <f t="shared" ca="1" si="22"/>
        <v>-197881741.28710985</v>
      </c>
      <c r="H49" s="112">
        <f t="shared" ref="H49:I49" ca="1" si="25">G49-H36</f>
        <v>-267522558.2033903</v>
      </c>
      <c r="I49" s="112">
        <f t="shared" ca="1" si="25"/>
        <v>-349763000.54929757</v>
      </c>
    </row>
    <row r="50" spans="1:12" outlineLevel="1">
      <c r="A50" s="32">
        <f>IF(ISBLANK(B50),"",MAX(A$6:A49)+1)</f>
        <v>38</v>
      </c>
      <c r="B50" s="33" t="s">
        <v>17</v>
      </c>
      <c r="C50" s="33"/>
      <c r="D50" s="145">
        <f>'TY Functl GP&amp;AD (E)'!P38</f>
        <v>-192766513.9546935</v>
      </c>
      <c r="E50" s="38"/>
      <c r="F50" s="38"/>
      <c r="G50" s="112">
        <f t="shared" ca="1" si="22"/>
        <v>-227283324.08936301</v>
      </c>
      <c r="H50" s="112">
        <f t="shared" ref="H50:I50" ca="1" si="26">G50-H37</f>
        <v>-263884913.80375475</v>
      </c>
      <c r="I50" s="112">
        <f t="shared" ca="1" si="26"/>
        <v>-302815947.99456203</v>
      </c>
    </row>
    <row r="51" spans="1:12" outlineLevel="1">
      <c r="A51" s="32">
        <f>IF(ISBLANK(B51),"",MAX(A$6:A50)+1)</f>
        <v>39</v>
      </c>
      <c r="B51" s="33" t="str">
        <f>B38</f>
        <v xml:space="preserve">Colstrip </v>
      </c>
      <c r="C51" s="33"/>
      <c r="D51" s="145">
        <f>-D38</f>
        <v>-42298712.619999997</v>
      </c>
      <c r="E51" s="38"/>
      <c r="F51" s="38"/>
      <c r="G51" s="112">
        <f t="shared" si="22"/>
        <v>-84597425.239999995</v>
      </c>
      <c r="H51" s="112">
        <f t="shared" ref="H51:I51" si="27">G51-H38</f>
        <v>-125361596.52666666</v>
      </c>
      <c r="I51" s="112">
        <f t="shared" si="27"/>
        <v>-165358497.14666665</v>
      </c>
    </row>
    <row r="52" spans="1:12" outlineLevel="1">
      <c r="A52" s="32">
        <f>IF(ISBLANK(B52),"",MAX(A$6:A51)+1)</f>
        <v>40</v>
      </c>
      <c r="B52" s="33" t="s">
        <v>127</v>
      </c>
      <c r="C52" s="33"/>
      <c r="D52" s="145"/>
      <c r="E52" s="38"/>
      <c r="F52" s="38"/>
      <c r="G52" s="112">
        <f t="shared" si="22"/>
        <v>-15214079.770000001</v>
      </c>
      <c r="H52" s="112">
        <f t="shared" ref="H52:I52" si="28">G52-H39</f>
        <v>-30428159.540000003</v>
      </c>
      <c r="I52" s="112">
        <f t="shared" si="28"/>
        <v>-45642239.310000002</v>
      </c>
    </row>
    <row r="53" spans="1:12" outlineLevel="1">
      <c r="A53" s="32">
        <f>IF(ISBLANK(B53),"",MAX(A$6:A52)+1)</f>
        <v>41</v>
      </c>
      <c r="B53" s="33" t="s">
        <v>21</v>
      </c>
      <c r="C53" s="33"/>
      <c r="D53" s="166">
        <f>[3]AMI_Forecast!$L$44</f>
        <v>-6910358.5194726437</v>
      </c>
      <c r="E53" s="167"/>
      <c r="F53" s="167"/>
      <c r="G53" s="166">
        <f>D53-G40</f>
        <v>-15004883.49907013</v>
      </c>
      <c r="H53" s="166">
        <f>G53-H40</f>
        <v>-28422966.112063654</v>
      </c>
      <c r="I53" s="166">
        <f>H53-I40</f>
        <v>-46419774.30970645</v>
      </c>
      <c r="K53" s="546">
        <f>[3]AMI_Forecast!$O$44-I53</f>
        <v>0</v>
      </c>
      <c r="L53" s="546" t="s">
        <v>1886</v>
      </c>
    </row>
    <row r="54" spans="1:12" outlineLevel="1">
      <c r="A54" s="32">
        <f>IF(ISBLANK(B54),"",MAX(A$6:A53)+1)</f>
        <v>42</v>
      </c>
      <c r="B54" s="33" t="s">
        <v>14</v>
      </c>
      <c r="C54" s="46"/>
      <c r="D54" s="181">
        <f>[3]GTZ_Forecast!$L$43</f>
        <v>-6973936.2028291104</v>
      </c>
      <c r="E54" s="168"/>
      <c r="F54" s="168"/>
      <c r="G54" s="181">
        <f>D54-G41</f>
        <v>-21909691.106447268</v>
      </c>
      <c r="H54" s="181">
        <f>G54-H41</f>
        <v>-38641445.124470904</v>
      </c>
      <c r="I54" s="181">
        <f>H54-I41</f>
        <v>-60262613.246730424</v>
      </c>
      <c r="J54" s="114"/>
      <c r="K54" s="546">
        <f>[3]GTZ_Forecast!$O$43-I54</f>
        <v>0</v>
      </c>
      <c r="L54" s="546" t="s">
        <v>1886</v>
      </c>
    </row>
    <row r="55" spans="1:12" outlineLevel="1">
      <c r="A55" s="32">
        <f>IF(ISBLANK(B55),"",MAX(A$6:A54)+1)</f>
        <v>43</v>
      </c>
      <c r="B55" s="45" t="s">
        <v>1</v>
      </c>
      <c r="C55" s="45"/>
      <c r="D55" s="155">
        <f>SUM(D46:D54)</f>
        <v>-4388667535.2174416</v>
      </c>
      <c r="E55" s="38"/>
      <c r="F55" s="38"/>
      <c r="G55" s="112">
        <f ca="1">SUM(G46:G54)</f>
        <v>-4834500400.2204447</v>
      </c>
      <c r="H55" s="112">
        <f t="shared" ref="H55:I55" ca="1" si="29">SUM(H46:H54)</f>
        <v>-5305636572.8619022</v>
      </c>
      <c r="I55" s="112">
        <f t="shared" ca="1" si="29"/>
        <v>-5808896012.5254602</v>
      </c>
      <c r="J55" s="112">
        <f>SUM(J46:J54)</f>
        <v>0</v>
      </c>
    </row>
    <row r="56" spans="1:12">
      <c r="A56" s="32"/>
      <c r="B56" s="45"/>
      <c r="C56" s="45"/>
      <c r="D56" s="183">
        <f>'[4]ERB AMA'!$J$93</f>
        <v>-4388667535.5324507</v>
      </c>
      <c r="E56" s="38"/>
      <c r="F56" s="38"/>
      <c r="G56" s="154">
        <f ca="1">D55-G42</f>
        <v>-4834500400.2204456</v>
      </c>
      <c r="H56" s="154">
        <f ca="1">G56-H42</f>
        <v>-5305636572.8619032</v>
      </c>
      <c r="I56" s="154">
        <f ca="1">H56-I42</f>
        <v>-5808896012.5254602</v>
      </c>
    </row>
    <row r="57" spans="1:12">
      <c r="A57" s="32">
        <f>IF(ISBLANK(B57),"",MAX(A$6:A30)+1)</f>
        <v>22</v>
      </c>
      <c r="B57" s="36" t="s">
        <v>133</v>
      </c>
      <c r="C57" s="36"/>
      <c r="D57" s="179">
        <f>D55-D56</f>
        <v>0.31500911712646484</v>
      </c>
      <c r="E57" s="38"/>
      <c r="F57" s="38"/>
    </row>
    <row r="58" spans="1:12">
      <c r="A58" s="32">
        <f>IF(ISBLANK(B58),"",MAX(A$6:A57)+1)</f>
        <v>44</v>
      </c>
      <c r="B58" s="33" t="s">
        <v>6</v>
      </c>
      <c r="C58" s="33"/>
      <c r="E58" s="38"/>
      <c r="F58" s="38"/>
      <c r="G58" s="145">
        <f ca="1">'electric tax depr'!C12</f>
        <v>2394601.5868517258</v>
      </c>
      <c r="H58" s="145">
        <f ca="1">'electric tax depr'!D12</f>
        <v>7040303.1803903505</v>
      </c>
      <c r="I58" s="145">
        <f ca="1">'electric tax depr'!E12</f>
        <v>11409619.406947687</v>
      </c>
      <c r="J58" s="145">
        <f ca="1">SUM(G58:I58)</f>
        <v>20844524.174189761</v>
      </c>
    </row>
    <row r="59" spans="1:12">
      <c r="A59" s="32">
        <f>IF(ISBLANK(B59),"",MAX(A$6:A58)+1)</f>
        <v>45</v>
      </c>
      <c r="B59" s="33" t="s">
        <v>7</v>
      </c>
      <c r="C59" s="33"/>
      <c r="E59" s="38"/>
      <c r="F59" s="38"/>
      <c r="G59" s="145">
        <f ca="1">'electric tax depr'!C23</f>
        <v>3121919.8089475604</v>
      </c>
      <c r="H59" s="145">
        <f ca="1">'electric tax depr'!D23</f>
        <v>9297957.3569783084</v>
      </c>
      <c r="I59" s="145">
        <f ca="1">'electric tax depr'!E23</f>
        <v>15351432.89919208</v>
      </c>
      <c r="J59" s="145">
        <f t="shared" ref="J59:J66" ca="1" si="30">SUM(G59:I59)</f>
        <v>27771310.065117948</v>
      </c>
    </row>
    <row r="60" spans="1:12">
      <c r="A60" s="32">
        <f>IF(ISBLANK(B60),"",MAX(A$6:A59)+1)</f>
        <v>46</v>
      </c>
      <c r="B60" s="33" t="s">
        <v>8</v>
      </c>
      <c r="C60" s="33"/>
      <c r="E60" s="38"/>
      <c r="F60" s="38"/>
      <c r="G60" s="145">
        <f ca="1">'electric tax depr'!C34</f>
        <v>5138729.7816939857</v>
      </c>
      <c r="H60" s="145">
        <f ca="1">'electric tax depr'!D34</f>
        <v>15207869.801460203</v>
      </c>
      <c r="I60" s="145">
        <f ca="1">'electric tax depr'!E34</f>
        <v>24880612.304386564</v>
      </c>
      <c r="J60" s="145">
        <f t="shared" ca="1" si="30"/>
        <v>45227211.88754075</v>
      </c>
    </row>
    <row r="61" spans="1:12">
      <c r="A61" s="32">
        <f>IF(ISBLANK(B61),"",MAX(A$6:A60)+1)</f>
        <v>47</v>
      </c>
      <c r="B61" s="33" t="s">
        <v>16</v>
      </c>
      <c r="C61" s="33"/>
      <c r="D61" s="44"/>
      <c r="E61" s="38"/>
      <c r="F61" s="38"/>
      <c r="G61" s="145">
        <f ca="1">'electric tax depr'!C67</f>
        <v>9091819.1503046639</v>
      </c>
      <c r="H61" s="145">
        <f ca="1">'electric tax depr'!D67</f>
        <v>28744462.163895566</v>
      </c>
      <c r="I61" s="145">
        <f ca="1">'electric tax depr'!E67</f>
        <v>51572468.075960092</v>
      </c>
      <c r="J61" s="145">
        <f t="shared" ca="1" si="30"/>
        <v>89408749.390160322</v>
      </c>
    </row>
    <row r="62" spans="1:12">
      <c r="A62" s="32">
        <f>IF(ISBLANK(B62),"",MAX(A$6:A61)+1)</f>
        <v>48</v>
      </c>
      <c r="B62" s="33" t="s">
        <v>17</v>
      </c>
      <c r="C62" s="33"/>
      <c r="E62" s="38"/>
      <c r="F62" s="38"/>
      <c r="G62" s="145">
        <f ca="1">'electric tax depr'!C89</f>
        <v>5101061.3467259929</v>
      </c>
      <c r="H62" s="145">
        <f ca="1">'electric tax depr'!D89</f>
        <v>14151286.997047473</v>
      </c>
      <c r="I62" s="145">
        <f ca="1">'electric tax depr'!E89</f>
        <v>19376359.553720787</v>
      </c>
      <c r="J62" s="145">
        <f t="shared" ca="1" si="30"/>
        <v>38628707.897494256</v>
      </c>
    </row>
    <row r="63" spans="1:12">
      <c r="A63" s="32">
        <f>IF(ISBLANK(B63),"",MAX(A$6:A62)+1)</f>
        <v>49</v>
      </c>
      <c r="B63" s="33" t="s">
        <v>130</v>
      </c>
      <c r="C63" s="33"/>
      <c r="E63" s="38"/>
      <c r="F63" s="38"/>
      <c r="G63" s="145">
        <f>'electric tax depr'!C45</f>
        <v>0</v>
      </c>
      <c r="H63" s="145">
        <f>'electric tax depr'!D45</f>
        <v>0</v>
      </c>
      <c r="I63" s="145">
        <f>'electric tax depr'!E45</f>
        <v>0</v>
      </c>
      <c r="J63" s="145">
        <f t="shared" si="30"/>
        <v>0</v>
      </c>
    </row>
    <row r="64" spans="1:12">
      <c r="A64" s="32">
        <f>IF(ISBLANK(B64),"",MAX(A$6:A63)+1)</f>
        <v>50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45">
        <v>0</v>
      </c>
    </row>
    <row r="65" spans="1:10">
      <c r="A65" s="32">
        <f>IF(ISBLANK(B65),"",MAX(A$6:A64)+1)</f>
        <v>51</v>
      </c>
      <c r="B65" s="33" t="s">
        <v>21</v>
      </c>
      <c r="C65" s="33"/>
      <c r="E65" s="38"/>
      <c r="F65" s="38"/>
      <c r="G65" s="145">
        <f>'electric tax depr'!C56</f>
        <v>11325648.017146528</v>
      </c>
      <c r="H65" s="145">
        <f>'electric tax depr'!D56</f>
        <v>29796191.807689857</v>
      </c>
      <c r="I65" s="145">
        <f>'electric tax depr'!E56</f>
        <v>39835701.176777229</v>
      </c>
      <c r="J65" s="145">
        <f t="shared" si="30"/>
        <v>80957541.001613617</v>
      </c>
    </row>
    <row r="66" spans="1:10">
      <c r="A66" s="32">
        <f>IF(ISBLANK(B66),"",MAX(A$6:A65)+1)</f>
        <v>52</v>
      </c>
      <c r="B66" s="33" t="s">
        <v>14</v>
      </c>
      <c r="C66" s="33"/>
      <c r="E66" s="39"/>
      <c r="F66" s="47"/>
      <c r="G66" s="145">
        <f>'electric tax depr'!C78</f>
        <v>5082123.0666884873</v>
      </c>
      <c r="H66" s="145">
        <f>'electric tax depr'!D78</f>
        <v>16812000.31780532</v>
      </c>
      <c r="I66" s="145">
        <f>'electric tax depr'!E78</f>
        <v>28565084.141296037</v>
      </c>
      <c r="J66" s="145">
        <f t="shared" si="30"/>
        <v>50459207.525789842</v>
      </c>
    </row>
    <row r="67" spans="1:10">
      <c r="A67" s="32">
        <f>IF(ISBLANK(B67),"",MAX(A$6:A66)+1)</f>
        <v>53</v>
      </c>
      <c r="B67" s="34" t="s">
        <v>1</v>
      </c>
      <c r="C67" s="34"/>
      <c r="D67" s="35">
        <f>SUM(D58:D66)</f>
        <v>0</v>
      </c>
      <c r="E67" s="38"/>
      <c r="F67" s="38"/>
      <c r="G67" s="153">
        <f ca="1">SUM(G58:G66)</f>
        <v>41255902.75835894</v>
      </c>
      <c r="H67" s="153">
        <f ca="1">SUM(H58:H66)</f>
        <v>121050071.62526707</v>
      </c>
      <c r="I67" s="153">
        <f ca="1">SUM(I58:I66)</f>
        <v>190991277.55828047</v>
      </c>
      <c r="J67" s="153">
        <f ca="1">SUM(J58:J66)</f>
        <v>353297251.94190651</v>
      </c>
    </row>
    <row r="68" spans="1:10">
      <c r="G68" s="154">
        <f ca="1">'electric tax depr'!C97-G67</f>
        <v>0</v>
      </c>
      <c r="H68" s="154">
        <f ca="1">'electric tax depr'!D97-H67</f>
        <v>0</v>
      </c>
      <c r="I68" s="154">
        <f ca="1">'electric tax depr'!E97-I67</f>
        <v>0</v>
      </c>
      <c r="J68" s="154"/>
    </row>
    <row r="69" spans="1:10">
      <c r="A69" s="32">
        <f>IF(ISBLANK(B69),"",MAX(A$6:A67)+1)</f>
        <v>54</v>
      </c>
      <c r="B69" s="36" t="s">
        <v>134</v>
      </c>
      <c r="C69" s="36"/>
      <c r="E69" s="38"/>
      <c r="F69" s="38"/>
    </row>
    <row r="70" spans="1:10">
      <c r="A70" s="32">
        <f>IF(ISBLANK(B70),"",MAX(A$6:A69)+1)</f>
        <v>55</v>
      </c>
      <c r="B70" s="33" t="s">
        <v>6</v>
      </c>
      <c r="C70" s="33"/>
      <c r="E70" s="38"/>
      <c r="F70" s="38"/>
      <c r="G70" s="112">
        <f ca="1">(G58-G20)*0.21</f>
        <v>175158.20139844524</v>
      </c>
      <c r="H70" s="112">
        <f t="shared" ref="H70:I70" ca="1" si="31">(H58-H20)*0.21</f>
        <v>818129.74654503691</v>
      </c>
      <c r="I70" s="112">
        <f t="shared" ca="1" si="31"/>
        <v>1393151.2539006888</v>
      </c>
      <c r="J70" s="112">
        <f ca="1">SUM(G70:I70)</f>
        <v>2386439.2018441707</v>
      </c>
    </row>
    <row r="71" spans="1:10">
      <c r="A71" s="32">
        <f>IF(ISBLANK(B71),"",MAX(A$6:A70)+1)</f>
        <v>56</v>
      </c>
      <c r="B71" s="33" t="s">
        <v>7</v>
      </c>
      <c r="C71" s="33"/>
      <c r="E71" s="38"/>
      <c r="F71" s="38"/>
      <c r="G71" s="112">
        <f t="shared" ref="G71:I71" ca="1" si="32">(G59-G21)*0.21</f>
        <v>273182.70653159125</v>
      </c>
      <c r="H71" s="112">
        <f t="shared" ca="1" si="32"/>
        <v>1167379.5327643417</v>
      </c>
      <c r="I71" s="112">
        <f t="shared" ca="1" si="32"/>
        <v>1994054.1639118136</v>
      </c>
      <c r="J71" s="112">
        <f t="shared" ref="J71:J78" ca="1" si="33">SUM(G71:I71)</f>
        <v>3434616.4032077463</v>
      </c>
    </row>
    <row r="72" spans="1:10">
      <c r="A72" s="32">
        <f>IF(ISBLANK(B72),"",MAX(A$6:A71)+1)</f>
        <v>57</v>
      </c>
      <c r="B72" s="33" t="s">
        <v>8</v>
      </c>
      <c r="C72" s="33"/>
      <c r="E72" s="38"/>
      <c r="F72" s="38"/>
      <c r="G72" s="112">
        <f t="shared" ref="G72:I72" ca="1" si="34">(G60-G22)*0.21</f>
        <v>176797.33960049332</v>
      </c>
      <c r="H72" s="112">
        <f t="shared" ca="1" si="34"/>
        <v>1357945.6882909851</v>
      </c>
      <c r="I72" s="112">
        <f t="shared" ca="1" si="34"/>
        <v>2392712.8471382046</v>
      </c>
      <c r="J72" s="112">
        <f t="shared" ca="1" si="33"/>
        <v>3927455.8750296831</v>
      </c>
    </row>
    <row r="73" spans="1:10">
      <c r="A73" s="32">
        <f>IF(ISBLANK(B73),"",MAX(A$6:A72)+1)</f>
        <v>58</v>
      </c>
      <c r="B73" s="33" t="s">
        <v>16</v>
      </c>
      <c r="C73" s="33"/>
      <c r="D73" s="44"/>
      <c r="E73" s="38"/>
      <c r="F73" s="38"/>
      <c r="G73" s="112">
        <f t="shared" ref="G73:I73" ca="1" si="35">(G61-G23)*0.21</f>
        <v>157978.05864780201</v>
      </c>
      <c r="H73" s="112">
        <f t="shared" ca="1" si="35"/>
        <v>2250763.3400173215</v>
      </c>
      <c r="I73" s="112">
        <f t="shared" ca="1" si="35"/>
        <v>4398723.2413292434</v>
      </c>
      <c r="J73" s="112">
        <f t="shared" ca="1" si="33"/>
        <v>6807464.639994367</v>
      </c>
    </row>
    <row r="74" spans="1:10">
      <c r="A74" s="32">
        <f>IF(ISBLANK(B74),"",MAX(A$6:A73)+1)</f>
        <v>59</v>
      </c>
      <c r="B74" s="33" t="s">
        <v>17</v>
      </c>
      <c r="C74" s="33"/>
      <c r="E74" s="38"/>
      <c r="F74" s="38"/>
      <c r="G74" s="112">
        <f t="shared" ref="G74:I75" ca="1" si="36">(G62-G24)*0.21</f>
        <v>658355.90866300371</v>
      </c>
      <c r="H74" s="112">
        <f t="shared" ca="1" si="36"/>
        <v>2121099.5834888467</v>
      </c>
      <c r="I74" s="112">
        <f t="shared" ca="1" si="36"/>
        <v>2729181.48034298</v>
      </c>
      <c r="J74" s="112">
        <f t="shared" ca="1" si="33"/>
        <v>5508636.9724948304</v>
      </c>
    </row>
    <row r="75" spans="1:10">
      <c r="A75" s="32">
        <f>IF(ISBLANK(B75),"",MAX(A$6:A74)+1)</f>
        <v>60</v>
      </c>
      <c r="B75" s="33" t="s">
        <v>130</v>
      </c>
      <c r="C75" s="33"/>
      <c r="E75" s="38"/>
      <c r="F75" s="38"/>
      <c r="G75" s="112">
        <f>(G63-G25)*0.21</f>
        <v>0</v>
      </c>
      <c r="H75" s="112">
        <f t="shared" si="36"/>
        <v>322253.68</v>
      </c>
      <c r="I75" s="112">
        <f t="shared" si="36"/>
        <v>483380.51999999996</v>
      </c>
      <c r="J75" s="112">
        <f t="shared" ref="J75:J76" si="37">SUM(G75:I75)</f>
        <v>805634.2</v>
      </c>
    </row>
    <row r="76" spans="1:10">
      <c r="A76" s="32">
        <f>IF(ISBLANK(B76),"",MAX(A$6:A75)+1)</f>
        <v>61</v>
      </c>
      <c r="B76" s="33" t="s">
        <v>127</v>
      </c>
      <c r="C76" s="33"/>
      <c r="E76" s="38"/>
      <c r="F76" s="38"/>
      <c r="G76" s="112">
        <f t="shared" ref="G76:I76" si="38">(G64-G26)*0.21</f>
        <v>-3194956.7517000004</v>
      </c>
      <c r="H76" s="112">
        <f t="shared" si="38"/>
        <v>-3194956.7517000004</v>
      </c>
      <c r="I76" s="112">
        <f t="shared" si="38"/>
        <v>-3194956.7517000004</v>
      </c>
      <c r="J76" s="112">
        <f t="shared" si="37"/>
        <v>-9584870.2551000006</v>
      </c>
    </row>
    <row r="77" spans="1:10">
      <c r="A77" s="32">
        <f>IF(ISBLANK(B77),"",MAX(A$6:A76)+1)</f>
        <v>62</v>
      </c>
      <c r="B77" s="33" t="s">
        <v>21</v>
      </c>
      <c r="C77" s="33"/>
      <c r="E77" s="38"/>
      <c r="F77" s="38"/>
      <c r="G77" s="112">
        <f t="shared" ref="G77:I77" si="39">(G65-G27)*0.21</f>
        <v>678535.83788529842</v>
      </c>
      <c r="H77" s="112">
        <f t="shared" si="39"/>
        <v>3439402.93088623</v>
      </c>
      <c r="I77" s="112">
        <f t="shared" si="39"/>
        <v>4586167.5256182319</v>
      </c>
      <c r="J77" s="112">
        <f t="shared" si="33"/>
        <v>8704106.2943897601</v>
      </c>
    </row>
    <row r="78" spans="1:10">
      <c r="A78" s="32">
        <f>IF(ISBLANK(B78),"",MAX(A$6:A77)+1)</f>
        <v>63</v>
      </c>
      <c r="B78" s="33" t="s">
        <v>14</v>
      </c>
      <c r="C78" s="33"/>
      <c r="E78" s="39"/>
      <c r="F78" s="47"/>
      <c r="G78" s="112">
        <f t="shared" ref="G78:I78" si="40">(G66-G28)*0.21</f>
        <v>-2069262.6857552305</v>
      </c>
      <c r="H78" s="112">
        <f t="shared" si="40"/>
        <v>16851.722954153603</v>
      </c>
      <c r="I78" s="112">
        <f t="shared" si="40"/>
        <v>1458222.3639976685</v>
      </c>
      <c r="J78" s="112">
        <f t="shared" si="33"/>
        <v>-594188.59880340844</v>
      </c>
    </row>
    <row r="79" spans="1:10">
      <c r="A79" s="32">
        <f>IF(ISBLANK(B79),"",MAX(A$6:A78)+1)</f>
        <v>64</v>
      </c>
      <c r="B79" s="34" t="s">
        <v>1</v>
      </c>
      <c r="C79" s="34"/>
      <c r="D79" s="35">
        <f>SUM(D70:D78)</f>
        <v>0</v>
      </c>
      <c r="E79" s="38"/>
      <c r="F79" s="38"/>
      <c r="G79" s="115">
        <f t="shared" ref="G79:I79" ca="1" si="41">SUM(G70:G78)</f>
        <v>-3144211.384728597</v>
      </c>
      <c r="H79" s="115">
        <f t="shared" ca="1" si="41"/>
        <v>8298869.4732469134</v>
      </c>
      <c r="I79" s="115">
        <f t="shared" ca="1" si="41"/>
        <v>16240636.644538831</v>
      </c>
      <c r="J79" s="115">
        <f ca="1">SUM(J70:J78)</f>
        <v>21395294.733057149</v>
      </c>
    </row>
    <row r="80" spans="1:10">
      <c r="G80" s="154">
        <f ca="1">(G67-G29)*0.21</f>
        <v>-3144211.384728597</v>
      </c>
      <c r="H80" s="154">
        <f t="shared" ref="H80:J80" ca="1" si="42">(H67-H29)*0.21</f>
        <v>8298869.4732469153</v>
      </c>
      <c r="I80" s="154">
        <f t="shared" ca="1" si="42"/>
        <v>16240636.644538831</v>
      </c>
      <c r="J80" s="154">
        <f t="shared" ca="1" si="42"/>
        <v>21395294.733057149</v>
      </c>
    </row>
    <row r="81" spans="1:9">
      <c r="A81" s="32">
        <f>IF(ISBLANK(B81),"",MAX(A$6:A79)+1)</f>
        <v>65</v>
      </c>
      <c r="B81" s="36" t="s">
        <v>31</v>
      </c>
      <c r="C81" s="36"/>
      <c r="E81" s="38"/>
      <c r="F81" s="38"/>
    </row>
    <row r="82" spans="1:9">
      <c r="A82" s="32">
        <f>IF(ISBLANK(B82),"",MAX(A$6:A81)+1)</f>
        <v>66</v>
      </c>
      <c r="B82" s="33" t="s">
        <v>6</v>
      </c>
      <c r="C82" s="33"/>
      <c r="E82" s="38"/>
      <c r="F82" s="38"/>
      <c r="G82" s="112">
        <f ca="1">-G70</f>
        <v>-175158.20139844524</v>
      </c>
      <c r="H82" s="112">
        <f t="shared" ref="H82:I90" ca="1" si="43">G82-H70</f>
        <v>-993287.94794348208</v>
      </c>
      <c r="I82" s="112">
        <f t="shared" ca="1" si="43"/>
        <v>-2386439.2018441707</v>
      </c>
    </row>
    <row r="83" spans="1:9">
      <c r="A83" s="32">
        <f>IF(ISBLANK(B83),"",MAX(A$6:A82)+1)</f>
        <v>67</v>
      </c>
      <c r="B83" s="33" t="s">
        <v>7</v>
      </c>
      <c r="C83" s="33"/>
      <c r="E83" s="38"/>
      <c r="F83" s="38"/>
      <c r="G83" s="112">
        <f ca="1">-G71</f>
        <v>-273182.70653159125</v>
      </c>
      <c r="H83" s="112">
        <f t="shared" ca="1" si="43"/>
        <v>-1440562.2392959329</v>
      </c>
      <c r="I83" s="112">
        <f t="shared" ca="1" si="43"/>
        <v>-3434616.4032077463</v>
      </c>
    </row>
    <row r="84" spans="1:9">
      <c r="A84" s="32">
        <f>IF(ISBLANK(B84),"",MAX(A$6:A83)+1)</f>
        <v>68</v>
      </c>
      <c r="B84" s="33" t="s">
        <v>8</v>
      </c>
      <c r="C84" s="33"/>
      <c r="E84" s="38"/>
      <c r="F84" s="38"/>
      <c r="G84" s="112">
        <f ca="1">-G72</f>
        <v>-176797.33960049332</v>
      </c>
      <c r="H84" s="112">
        <f t="shared" ca="1" si="43"/>
        <v>-1534743.0278914785</v>
      </c>
      <c r="I84" s="112">
        <f t="shared" ca="1" si="43"/>
        <v>-3927455.8750296831</v>
      </c>
    </row>
    <row r="85" spans="1:9">
      <c r="A85" s="32">
        <f>IF(ISBLANK(B85),"",MAX(A$6:A84)+1)</f>
        <v>69</v>
      </c>
      <c r="B85" s="33" t="s">
        <v>16</v>
      </c>
      <c r="C85" s="33"/>
      <c r="D85" s="44"/>
      <c r="E85" s="38"/>
      <c r="F85" s="38"/>
      <c r="G85" s="112">
        <f ca="1">-G73</f>
        <v>-157978.05864780201</v>
      </c>
      <c r="H85" s="112">
        <f t="shared" ca="1" si="43"/>
        <v>-2408741.3986651236</v>
      </c>
      <c r="I85" s="112">
        <f t="shared" ca="1" si="43"/>
        <v>-6807464.639994367</v>
      </c>
    </row>
    <row r="86" spans="1:9">
      <c r="A86" s="32">
        <f>IF(ISBLANK(B86),"",MAX(A$6:A85)+1)</f>
        <v>70</v>
      </c>
      <c r="B86" s="33" t="s">
        <v>17</v>
      </c>
      <c r="C86" s="33"/>
      <c r="E86" s="38"/>
      <c r="F86" s="38"/>
      <c r="G86" s="112">
        <f ca="1">-G74</f>
        <v>-658355.90866300371</v>
      </c>
      <c r="H86" s="112">
        <f t="shared" ca="1" si="43"/>
        <v>-2779455.4921518504</v>
      </c>
      <c r="I86" s="112">
        <f t="shared" ca="1" si="43"/>
        <v>-5508636.9724948304</v>
      </c>
    </row>
    <row r="87" spans="1:9">
      <c r="A87" s="32">
        <f>IF(ISBLANK(B87),"",MAX(A$6:A86)+1)</f>
        <v>71</v>
      </c>
      <c r="B87" s="33" t="s">
        <v>130</v>
      </c>
      <c r="C87" s="33"/>
      <c r="E87" s="38"/>
      <c r="F87" s="38"/>
      <c r="G87" s="112">
        <f t="shared" ref="G87:G88" si="44">-G75</f>
        <v>0</v>
      </c>
      <c r="H87" s="112">
        <f t="shared" si="43"/>
        <v>-322253.68</v>
      </c>
      <c r="I87" s="112">
        <f t="shared" si="43"/>
        <v>-805634.2</v>
      </c>
    </row>
    <row r="88" spans="1:9">
      <c r="A88" s="32">
        <f>IF(ISBLANK(B88),"",MAX(A$6:A87)+1)</f>
        <v>72</v>
      </c>
      <c r="B88" s="33" t="s">
        <v>127</v>
      </c>
      <c r="C88" s="33"/>
      <c r="E88" s="38"/>
      <c r="F88" s="38"/>
      <c r="G88" s="112">
        <f t="shared" si="44"/>
        <v>3194956.7517000004</v>
      </c>
      <c r="H88" s="112">
        <f t="shared" si="43"/>
        <v>6389913.5034000007</v>
      </c>
      <c r="I88" s="112">
        <f t="shared" si="43"/>
        <v>9584870.2551000006</v>
      </c>
    </row>
    <row r="89" spans="1:9">
      <c r="A89" s="32">
        <f>IF(ISBLANK(B89),"",MAX(A$6:A88)+1)</f>
        <v>73</v>
      </c>
      <c r="B89" s="33" t="s">
        <v>21</v>
      </c>
      <c r="C89" s="33"/>
      <c r="E89" s="38"/>
      <c r="F89" s="38"/>
      <c r="G89" s="112">
        <f>-G77</f>
        <v>-678535.83788529842</v>
      </c>
      <c r="H89" s="112">
        <f t="shared" si="43"/>
        <v>-4117938.7687715283</v>
      </c>
      <c r="I89" s="112">
        <f t="shared" si="43"/>
        <v>-8704106.2943897601</v>
      </c>
    </row>
    <row r="90" spans="1:9">
      <c r="A90" s="32">
        <f>IF(ISBLANK(B90),"",MAX(A$6:A89)+1)</f>
        <v>74</v>
      </c>
      <c r="B90" s="33" t="s">
        <v>14</v>
      </c>
      <c r="C90" s="33"/>
      <c r="E90" s="39"/>
      <c r="F90" s="47"/>
      <c r="G90" s="112">
        <f>-G78</f>
        <v>2069262.6857552305</v>
      </c>
      <c r="H90" s="112">
        <f t="shared" si="43"/>
        <v>2052410.9628010769</v>
      </c>
      <c r="I90" s="112">
        <f t="shared" si="43"/>
        <v>594188.59880340844</v>
      </c>
    </row>
    <row r="91" spans="1:9">
      <c r="A91" s="32">
        <f>IF(ISBLANK(B91),"",MAX(A$6:A90)+1)</f>
        <v>75</v>
      </c>
      <c r="B91" s="34" t="s">
        <v>1</v>
      </c>
      <c r="C91" s="34"/>
      <c r="D91" s="35">
        <f>SUM(D82:D90)</f>
        <v>0</v>
      </c>
      <c r="E91" s="38"/>
      <c r="F91" s="38"/>
      <c r="G91" s="115">
        <f t="shared" ref="G91:I91" ca="1" si="45">SUM(G82:G90)</f>
        <v>3144211.384728597</v>
      </c>
      <c r="H91" s="115">
        <f t="shared" ca="1" si="45"/>
        <v>-5154658.0885183178</v>
      </c>
      <c r="I91" s="115">
        <f t="shared" ca="1" si="45"/>
        <v>-21395294.733057149</v>
      </c>
    </row>
  </sheetData>
  <mergeCells count="1">
    <mergeCell ref="G4:J4"/>
  </mergeCells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98"/>
  <sheetViews>
    <sheetView workbookViewId="0"/>
  </sheetViews>
  <sheetFormatPr defaultColWidth="8.85546875" defaultRowHeight="15" outlineLevelRow="1"/>
  <cols>
    <col min="1" max="1" width="15.140625" style="21" customWidth="1"/>
    <col min="2" max="2" width="16.28515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4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'electric activity'!$G$8</f>
        <v>63856042.316046029</v>
      </c>
      <c r="C9" s="138">
        <f ca="1">$B$9*C4</f>
        <v>2394601.5868517258</v>
      </c>
      <c r="D9" s="138">
        <f ca="1">$B$9*D4</f>
        <v>4609767.6947953636</v>
      </c>
      <c r="E9" s="138">
        <f ca="1">$B$9*E4</f>
        <v>4263667.9454423934</v>
      </c>
      <c r="F9" s="139">
        <f ca="1">SUM(C9:E9)</f>
        <v>11268037.227089483</v>
      </c>
      <c r="I9" s="135"/>
    </row>
    <row r="10" spans="1:11">
      <c r="A10" s="21">
        <v>2020</v>
      </c>
      <c r="B10" s="5">
        <f ca="1">'electric activity'!$H$8</f>
        <v>64814279.615866303</v>
      </c>
      <c r="D10" s="19">
        <f ca="1">$B$10*D5</f>
        <v>2430535.4855949865</v>
      </c>
      <c r="E10" s="19">
        <f ca="1">$B$10*E5</f>
        <v>4678942.8454693891</v>
      </c>
      <c r="F10" s="19">
        <f ca="1">SUM(D10:E10)</f>
        <v>7109478.3310643751</v>
      </c>
      <c r="I10" s="135"/>
    </row>
    <row r="11" spans="1:11">
      <c r="A11" s="21">
        <v>2021</v>
      </c>
      <c r="B11" s="5">
        <f ca="1">'electric activity'!$I$8</f>
        <v>65786896.427624106</v>
      </c>
      <c r="D11" s="19"/>
      <c r="E11" s="19">
        <f ca="1">$B$11*E6</f>
        <v>2467008.6160359038</v>
      </c>
      <c r="F11" s="19">
        <f ca="1">SUM(D11:E11)</f>
        <v>2467008.6160359038</v>
      </c>
      <c r="I11" s="135"/>
    </row>
    <row r="12" spans="1:11" ht="15.75" thickBot="1">
      <c r="B12" s="140">
        <f t="shared" ref="B12:C12" ca="1" si="0">SUM(B9:B11)</f>
        <v>194457218.35953644</v>
      </c>
      <c r="C12" s="140">
        <f t="shared" ca="1" si="0"/>
        <v>2394601.5868517258</v>
      </c>
      <c r="D12" s="140">
        <f ca="1">SUM(D9:D11)</f>
        <v>7040303.1803903505</v>
      </c>
      <c r="E12" s="140">
        <f ca="1">SUM(E9:E11)</f>
        <v>11409619.406947687</v>
      </c>
      <c r="F12" s="141">
        <f ca="1">SUM(F9:F11)</f>
        <v>20844524.174189765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100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36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'electric activity'!$G$9</f>
        <v>83251194.905268282</v>
      </c>
      <c r="C20" s="138">
        <f ca="1">$B$20*C15</f>
        <v>3121919.8089475604</v>
      </c>
      <c r="D20" s="138">
        <f ca="1">$B$20*D15</f>
        <v>6009903.7602113178</v>
      </c>
      <c r="E20" s="138">
        <f ca="1">$B$20*E15</f>
        <v>5558682.2838247633</v>
      </c>
      <c r="F20" s="139">
        <f ca="1">SUM(C20:E20)</f>
        <v>14690505.852983642</v>
      </c>
      <c r="I20" s="136"/>
      <c r="K20" s="142"/>
    </row>
    <row r="21" spans="1:11">
      <c r="A21" s="21">
        <v>2020</v>
      </c>
      <c r="B21" s="5">
        <f ca="1">'electric activity'!$H$9</f>
        <v>87681429.247119769</v>
      </c>
      <c r="D21" s="19">
        <f ca="1">$B$21*D16</f>
        <v>3288053.5967669911</v>
      </c>
      <c r="E21" s="19">
        <f ca="1">$B$21*E16</f>
        <v>6329722.3773495769</v>
      </c>
      <c r="F21" s="19">
        <f ca="1">SUM(D21:E21)</f>
        <v>9617775.9741165675</v>
      </c>
      <c r="I21" s="136"/>
      <c r="K21" s="142"/>
    </row>
    <row r="22" spans="1:11">
      <c r="A22" s="21">
        <v>2021</v>
      </c>
      <c r="B22" s="5">
        <f ca="1">'electric activity'!$I$9</f>
        <v>92347419.680473059</v>
      </c>
      <c r="D22" s="19"/>
      <c r="E22" s="19">
        <f ca="1">$B$22*E17</f>
        <v>3463028.2380177397</v>
      </c>
      <c r="F22" s="19">
        <f ca="1">SUM(D22:E22)</f>
        <v>3463028.2380177397</v>
      </c>
      <c r="I22" s="136"/>
      <c r="K22" s="142"/>
    </row>
    <row r="23" spans="1:11" ht="15.75" thickBot="1">
      <c r="B23" s="140">
        <f t="shared" ref="B23:F23" ca="1" si="1">SUM(B20:B22)</f>
        <v>263280043.8328611</v>
      </c>
      <c r="C23" s="140">
        <f t="shared" ca="1" si="1"/>
        <v>3121919.8089475604</v>
      </c>
      <c r="D23" s="140">
        <f t="shared" ca="1" si="1"/>
        <v>9297957.3569783084</v>
      </c>
      <c r="E23" s="140">
        <f t="shared" ca="1" si="1"/>
        <v>15351432.89919208</v>
      </c>
      <c r="F23" s="141">
        <f t="shared" ca="1" si="1"/>
        <v>27771310.065117948</v>
      </c>
      <c r="I23" s="136"/>
      <c r="K23" s="142"/>
    </row>
    <row r="24" spans="1:11" ht="17.45" customHeight="1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93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36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 ca="1">'electric activity'!$G$10</f>
        <v>137032794.17850628</v>
      </c>
      <c r="C31" s="138">
        <f ca="1">$B$31*C26</f>
        <v>5138729.7816939857</v>
      </c>
      <c r="D31" s="138">
        <f ca="1">$B$31*D26</f>
        <v>9892397.4117463697</v>
      </c>
      <c r="E31" s="138">
        <f ca="1">$B$31*E26</f>
        <v>9149679.6672988646</v>
      </c>
      <c r="F31" s="139">
        <f ca="1">SUM(C31:E31)</f>
        <v>24180806.86073922</v>
      </c>
      <c r="I31" s="136"/>
      <c r="K31" s="142"/>
    </row>
    <row r="32" spans="1:11">
      <c r="A32" s="21">
        <v>2020</v>
      </c>
      <c r="B32" s="5">
        <f ca="1">'electric activity'!$H$10</f>
        <v>141745930.39236885</v>
      </c>
      <c r="D32" s="19">
        <f ca="1">$B$32*D27</f>
        <v>5315472.3897138322</v>
      </c>
      <c r="E32" s="19">
        <f ca="1">$B$32*E27</f>
        <v>10232638.715025108</v>
      </c>
      <c r="F32" s="19">
        <f ca="1">SUM(D32:E32)</f>
        <v>15548111.10473894</v>
      </c>
      <c r="I32" s="136"/>
      <c r="K32" s="142"/>
    </row>
    <row r="33" spans="1:11">
      <c r="A33" s="21">
        <v>2021</v>
      </c>
      <c r="B33" s="5">
        <f ca="1">'electric activity'!$I$10</f>
        <v>146621171.25500247</v>
      </c>
      <c r="D33" s="19"/>
      <c r="E33" s="19">
        <f ca="1">$B$33*E28</f>
        <v>5498293.9220625926</v>
      </c>
      <c r="F33" s="19">
        <f ca="1">SUM(D33:E33)</f>
        <v>5498293.9220625926</v>
      </c>
      <c r="I33" s="136"/>
      <c r="K33" s="142"/>
    </row>
    <row r="34" spans="1:11" ht="15.75" thickBot="1">
      <c r="B34" s="140">
        <f t="shared" ref="B34:F34" ca="1" si="2">SUM(B31:B33)</f>
        <v>425399895.82587767</v>
      </c>
      <c r="C34" s="140">
        <f t="shared" ca="1" si="2"/>
        <v>5138729.7816939857</v>
      </c>
      <c r="D34" s="140">
        <f t="shared" ca="1" si="2"/>
        <v>15207869.801460203</v>
      </c>
      <c r="E34" s="140">
        <f t="shared" ca="1" si="2"/>
        <v>24880612.304386564</v>
      </c>
      <c r="F34" s="141">
        <f t="shared" ca="1" si="2"/>
        <v>45227211.88754075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94</v>
      </c>
      <c r="B36" s="4"/>
      <c r="C36" s="134"/>
      <c r="D36" s="23"/>
      <c r="E36" s="23"/>
      <c r="F36" s="23"/>
      <c r="I36" s="136"/>
      <c r="K36" s="142"/>
    </row>
    <row r="37" spans="1:11">
      <c r="C37" s="1">
        <v>3.7499999999999999E-2</v>
      </c>
      <c r="D37" s="1">
        <v>7.2190000000000004E-2</v>
      </c>
      <c r="E37" s="1">
        <v>6.6769999999999996E-2</v>
      </c>
      <c r="F37" s="135">
        <v>5.2850000000000001E-2</v>
      </c>
      <c r="I37" s="136"/>
      <c r="K37" s="142"/>
    </row>
    <row r="38" spans="1:11">
      <c r="C38" s="1"/>
      <c r="D38" s="1">
        <v>3.7499999999999999E-2</v>
      </c>
      <c r="E38" s="1">
        <v>7.2190000000000004E-2</v>
      </c>
      <c r="F38" s="1"/>
      <c r="I38" s="136"/>
      <c r="K38" s="142"/>
    </row>
    <row r="39" spans="1:11">
      <c r="C39" s="1"/>
      <c r="D39" s="1"/>
      <c r="E39" s="136">
        <v>3.7499999999999999E-2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v>0</v>
      </c>
      <c r="C42" s="138">
        <f>$B$42*C37</f>
        <v>0</v>
      </c>
      <c r="D42" s="138">
        <f>$B$42*D37</f>
        <v>0</v>
      </c>
      <c r="E42" s="138">
        <f>$B$42*E37</f>
        <v>0</v>
      </c>
      <c r="F42" s="139">
        <f>SUM(C42:E42)</f>
        <v>0</v>
      </c>
      <c r="I42" s="136"/>
      <c r="K42" s="142"/>
    </row>
    <row r="43" spans="1:11">
      <c r="A43" s="21">
        <v>2020</v>
      </c>
      <c r="B43" s="5">
        <v>0</v>
      </c>
      <c r="D43" s="19">
        <f>$B$43*D38</f>
        <v>0</v>
      </c>
      <c r="E43" s="19">
        <f>$B$43*E38</f>
        <v>0</v>
      </c>
      <c r="F43" s="19">
        <f>SUM(D43:E43)</f>
        <v>0</v>
      </c>
      <c r="I43" s="136"/>
      <c r="K43" s="142"/>
    </row>
    <row r="44" spans="1:11">
      <c r="A44" s="21">
        <v>2021</v>
      </c>
      <c r="B44" s="5">
        <v>0</v>
      </c>
      <c r="D44" s="19"/>
      <c r="E44" s="19">
        <f>$B$44*E39</f>
        <v>0</v>
      </c>
      <c r="F44" s="19">
        <f>SUM(D44:E44)</f>
        <v>0</v>
      </c>
      <c r="I44" s="136"/>
      <c r="K44" s="142"/>
    </row>
    <row r="45" spans="1:11" ht="15.75" thickBot="1">
      <c r="B45" s="140">
        <f t="shared" ref="B45:F45" si="3">SUM(B42:B44)</f>
        <v>0</v>
      </c>
      <c r="C45" s="140">
        <f t="shared" si="3"/>
        <v>0</v>
      </c>
      <c r="D45" s="140">
        <f t="shared" si="3"/>
        <v>0</v>
      </c>
      <c r="E45" s="140">
        <f t="shared" si="3"/>
        <v>0</v>
      </c>
      <c r="F45" s="141">
        <f t="shared" si="3"/>
        <v>0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95</v>
      </c>
      <c r="B47" s="4"/>
      <c r="C47" s="134"/>
      <c r="D47" s="23"/>
      <c r="E47" s="23"/>
      <c r="F47" s="23"/>
      <c r="I47" s="136"/>
      <c r="K47" s="142"/>
    </row>
    <row r="48" spans="1:11">
      <c r="C48" s="1">
        <v>0.2</v>
      </c>
      <c r="D48" s="1">
        <v>0.32</v>
      </c>
      <c r="E48" s="1">
        <v>0.192</v>
      </c>
      <c r="F48" s="135"/>
      <c r="I48" s="136"/>
      <c r="K48" s="142"/>
    </row>
    <row r="49" spans="1:11">
      <c r="C49" s="1"/>
      <c r="D49" s="1">
        <v>0.2</v>
      </c>
      <c r="E49" s="1">
        <v>0.32</v>
      </c>
      <c r="F49" s="1"/>
      <c r="I49" s="136"/>
      <c r="K49" s="142"/>
    </row>
    <row r="50" spans="1:11">
      <c r="C50" s="1"/>
      <c r="D50" s="1"/>
      <c r="E50" s="136">
        <v>0.2</v>
      </c>
      <c r="F50" s="136"/>
      <c r="I50" s="136"/>
      <c r="K50" s="142"/>
    </row>
    <row r="51" spans="1:11">
      <c r="C51" s="1"/>
      <c r="D51" s="1"/>
      <c r="E51" s="1"/>
      <c r="F51" s="136"/>
      <c r="I51" s="136"/>
      <c r="K51" s="142"/>
    </row>
    <row r="52" spans="1:11">
      <c r="A52" s="14" t="s">
        <v>91</v>
      </c>
      <c r="B52" s="126" t="s">
        <v>92</v>
      </c>
      <c r="C52" s="14">
        <v>2019</v>
      </c>
      <c r="D52" s="14">
        <v>2020</v>
      </c>
      <c r="E52" s="14">
        <v>2021</v>
      </c>
      <c r="F52" s="14" t="s">
        <v>1</v>
      </c>
      <c r="I52" s="136"/>
      <c r="K52" s="142"/>
    </row>
    <row r="53" spans="1:11">
      <c r="A53" s="21">
        <v>2019</v>
      </c>
      <c r="B53" s="137">
        <f>'electric activity'!$G$14</f>
        <v>56628240.085732639</v>
      </c>
      <c r="C53" s="138">
        <f>$B$53*C48</f>
        <v>11325648.017146528</v>
      </c>
      <c r="D53" s="138">
        <f>$B$53*D48</f>
        <v>18121036.827434447</v>
      </c>
      <c r="E53" s="138">
        <f>$B$53*E48</f>
        <v>10872622.096460667</v>
      </c>
      <c r="F53" s="139">
        <f>SUM(C53:E53)</f>
        <v>40319306.941041641</v>
      </c>
      <c r="I53" s="136"/>
      <c r="K53" s="142"/>
    </row>
    <row r="54" spans="1:11">
      <c r="A54" s="21">
        <v>2020</v>
      </c>
      <c r="B54" s="5">
        <f>'electric activity'!$H$14</f>
        <v>58375774.901277043</v>
      </c>
      <c r="D54" s="19">
        <f>$B$54*D49</f>
        <v>11675154.98025541</v>
      </c>
      <c r="E54" s="19">
        <f>$B$54*E49</f>
        <v>18680247.968408655</v>
      </c>
      <c r="F54" s="19">
        <f>SUM(D54:E54)</f>
        <v>30355402.948664065</v>
      </c>
      <c r="I54" s="136"/>
      <c r="K54" s="142"/>
    </row>
    <row r="55" spans="1:11">
      <c r="A55" s="21">
        <v>2021</v>
      </c>
      <c r="B55" s="5">
        <f>'electric activity'!$I$14</f>
        <v>51414155.559539527</v>
      </c>
      <c r="D55" s="19"/>
      <c r="E55" s="19">
        <f>$B$55*E50</f>
        <v>10282831.111907907</v>
      </c>
      <c r="F55" s="19">
        <f>SUM(D55:E55)</f>
        <v>10282831.111907907</v>
      </c>
      <c r="I55" s="136"/>
      <c r="K55" s="142"/>
    </row>
    <row r="56" spans="1:11" ht="15.75" thickBot="1">
      <c r="B56" s="140">
        <f t="shared" ref="B56:F56" si="4">SUM(B53:B55)</f>
        <v>166418170.5465492</v>
      </c>
      <c r="C56" s="140">
        <f t="shared" si="4"/>
        <v>11325648.017146528</v>
      </c>
      <c r="D56" s="140">
        <f t="shared" si="4"/>
        <v>29796191.807689857</v>
      </c>
      <c r="E56" s="140">
        <f t="shared" si="4"/>
        <v>39835701.176777229</v>
      </c>
      <c r="F56" s="141">
        <f t="shared" si="4"/>
        <v>80957541.001613617</v>
      </c>
      <c r="I56" s="136"/>
      <c r="K56" s="142"/>
    </row>
    <row r="57" spans="1:11" ht="15.75" thickTop="1">
      <c r="B57" s="22"/>
      <c r="C57" s="22"/>
      <c r="D57" s="22"/>
      <c r="E57" s="22"/>
      <c r="F57" s="24"/>
      <c r="I57" s="136"/>
      <c r="K57" s="142"/>
    </row>
    <row r="58" spans="1:11">
      <c r="A58" s="11" t="s">
        <v>96</v>
      </c>
      <c r="B58" s="4"/>
      <c r="C58" s="134"/>
      <c r="D58" s="23"/>
      <c r="E58" s="23"/>
      <c r="F58" s="23"/>
    </row>
    <row r="59" spans="1:11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  <c r="G59" s="6"/>
      <c r="H59" s="6"/>
      <c r="I59" s="142"/>
    </row>
    <row r="60" spans="1:11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  <c r="G60" s="143"/>
      <c r="H60" s="6"/>
      <c r="I60" s="142"/>
    </row>
    <row r="61" spans="1:11">
      <c r="C61" s="1"/>
      <c r="D61" s="1"/>
      <c r="E61" s="136">
        <f>1/3/2</f>
        <v>0.16666666666666666</v>
      </c>
      <c r="F61" s="136"/>
      <c r="G61" s="1"/>
      <c r="I61" s="142"/>
    </row>
    <row r="62" spans="1:11">
      <c r="C62" s="1"/>
      <c r="D62" s="1"/>
      <c r="E62" s="1"/>
      <c r="F62" s="136"/>
      <c r="G62" s="142"/>
      <c r="I62" s="142"/>
    </row>
    <row r="63" spans="1:11">
      <c r="A63" s="14" t="s">
        <v>91</v>
      </c>
      <c r="B63" s="14" t="s">
        <v>92</v>
      </c>
      <c r="C63" s="14">
        <f>C$8</f>
        <v>2019</v>
      </c>
      <c r="D63" s="14">
        <f t="shared" ref="D63:F63" si="5">D$8</f>
        <v>2020</v>
      </c>
      <c r="E63" s="14">
        <f t="shared" si="5"/>
        <v>2021</v>
      </c>
      <c r="F63" s="14" t="str">
        <f t="shared" si="5"/>
        <v>Total</v>
      </c>
    </row>
    <row r="64" spans="1:11">
      <c r="A64" s="21">
        <f>$A9</f>
        <v>2019</v>
      </c>
      <c r="B64" s="138">
        <f ca="1">'electric activity'!$G$11</f>
        <v>54550914.901827984</v>
      </c>
      <c r="C64" s="138">
        <f ca="1">$B$64*C59</f>
        <v>9091819.1503046639</v>
      </c>
      <c r="D64" s="138">
        <f ca="1">$B$64*D59</f>
        <v>18183638.300609328</v>
      </c>
      <c r="E64" s="138">
        <f ca="1">$B$64*E59</f>
        <v>18183638.300609328</v>
      </c>
      <c r="F64" s="139">
        <f ca="1">SUM(C64:E64)</f>
        <v>45459095.751523316</v>
      </c>
    </row>
    <row r="65" spans="1:6">
      <c r="A65" s="21">
        <f>$A10</f>
        <v>2020</v>
      </c>
      <c r="B65" s="19">
        <f ca="1">'electric activity'!$H$11</f>
        <v>63364943.179717429</v>
      </c>
      <c r="D65" s="19">
        <f ca="1">$B$65*D60</f>
        <v>10560823.863286238</v>
      </c>
      <c r="E65" s="19">
        <f ca="1">$B$65*E60</f>
        <v>21121647.726572476</v>
      </c>
      <c r="F65" s="139">
        <f ca="1">SUM(C65:E65)</f>
        <v>31682471.589858714</v>
      </c>
    </row>
    <row r="66" spans="1:6">
      <c r="A66" s="21">
        <f>$A11</f>
        <v>2021</v>
      </c>
      <c r="B66" s="19">
        <f ca="1">'electric activity'!$I$11</f>
        <v>73603092.292669728</v>
      </c>
      <c r="D66" s="19"/>
      <c r="E66" s="19">
        <f ca="1">$B$66*E61</f>
        <v>12267182.048778288</v>
      </c>
      <c r="F66" s="139">
        <f ca="1">SUM(C66:E66)</f>
        <v>12267182.048778288</v>
      </c>
    </row>
    <row r="67" spans="1:6" ht="15.75" thickBot="1">
      <c r="B67" s="141">
        <f t="shared" ref="B67:F67" ca="1" si="6">SUM(B64:B66)</f>
        <v>191518950.37421513</v>
      </c>
      <c r="C67" s="141">
        <f t="shared" ca="1" si="6"/>
        <v>9091819.1503046639</v>
      </c>
      <c r="D67" s="141">
        <f t="shared" ca="1" si="6"/>
        <v>28744462.163895566</v>
      </c>
      <c r="E67" s="141">
        <f t="shared" ca="1" si="6"/>
        <v>51572468.075960092</v>
      </c>
      <c r="F67" s="141">
        <f t="shared" ca="1" si="6"/>
        <v>89408749.390160322</v>
      </c>
    </row>
    <row r="68" spans="1:6" ht="15.75" thickTop="1">
      <c r="B68" s="24"/>
      <c r="C68" s="24"/>
      <c r="D68" s="24"/>
      <c r="E68" s="24"/>
      <c r="F68" s="24"/>
    </row>
    <row r="69" spans="1:6">
      <c r="A69" s="11" t="s">
        <v>97</v>
      </c>
      <c r="B69" s="4"/>
      <c r="C69" s="134"/>
      <c r="D69" s="23"/>
      <c r="E69" s="23"/>
      <c r="F69" s="23"/>
    </row>
    <row r="70" spans="1:6">
      <c r="A70" s="6"/>
      <c r="B70" s="5"/>
      <c r="C70" s="143">
        <v>0.16666666666666666</v>
      </c>
      <c r="D70" s="143">
        <v>0.33333333333333331</v>
      </c>
      <c r="E70" s="1">
        <v>0.33333333333333331</v>
      </c>
      <c r="F70" s="143"/>
    </row>
    <row r="71" spans="1:6">
      <c r="A71" s="6"/>
      <c r="B71" s="5"/>
      <c r="C71" s="143"/>
      <c r="D71" s="136">
        <f>1/3/2</f>
        <v>0.16666666666666666</v>
      </c>
      <c r="E71" s="136">
        <f>1/3</f>
        <v>0.33333333333333331</v>
      </c>
      <c r="F71" s="143"/>
    </row>
    <row r="72" spans="1:6">
      <c r="C72" s="1"/>
      <c r="D72" s="1"/>
      <c r="E72" s="136">
        <f>1/3/2</f>
        <v>0.16666666666666666</v>
      </c>
      <c r="F72" s="136"/>
    </row>
    <row r="73" spans="1:6">
      <c r="C73" s="1"/>
      <c r="D73" s="1"/>
      <c r="E73" s="1"/>
      <c r="F73" s="136"/>
    </row>
    <row r="74" spans="1:6">
      <c r="A74" s="14" t="s">
        <v>91</v>
      </c>
      <c r="B74" s="14" t="s">
        <v>92</v>
      </c>
      <c r="C74" s="14">
        <f>C$8</f>
        <v>2019</v>
      </c>
      <c r="D74" s="14">
        <f t="shared" ref="D74:F74" si="7">D$8</f>
        <v>2020</v>
      </c>
      <c r="E74" s="14">
        <f t="shared" si="7"/>
        <v>2021</v>
      </c>
      <c r="F74" s="14" t="str">
        <f t="shared" si="7"/>
        <v>Total</v>
      </c>
    </row>
    <row r="75" spans="1:6">
      <c r="A75" s="21">
        <f>$A31</f>
        <v>2019</v>
      </c>
      <c r="B75" s="138">
        <f>'electric activity'!$G$15</f>
        <v>30492738.400130928</v>
      </c>
      <c r="C75" s="138">
        <f>$B$75*C70</f>
        <v>5082123.0666884873</v>
      </c>
      <c r="D75" s="138">
        <f>$B$75*D70</f>
        <v>10164246.133376975</v>
      </c>
      <c r="E75" s="138">
        <f>$B$75*E70</f>
        <v>10164246.133376975</v>
      </c>
      <c r="F75" s="139">
        <f>SUM(C75:E75)</f>
        <v>25410615.333442435</v>
      </c>
    </row>
    <row r="76" spans="1:6">
      <c r="A76" s="21">
        <f>$A32</f>
        <v>2020</v>
      </c>
      <c r="B76" s="19">
        <f>'electric activity'!$H$15</f>
        <v>39886525.106570065</v>
      </c>
      <c r="D76" s="19">
        <f>$B$76*D71</f>
        <v>6647754.1844283435</v>
      </c>
      <c r="E76" s="19">
        <f>$B$76*E71</f>
        <v>13295508.368856687</v>
      </c>
      <c r="F76" s="139">
        <f>SUM(C76:E76)</f>
        <v>19943262.553285033</v>
      </c>
    </row>
    <row r="77" spans="1:6">
      <c r="A77" s="21">
        <f>$A33</f>
        <v>2021</v>
      </c>
      <c r="B77" s="19">
        <f>'electric activity'!$I$15</f>
        <v>30631977.834374245</v>
      </c>
      <c r="D77" s="19"/>
      <c r="E77" s="19">
        <f>$B$77*E72</f>
        <v>5105329.6390623739</v>
      </c>
      <c r="F77" s="139">
        <f>SUM(C77:E77)</f>
        <v>5105329.6390623739</v>
      </c>
    </row>
    <row r="78" spans="1:6" ht="15.75" thickBot="1">
      <c r="B78" s="141">
        <f t="shared" ref="B78:F78" si="8">SUM(B75:B77)</f>
        <v>101011241.34107524</v>
      </c>
      <c r="C78" s="141">
        <f t="shared" si="8"/>
        <v>5082123.0666884873</v>
      </c>
      <c r="D78" s="141">
        <f t="shared" si="8"/>
        <v>16812000.31780532</v>
      </c>
      <c r="E78" s="141">
        <f t="shared" si="8"/>
        <v>28565084.141296037</v>
      </c>
      <c r="F78" s="141">
        <f t="shared" si="8"/>
        <v>50459207.525789842</v>
      </c>
    </row>
    <row r="79" spans="1:6" ht="15.75" outlineLevel="1" thickTop="1">
      <c r="A79" s="17"/>
      <c r="D79" s="19"/>
      <c r="E79" s="19"/>
    </row>
    <row r="80" spans="1:6" outlineLevel="1">
      <c r="A80" s="11" t="s">
        <v>98</v>
      </c>
      <c r="B80" s="4"/>
      <c r="C80" s="134"/>
      <c r="D80" s="23"/>
      <c r="E80" s="23"/>
      <c r="F80" s="23"/>
    </row>
    <row r="81" spans="1:8" outlineLevel="1">
      <c r="C81" s="1">
        <v>0.1429</v>
      </c>
      <c r="D81" s="1">
        <v>0.24490000000000001</v>
      </c>
      <c r="E81" s="1">
        <v>0.12243</v>
      </c>
      <c r="F81" s="1"/>
    </row>
    <row r="82" spans="1:8" outlineLevel="1">
      <c r="C82" s="143"/>
      <c r="D82" s="1">
        <v>0.1429</v>
      </c>
      <c r="E82" s="1">
        <v>0.24490000000000001</v>
      </c>
      <c r="F82" s="143"/>
      <c r="G82" s="6"/>
    </row>
    <row r="83" spans="1:8" outlineLevel="1">
      <c r="C83" s="143"/>
      <c r="D83" s="143"/>
      <c r="E83" s="1">
        <v>0.1429</v>
      </c>
      <c r="F83" s="1"/>
      <c r="G83" s="143"/>
      <c r="H83" s="1"/>
    </row>
    <row r="84" spans="1:8" outlineLevel="1">
      <c r="C84" s="1"/>
      <c r="D84" s="1"/>
      <c r="E84" s="1"/>
      <c r="F84" s="1"/>
      <c r="G84" s="1"/>
      <c r="H84" s="1"/>
    </row>
    <row r="85" spans="1:8" outlineLevel="1">
      <c r="A85" s="14" t="s">
        <v>91</v>
      </c>
      <c r="B85" s="14" t="s">
        <v>92</v>
      </c>
      <c r="C85" s="14">
        <f>C$8</f>
        <v>2019</v>
      </c>
      <c r="D85" s="14">
        <f t="shared" ref="D85:F85" si="9">D$8</f>
        <v>2020</v>
      </c>
      <c r="E85" s="14">
        <f t="shared" si="9"/>
        <v>2021</v>
      </c>
      <c r="F85" s="14" t="str">
        <f t="shared" si="9"/>
        <v>Total</v>
      </c>
    </row>
    <row r="86" spans="1:8" outlineLevel="1">
      <c r="A86" s="21">
        <f>$A9</f>
        <v>2019</v>
      </c>
      <c r="B86" s="138">
        <f ca="1">'electric activity'!$G$12</f>
        <v>35696720.410958663</v>
      </c>
      <c r="C86" s="138">
        <f ca="1">$B$86*C81</f>
        <v>5101061.3467259929</v>
      </c>
      <c r="D86" s="138">
        <f ca="1">$B$86*D81</f>
        <v>8742126.8286437765</v>
      </c>
      <c r="E86" s="138">
        <f ca="1">$B$86*E81</f>
        <v>4370349.4799136687</v>
      </c>
      <c r="F86" s="138">
        <f ca="1">SUM(C86:E86)</f>
        <v>18213537.655283436</v>
      </c>
    </row>
    <row r="87" spans="1:8" outlineLevel="1">
      <c r="A87" s="21">
        <f>$A10</f>
        <v>2020</v>
      </c>
      <c r="B87" s="138">
        <f ca="1">'electric activity'!$H$12</f>
        <v>37852765.34922111</v>
      </c>
      <c r="D87" s="19">
        <f ca="1">$B$87*D82</f>
        <v>5409160.1684036963</v>
      </c>
      <c r="E87" s="19">
        <f ca="1">$B$87*E82</f>
        <v>9270142.2340242509</v>
      </c>
      <c r="F87" s="19">
        <f ca="1">SUM(D87:E87)</f>
        <v>14679302.402427947</v>
      </c>
    </row>
    <row r="88" spans="1:8" outlineLevel="1">
      <c r="A88" s="21">
        <f>$A11</f>
        <v>2021</v>
      </c>
      <c r="B88" s="138">
        <f ca="1">'electric activity'!$I$12</f>
        <v>40139033.168529518</v>
      </c>
      <c r="D88" s="19"/>
      <c r="E88" s="19">
        <f ca="1">$B$88*E83</f>
        <v>5735867.8397828685</v>
      </c>
      <c r="F88" s="19">
        <f ca="1">SUM(D88:E88)</f>
        <v>5735867.8397828685</v>
      </c>
    </row>
    <row r="89" spans="1:8" ht="15.75" outlineLevel="1" thickBot="1">
      <c r="B89" s="141">
        <f t="shared" ref="B89:F89" ca="1" si="10">SUM(B86:B88)</f>
        <v>113688518.9287093</v>
      </c>
      <c r="C89" s="141">
        <f t="shared" ca="1" si="10"/>
        <v>5101061.3467259929</v>
      </c>
      <c r="D89" s="141">
        <f t="shared" ca="1" si="10"/>
        <v>14151286.997047473</v>
      </c>
      <c r="E89" s="141">
        <f t="shared" ca="1" si="10"/>
        <v>19376359.553720787</v>
      </c>
      <c r="F89" s="141">
        <f t="shared" ca="1" si="10"/>
        <v>38628707.897494256</v>
      </c>
    </row>
    <row r="90" spans="1:8" ht="15.75" outlineLevel="1" thickTop="1">
      <c r="B90" s="24"/>
      <c r="C90" s="24"/>
      <c r="D90" s="24"/>
      <c r="E90" s="24"/>
      <c r="F90" s="24"/>
    </row>
    <row r="91" spans="1:8" outlineLevel="1">
      <c r="B91" s="24"/>
      <c r="C91" s="24"/>
      <c r="D91" s="24"/>
      <c r="E91" s="24"/>
      <c r="F91" s="24"/>
    </row>
    <row r="92" spans="1:8">
      <c r="A92" s="11" t="s">
        <v>99</v>
      </c>
    </row>
    <row r="93" spans="1:8" outlineLevel="1">
      <c r="A93" s="14" t="s">
        <v>91</v>
      </c>
      <c r="B93" s="14" t="s">
        <v>92</v>
      </c>
      <c r="C93" s="14">
        <f>C$8</f>
        <v>2019</v>
      </c>
      <c r="D93" s="14">
        <f t="shared" ref="D93:F93" si="11">D$8</f>
        <v>2020</v>
      </c>
      <c r="E93" s="14">
        <f t="shared" si="11"/>
        <v>2021</v>
      </c>
      <c r="F93" s="14" t="str">
        <f t="shared" si="11"/>
        <v>Total</v>
      </c>
    </row>
    <row r="94" spans="1:8" outlineLevel="1">
      <c r="A94" s="21">
        <f>A86</f>
        <v>2019</v>
      </c>
      <c r="B94" s="177">
        <f t="shared" ref="B94:E96" ca="1" si="12">SUM(B9,B20,B31,B53,B64,B75,B86)</f>
        <v>461508645.19847077</v>
      </c>
      <c r="C94" s="138">
        <f t="shared" ca="1" si="12"/>
        <v>41255902.758358948</v>
      </c>
      <c r="D94" s="138">
        <f t="shared" ca="1" si="12"/>
        <v>75723116.956817567</v>
      </c>
      <c r="E94" s="138">
        <f t="shared" ca="1" si="12"/>
        <v>62562885.906926662</v>
      </c>
      <c r="F94" s="138">
        <f ca="1">SUM(C94:E94)</f>
        <v>179541905.62210318</v>
      </c>
    </row>
    <row r="95" spans="1:8" outlineLevel="1">
      <c r="A95" s="21">
        <f>A87</f>
        <v>2020</v>
      </c>
      <c r="B95" s="177">
        <f t="shared" ca="1" si="12"/>
        <v>493721647.7921406</v>
      </c>
      <c r="C95" s="138">
        <f t="shared" si="12"/>
        <v>0</v>
      </c>
      <c r="D95" s="138">
        <f t="shared" ca="1" si="12"/>
        <v>45326954.668449491</v>
      </c>
      <c r="E95" s="138">
        <f t="shared" ca="1" si="12"/>
        <v>83608850.235706151</v>
      </c>
      <c r="F95" s="138">
        <f ca="1">SUM(C95:E95)</f>
        <v>128935804.90415564</v>
      </c>
    </row>
    <row r="96" spans="1:8" outlineLevel="1">
      <c r="A96" s="21">
        <f>A88</f>
        <v>2021</v>
      </c>
      <c r="B96" s="177">
        <f t="shared" ca="1" si="12"/>
        <v>500543746.2182126</v>
      </c>
      <c r="C96" s="138">
        <f t="shared" si="12"/>
        <v>0</v>
      </c>
      <c r="D96" s="138">
        <f t="shared" si="12"/>
        <v>0</v>
      </c>
      <c r="E96" s="138">
        <f t="shared" ca="1" si="12"/>
        <v>44819541.415647678</v>
      </c>
      <c r="F96" s="138">
        <f ca="1">SUM(C96:E96)</f>
        <v>44819541.415647678</v>
      </c>
    </row>
    <row r="97" spans="2:6" ht="15.75" outlineLevel="1" thickBot="1">
      <c r="B97" s="178">
        <f t="shared" ref="B97:F97" ca="1" si="13">SUM(B94:B96)</f>
        <v>1455774039.2088239</v>
      </c>
      <c r="C97" s="141">
        <f t="shared" ca="1" si="13"/>
        <v>41255902.758358948</v>
      </c>
      <c r="D97" s="141">
        <f t="shared" ca="1" si="13"/>
        <v>121050071.62526706</v>
      </c>
      <c r="E97" s="141">
        <f t="shared" ca="1" si="13"/>
        <v>190991277.5582805</v>
      </c>
      <c r="F97" s="141">
        <f t="shared" ca="1" si="13"/>
        <v>353297251.94190651</v>
      </c>
    </row>
    <row r="98" spans="2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92"/>
  <sheetViews>
    <sheetView workbookViewId="0">
      <pane xSplit="2" ySplit="6" topLeftCell="F82" activePane="bottomRight" state="frozen"/>
      <selection pane="topRight" activeCell="C1" sqref="C1"/>
      <selection pane="bottomLeft" activeCell="A7" sqref="A7"/>
      <selection pane="bottomRight" activeCell="E20" sqref="E20"/>
    </sheetView>
  </sheetViews>
  <sheetFormatPr defaultColWidth="9.140625" defaultRowHeight="15" outlineLevelRow="1"/>
  <cols>
    <col min="1" max="1" width="9.140625" style="37"/>
    <col min="2" max="2" width="20.85546875" style="28" customWidth="1"/>
    <col min="3" max="3" width="12.42578125" style="28" bestFit="1" customWidth="1"/>
    <col min="4" max="4" width="19.7109375" style="28" customWidth="1"/>
    <col min="5" max="5" width="11" style="28" customWidth="1"/>
    <col min="6" max="6" width="2.7109375" style="28" customWidth="1"/>
    <col min="7" max="9" width="15.5703125" style="112" customWidth="1"/>
    <col min="10" max="10" width="15.28515625" style="112" bestFit="1" customWidth="1"/>
    <col min="11" max="11" width="14.28515625" style="28" bestFit="1" customWidth="1"/>
    <col min="12" max="12" width="14.85546875" style="28" customWidth="1"/>
    <col min="13" max="13" width="12.5703125" style="28" bestFit="1" customWidth="1"/>
    <col min="14" max="14" width="17" style="28" customWidth="1"/>
    <col min="15" max="15" width="42.42578125" style="28" bestFit="1" customWidth="1"/>
    <col min="16" max="16384" width="9.140625" style="28"/>
  </cols>
  <sheetData>
    <row r="1" spans="1:14" ht="18.75">
      <c r="A1" s="20" t="s">
        <v>128</v>
      </c>
    </row>
    <row r="2" spans="1:14" ht="18.75">
      <c r="A2" s="40" t="s">
        <v>27</v>
      </c>
    </row>
    <row r="5" spans="1:14">
      <c r="A5" s="25"/>
      <c r="B5" s="26"/>
      <c r="C5" s="26"/>
      <c r="D5" s="27"/>
      <c r="G5" s="550" t="s">
        <v>26</v>
      </c>
      <c r="H5" s="551"/>
      <c r="I5" s="551"/>
      <c r="J5" s="552"/>
      <c r="K5" s="180" t="s">
        <v>70</v>
      </c>
    </row>
    <row r="6" spans="1:14" ht="45">
      <c r="A6" s="29" t="s">
        <v>3</v>
      </c>
      <c r="B6" s="30"/>
      <c r="C6" s="30"/>
      <c r="D6" s="18" t="s">
        <v>29</v>
      </c>
      <c r="E6" s="31" t="s">
        <v>28</v>
      </c>
      <c r="F6" s="31"/>
      <c r="G6" s="41">
        <v>2019</v>
      </c>
      <c r="H6" s="41">
        <v>2020</v>
      </c>
      <c r="I6" s="41">
        <v>2021</v>
      </c>
      <c r="J6" s="41" t="s">
        <v>20</v>
      </c>
      <c r="K6" s="41" t="s">
        <v>20</v>
      </c>
    </row>
    <row r="8" spans="1:14">
      <c r="A8" s="32">
        <f>IF(ISBLANK(B8),"",MAX(A$7:A7)+1)</f>
        <v>1</v>
      </c>
      <c r="B8" s="28" t="s">
        <v>18</v>
      </c>
    </row>
    <row r="9" spans="1:14" s="112" customFormat="1">
      <c r="A9" s="32">
        <f>IF(ISBLANK(B9),"",MAX(A$7:A8)+1)</f>
        <v>2</v>
      </c>
      <c r="B9" s="113" t="s">
        <v>6</v>
      </c>
      <c r="C9" s="113" t="s">
        <v>35</v>
      </c>
      <c r="D9" s="145">
        <f>'TY Functl GP&amp;AD (G)'!P25</f>
        <v>69070916.140000001</v>
      </c>
      <c r="E9" s="146">
        <f ca="1">'[3]RJA-4_Gas_Attrition'!$H54</f>
        <v>1.3282089954823606E-2</v>
      </c>
      <c r="F9" s="38"/>
      <c r="G9" s="112">
        <f t="shared" ref="G9:G14" ca="1" si="0">+D9*E9</f>
        <v>917406.12143355771</v>
      </c>
      <c r="H9" s="112">
        <f t="shared" ref="H9:H14" ca="1" si="1">+(D9+G9)*E9</f>
        <v>929591.19206354406</v>
      </c>
      <c r="I9" s="112">
        <f t="shared" ref="I9:I14" ca="1" si="2">+(+D9+G9+H9)*(+E9)</f>
        <v>941938.1058977436</v>
      </c>
      <c r="J9" s="112">
        <f ca="1">SUM(G9:I9)</f>
        <v>2788935.4193948456</v>
      </c>
      <c r="K9" s="28">
        <f ca="1">SUM(D9,J9)</f>
        <v>71859851.559394851</v>
      </c>
    </row>
    <row r="10" spans="1:14" s="112" customFormat="1">
      <c r="A10" s="32">
        <f>IF(ISBLANK(B10),"",MAX(A$7:A9)+1)</f>
        <v>3</v>
      </c>
      <c r="B10" s="113" t="s">
        <v>7</v>
      </c>
      <c r="C10" s="113" t="s">
        <v>35</v>
      </c>
      <c r="D10" s="145">
        <v>0</v>
      </c>
      <c r="E10" s="146">
        <f>'[3]RJA-4_Gas_Attrition'!$H55</f>
        <v>0</v>
      </c>
      <c r="F10" s="38"/>
      <c r="G10" s="112">
        <f t="shared" si="0"/>
        <v>0</v>
      </c>
      <c r="H10" s="112">
        <f t="shared" si="1"/>
        <v>0</v>
      </c>
      <c r="I10" s="112">
        <f t="shared" si="2"/>
        <v>0</v>
      </c>
      <c r="J10" s="112">
        <f t="shared" ref="J10:J16" si="3">SUM(G10:I10)</f>
        <v>0</v>
      </c>
      <c r="K10" s="28">
        <f t="shared" ref="K10:K17" si="4">SUM(D10,J10)</f>
        <v>0</v>
      </c>
    </row>
    <row r="11" spans="1:14" s="112" customFormat="1">
      <c r="A11" s="32">
        <f>IF(ISBLANK(B11),"",MAX(A$7:A10)+1)</f>
        <v>4</v>
      </c>
      <c r="B11" s="113" t="s">
        <v>8</v>
      </c>
      <c r="C11" s="113" t="s">
        <v>35</v>
      </c>
      <c r="D11" s="145">
        <f>'TY Functl GP&amp;AD (G)'!P27-D14-D15</f>
        <v>3717931323.3387775</v>
      </c>
      <c r="E11" s="146">
        <f ca="1">'[3]RJA-4_Gas_Attrition'!$H56</f>
        <v>5.2166066813214673E-2</v>
      </c>
      <c r="F11" s="38"/>
      <c r="G11" s="112">
        <f t="shared" ca="1" si="0"/>
        <v>193949853.82023433</v>
      </c>
      <c r="H11" s="112">
        <f t="shared" ca="1" si="1"/>
        <v>204067454.85303387</v>
      </c>
      <c r="I11" s="112">
        <f t="shared" ca="1" si="2"/>
        <v>214712851.33729991</v>
      </c>
      <c r="J11" s="112">
        <f t="shared" ca="1" si="3"/>
        <v>612730160.01056814</v>
      </c>
      <c r="K11" s="28">
        <f t="shared" ca="1" si="4"/>
        <v>4330661483.3493462</v>
      </c>
      <c r="N11" s="10"/>
    </row>
    <row r="12" spans="1:14" s="112" customFormat="1">
      <c r="A12" s="32">
        <f>IF(ISBLANK(B12),"",MAX(A$7:A11)+1)</f>
        <v>5</v>
      </c>
      <c r="B12" s="113" t="s">
        <v>16</v>
      </c>
      <c r="C12" s="113" t="s">
        <v>36</v>
      </c>
      <c r="D12" s="145">
        <f>'TY Functl GP&amp;AD (G)'!P28-D16</f>
        <v>117580695.01451939</v>
      </c>
      <c r="E12" s="146">
        <f ca="1">'[3]RJA-4_Gas_Attrition'!$H57</f>
        <v>0.15105801563149757</v>
      </c>
      <c r="F12" s="38"/>
      <c r="G12" s="112">
        <f t="shared" ca="1" si="0"/>
        <v>17761506.46546562</v>
      </c>
      <c r="H12" s="112">
        <f t="shared" ca="1" si="1"/>
        <v>20444524.386764865</v>
      </c>
      <c r="I12" s="112">
        <f t="shared" ca="1" si="2"/>
        <v>23532833.671159327</v>
      </c>
      <c r="J12" s="112">
        <f t="shared" ca="1" si="3"/>
        <v>61738864.523389816</v>
      </c>
      <c r="K12" s="28">
        <f t="shared" ca="1" si="4"/>
        <v>179319559.53790921</v>
      </c>
    </row>
    <row r="13" spans="1:14" s="112" customFormat="1">
      <c r="A13" s="32">
        <f>IF(ISBLANK(B13),"",MAX(A$7:A12)+1)</f>
        <v>6</v>
      </c>
      <c r="B13" s="113" t="s">
        <v>17</v>
      </c>
      <c r="C13" s="113" t="s">
        <v>37</v>
      </c>
      <c r="D13" s="145">
        <f>'TY Functl GP&amp;AD (G)'!P29</f>
        <v>213554388.95514211</v>
      </c>
      <c r="E13" s="146">
        <f ca="1">'[3]RJA-4_Gas_Attrition'!$H58</f>
        <v>2.903099810414056E-2</v>
      </c>
      <c r="F13" s="38"/>
      <c r="G13" s="112">
        <f t="shared" ca="1" si="0"/>
        <v>6199697.0608876264</v>
      </c>
      <c r="H13" s="112">
        <f t="shared" ca="1" si="1"/>
        <v>6379680.4545085011</v>
      </c>
      <c r="I13" s="112">
        <f t="shared" ca="1" si="2"/>
        <v>6564888.9456883604</v>
      </c>
      <c r="J13" s="112">
        <f t="shared" ca="1" si="3"/>
        <v>19144266.461084489</v>
      </c>
      <c r="K13" s="28">
        <f t="shared" ca="1" si="4"/>
        <v>232698655.4162266</v>
      </c>
    </row>
    <row r="14" spans="1:14" s="112" customFormat="1">
      <c r="A14" s="32">
        <f>IF(ISBLANK(B14),"",MAX(A$7:A13)+1)</f>
        <v>7</v>
      </c>
      <c r="B14" s="113" t="s">
        <v>23</v>
      </c>
      <c r="C14" s="113" t="s">
        <v>35</v>
      </c>
      <c r="D14" s="145">
        <f>[3]CRM!$T$36</f>
        <v>105802468.1600001</v>
      </c>
      <c r="E14" s="146">
        <v>0</v>
      </c>
      <c r="F14" s="38"/>
      <c r="G14" s="112">
        <f t="shared" si="0"/>
        <v>0</v>
      </c>
      <c r="H14" s="112">
        <f t="shared" si="1"/>
        <v>0</v>
      </c>
      <c r="I14" s="112">
        <f t="shared" si="2"/>
        <v>0</v>
      </c>
      <c r="J14" s="112">
        <f t="shared" si="3"/>
        <v>0</v>
      </c>
      <c r="K14" s="28">
        <f t="shared" si="4"/>
        <v>105802468.1600001</v>
      </c>
    </row>
    <row r="15" spans="1:14" s="112" customFormat="1">
      <c r="A15" s="32">
        <f>IF(ISBLANK(B15),"",MAX(A$7:A14)+1)</f>
        <v>8</v>
      </c>
      <c r="B15" s="113" t="s">
        <v>21</v>
      </c>
      <c r="C15" s="113" t="s">
        <v>89</v>
      </c>
      <c r="D15" s="166">
        <f>[3]AMI_Forecast!$L$36</f>
        <v>25901244.283404738</v>
      </c>
      <c r="E15" s="167"/>
      <c r="F15" s="167"/>
      <c r="G15" s="166">
        <f>[3]AMI_Forecast!M36</f>
        <v>22236644.161418274</v>
      </c>
      <c r="H15" s="166">
        <f>[3]AMI_Forecast!N36</f>
        <v>22922862.023638956</v>
      </c>
      <c r="I15" s="166">
        <f>[3]AMI_Forecast!O36</f>
        <v>20189189.710053027</v>
      </c>
      <c r="J15" s="166">
        <f>SUM(G15:I15)</f>
        <v>65348695.895110257</v>
      </c>
      <c r="K15" s="166">
        <f t="shared" si="4"/>
        <v>91249940.178514987</v>
      </c>
      <c r="L15" s="545">
        <f>[3]AMI_Forecast!$P$36-K15</f>
        <v>0</v>
      </c>
      <c r="M15" s="546" t="s">
        <v>1886</v>
      </c>
    </row>
    <row r="16" spans="1:14" s="112" customFormat="1">
      <c r="A16" s="32">
        <f>IF(ISBLANK(B16),"",MAX(A$7:A15)+1)</f>
        <v>9</v>
      </c>
      <c r="B16" s="113" t="s">
        <v>14</v>
      </c>
      <c r="C16" s="113" t="s">
        <v>36</v>
      </c>
      <c r="D16" s="166">
        <f>[3]GTZ_Forecast!$L$35</f>
        <v>51099336.108155988</v>
      </c>
      <c r="E16" s="168"/>
      <c r="F16" s="182"/>
      <c r="G16" s="166">
        <f>[3]GTZ_Forecast!M35</f>
        <v>15575758.956162961</v>
      </c>
      <c r="H16" s="166">
        <f>[3]GTZ_Forecast!N35</f>
        <v>20374126.210199933</v>
      </c>
      <c r="I16" s="166">
        <f>[3]GTZ_Forecast!O35</f>
        <v>15646882.770512056</v>
      </c>
      <c r="J16" s="166">
        <f t="shared" si="3"/>
        <v>51596767.936874956</v>
      </c>
      <c r="K16" s="181">
        <f t="shared" si="4"/>
        <v>102696104.04503095</v>
      </c>
      <c r="L16" s="546">
        <f>[3]GTZ_Forecast!$P$35-K16</f>
        <v>0</v>
      </c>
      <c r="M16" s="546" t="s">
        <v>1886</v>
      </c>
    </row>
    <row r="17" spans="1:14">
      <c r="A17" s="32">
        <f>IF(ISBLANK(B17),"",MAX(A$7:A16)+1)</f>
        <v>10</v>
      </c>
      <c r="B17" s="34" t="s">
        <v>1</v>
      </c>
      <c r="C17" s="34"/>
      <c r="D17" s="153">
        <f>SUM(D9:D16)</f>
        <v>4300940372</v>
      </c>
      <c r="E17" s="146"/>
      <c r="F17" s="38"/>
      <c r="G17" s="115">
        <f t="shared" ref="G17:I17" ca="1" si="5">SUM(G9:G16)</f>
        <v>256640866.58560237</v>
      </c>
      <c r="H17" s="115">
        <f t="shared" ca="1" si="5"/>
        <v>275118239.12020969</v>
      </c>
      <c r="I17" s="115">
        <f t="shared" ca="1" si="5"/>
        <v>281588584.54061043</v>
      </c>
      <c r="J17" s="115">
        <f ca="1">SUM(J9:J16)</f>
        <v>813347690.24642253</v>
      </c>
      <c r="K17" s="28">
        <f t="shared" ca="1" si="4"/>
        <v>5114288062.2464228</v>
      </c>
    </row>
    <row r="18" spans="1:14">
      <c r="A18" s="32" t="str">
        <f>IF(ISBLANK(B18),"",MAX(A$7:A17)+1)</f>
        <v/>
      </c>
      <c r="D18" s="179">
        <f>'[4]GRB AMA'!$G$19</f>
        <v>4300940372.1867046</v>
      </c>
      <c r="E18" s="38"/>
      <c r="F18" s="38"/>
      <c r="G18" s="154">
        <f ca="1">SUM(D17,G17)</f>
        <v>4557581238.5856028</v>
      </c>
      <c r="H18" s="154">
        <f ca="1">G18+H17</f>
        <v>4832699477.7058125</v>
      </c>
      <c r="I18" s="154">
        <f ca="1">H18+I17</f>
        <v>5114288062.2464228</v>
      </c>
    </row>
    <row r="19" spans="1:14">
      <c r="A19" s="32"/>
      <c r="D19" s="179">
        <f>D17-D18</f>
        <v>-0.18670463562011719</v>
      </c>
    </row>
    <row r="20" spans="1:14" outlineLevel="1">
      <c r="A20" s="32">
        <f>IF(ISBLANK(B20),"",MAX(A$7:A18)+1)</f>
        <v>11</v>
      </c>
      <c r="B20" s="36" t="s">
        <v>125</v>
      </c>
      <c r="C20" s="36"/>
      <c r="E20" s="38"/>
      <c r="F20" s="38"/>
    </row>
    <row r="21" spans="1:14" outlineLevel="1">
      <c r="A21" s="32">
        <f>IF(ISBLANK(B21),"",MAX(A$7:A20)+1)</f>
        <v>12</v>
      </c>
      <c r="B21" s="33" t="s">
        <v>6</v>
      </c>
      <c r="C21" s="33"/>
      <c r="D21" s="145">
        <f>'[5]Depr Exp'!$J$7895</f>
        <v>1516118.5699999998</v>
      </c>
      <c r="E21" s="38">
        <f t="shared" ref="E21:E25" ca="1" si="6">E9</f>
        <v>1.3282089954823606E-2</v>
      </c>
      <c r="F21" s="38"/>
      <c r="G21" s="112">
        <f t="shared" ref="G21" ca="1" si="7">+D21*E21</f>
        <v>20137.223228918527</v>
      </c>
      <c r="H21" s="112">
        <f ca="1">+(D21+G21)*E21+G21</f>
        <v>40541.910868203915</v>
      </c>
      <c r="I21" s="112">
        <f ca="1">+(+D21+G21+H21)*(+E21)+H21</f>
        <v>61485.07981458123</v>
      </c>
      <c r="J21" s="112">
        <f ca="1">SUM(G21:I21)</f>
        <v>122164.21391170367</v>
      </c>
      <c r="N21" s="44"/>
    </row>
    <row r="22" spans="1:14" outlineLevel="1">
      <c r="A22" s="32">
        <f>IF(ISBLANK(B22),"",MAX(A$7:A21)+1)</f>
        <v>13</v>
      </c>
      <c r="B22" s="33" t="s">
        <v>7</v>
      </c>
      <c r="C22" s="33"/>
      <c r="D22" s="145">
        <v>0</v>
      </c>
      <c r="E22" s="38">
        <f t="shared" si="6"/>
        <v>0</v>
      </c>
      <c r="F22" s="38"/>
      <c r="G22" s="112">
        <f t="shared" ref="G22:G25" si="8">+D22*E22</f>
        <v>0</v>
      </c>
      <c r="H22" s="112">
        <f t="shared" ref="H22:H25" si="9">+(D22+G22)*E22+G22</f>
        <v>0</v>
      </c>
      <c r="I22" s="112">
        <f t="shared" ref="I22:I25" si="10">+(+D22+G22+H22)*(+E22)+H22</f>
        <v>0</v>
      </c>
      <c r="J22" s="112">
        <f t="shared" ref="J22:J29" si="11">SUM(G22:I22)</f>
        <v>0</v>
      </c>
    </row>
    <row r="23" spans="1:14" outlineLevel="1">
      <c r="A23" s="32">
        <f>IF(ISBLANK(B23),"",MAX(A$7:A22)+1)</f>
        <v>14</v>
      </c>
      <c r="B23" s="33" t="s">
        <v>8</v>
      </c>
      <c r="C23" s="33"/>
      <c r="D23" s="145">
        <f>'[5]Depr Exp'!$J$7896-D27-D28</f>
        <v>99939226.31370154</v>
      </c>
      <c r="E23" s="38">
        <f t="shared" ca="1" si="6"/>
        <v>5.2166066813214673E-2</v>
      </c>
      <c r="F23" s="38"/>
      <c r="G23" s="112">
        <f t="shared" ca="1" si="8"/>
        <v>5213436.3571415367</v>
      </c>
      <c r="H23" s="112">
        <f t="shared" ca="1" si="9"/>
        <v>10698837.183616161</v>
      </c>
      <c r="I23" s="112">
        <f t="shared" ca="1" si="10"/>
        <v>16742354.265435012</v>
      </c>
      <c r="J23" s="112">
        <f t="shared" ca="1" si="11"/>
        <v>32654627.806192711</v>
      </c>
      <c r="N23" s="44"/>
    </row>
    <row r="24" spans="1:14" outlineLevel="1">
      <c r="A24" s="32">
        <f>IF(ISBLANK(B24),"",MAX(A$7:A23)+1)</f>
        <v>15</v>
      </c>
      <c r="B24" s="33" t="s">
        <v>16</v>
      </c>
      <c r="C24" s="33"/>
      <c r="D24" s="145">
        <f>'[5]Depr Exp'!$J$7891-D29</f>
        <v>21637647.419707235</v>
      </c>
      <c r="E24" s="38">
        <f t="shared" ca="1" si="6"/>
        <v>0.15105801563149757</v>
      </c>
      <c r="F24" s="38"/>
      <c r="G24" s="112">
        <f t="shared" ca="1" si="8"/>
        <v>3268540.0821549683</v>
      </c>
      <c r="H24" s="112">
        <f t="shared" ca="1" si="9"/>
        <v>7030819.343132278</v>
      </c>
      <c r="I24" s="112">
        <f t="shared" ca="1" si="10"/>
        <v>11855160.222346699</v>
      </c>
      <c r="J24" s="112">
        <f t="shared" ca="1" si="11"/>
        <v>22154519.647633947</v>
      </c>
      <c r="N24" s="44"/>
    </row>
    <row r="25" spans="1:14" outlineLevel="1">
      <c r="A25" s="32">
        <f>IF(ISBLANK(B25),"",MAX(A$7:A24)+1)</f>
        <v>16</v>
      </c>
      <c r="B25" s="33" t="s">
        <v>17</v>
      </c>
      <c r="C25" s="33"/>
      <c r="D25" s="145">
        <f>'[5]Depr Exp'!$J$7897</f>
        <v>11457220.915566003</v>
      </c>
      <c r="E25" s="38">
        <f t="shared" ca="1" si="6"/>
        <v>2.903099810414056E-2</v>
      </c>
      <c r="F25" s="38"/>
      <c r="G25" s="112">
        <f t="shared" ca="1" si="8"/>
        <v>332614.55867851619</v>
      </c>
      <c r="H25" s="112">
        <f t="shared" ca="1" si="9"/>
        <v>674885.24997943803</v>
      </c>
      <c r="I25" s="112">
        <f t="shared" ca="1" si="10"/>
        <v>1036748.5336930254</v>
      </c>
      <c r="J25" s="112">
        <f t="shared" ca="1" si="11"/>
        <v>2044248.3423509796</v>
      </c>
      <c r="N25" s="44"/>
    </row>
    <row r="26" spans="1:14" outlineLevel="1">
      <c r="A26" s="32">
        <f>IF(ISBLANK(B26),"",MAX(A$7:A25)+1)</f>
        <v>17</v>
      </c>
      <c r="B26" s="33" t="s">
        <v>127</v>
      </c>
      <c r="C26" s="33"/>
      <c r="D26" s="145">
        <f>SUM('[8]Unallocated Detail (CBR)'!$H$249:$H$250)</f>
        <v>159133.1399999999</v>
      </c>
      <c r="E26" s="38"/>
      <c r="F26" s="38"/>
      <c r="G26" s="112">
        <f>D26</f>
        <v>159133.1399999999</v>
      </c>
      <c r="H26" s="112">
        <f>G26</f>
        <v>159133.1399999999</v>
      </c>
      <c r="I26" s="112">
        <f>H26</f>
        <v>159133.1399999999</v>
      </c>
      <c r="J26" s="112">
        <f t="shared" si="11"/>
        <v>477399.41999999969</v>
      </c>
      <c r="N26" s="44"/>
    </row>
    <row r="27" spans="1:14" outlineLevel="1">
      <c r="A27" s="32">
        <f>IF(ISBLANK(B27),"",MAX(A$7:A26)+1)</f>
        <v>18</v>
      </c>
      <c r="B27" s="113" t="s">
        <v>23</v>
      </c>
      <c r="C27" s="33"/>
      <c r="D27" s="166">
        <f>-[3]CRM!$X$36</f>
        <v>2616179.6237217812</v>
      </c>
      <c r="E27" s="167">
        <f>E14</f>
        <v>0</v>
      </c>
      <c r="F27" s="167"/>
      <c r="G27" s="166">
        <f>D27</f>
        <v>2616179.6237217812</v>
      </c>
      <c r="H27" s="166">
        <f>G27</f>
        <v>2616179.6237217812</v>
      </c>
      <c r="I27" s="166">
        <f>H27</f>
        <v>2616179.6237217812</v>
      </c>
      <c r="J27" s="166">
        <f t="shared" si="11"/>
        <v>7848538.8711653436</v>
      </c>
      <c r="N27" s="44"/>
    </row>
    <row r="28" spans="1:14" outlineLevel="1">
      <c r="A28" s="32">
        <f>IF(ISBLANK(B28),"",MAX(A$7:A27)+1)</f>
        <v>19</v>
      </c>
      <c r="B28" s="113" t="s">
        <v>21</v>
      </c>
      <c r="C28" s="33"/>
      <c r="D28" s="166">
        <f>[3]AMI_Forecast!$L$53</f>
        <v>2455596.1125766858</v>
      </c>
      <c r="E28" s="167"/>
      <c r="F28" s="167"/>
      <c r="G28" s="166">
        <f>[3]AMI_Forecast!M53</f>
        <v>3178539.0355503955</v>
      </c>
      <c r="H28" s="166">
        <f>[3]AMI_Forecast!N53</f>
        <v>5268981.1292374069</v>
      </c>
      <c r="I28" s="166">
        <f>[3]AMI_Forecast!O53</f>
        <v>7066944.3254180318</v>
      </c>
      <c r="J28" s="166">
        <f t="shared" si="11"/>
        <v>15514464.490205836</v>
      </c>
      <c r="K28" s="546">
        <f>[3]AMI_Forecast!$O$53-I28</f>
        <v>0</v>
      </c>
      <c r="L28" s="546" t="s">
        <v>1886</v>
      </c>
      <c r="N28" s="44"/>
    </row>
    <row r="29" spans="1:14" outlineLevel="1">
      <c r="A29" s="32">
        <f>IF(ISBLANK(B29),"",MAX(A$7:A28)+1)</f>
        <v>20</v>
      </c>
      <c r="B29" s="113" t="s">
        <v>14</v>
      </c>
      <c r="C29" s="33"/>
      <c r="D29" s="166">
        <f>[3]GTZ_Forecast!$L$45</f>
        <v>3294178.3411877672</v>
      </c>
      <c r="E29" s="168"/>
      <c r="F29" s="182"/>
      <c r="G29" s="166">
        <f>[3]GTZ_Forecast!M45</f>
        <v>7629217.0009265719</v>
      </c>
      <c r="H29" s="166">
        <f>[3]GTZ_Forecast!N45</f>
        <v>8546617.3643961176</v>
      </c>
      <c r="I29" s="166">
        <f>[3]GTZ_Forecast!O45</f>
        <v>11044141.021507693</v>
      </c>
      <c r="J29" s="166">
        <f t="shared" si="11"/>
        <v>27219975.386830382</v>
      </c>
      <c r="K29" s="546">
        <f>[3]GTZ_Forecast!$O$45-I29</f>
        <v>0</v>
      </c>
      <c r="L29" s="546" t="s">
        <v>1886</v>
      </c>
      <c r="N29" s="44"/>
    </row>
    <row r="30" spans="1:14" outlineLevel="1">
      <c r="A30" s="32">
        <f>IF(ISBLANK(B30),"",MAX(A$7:A29)+1)</f>
        <v>21</v>
      </c>
      <c r="B30" s="34" t="s">
        <v>1</v>
      </c>
      <c r="C30" s="34"/>
      <c r="D30" s="153">
        <f>SUM(D21:D29)</f>
        <v>143075300.436461</v>
      </c>
      <c r="E30" s="38"/>
      <c r="F30" s="38"/>
      <c r="G30" s="115">
        <f t="shared" ref="G30:I30" ca="1" si="12">SUM(G21:G29)</f>
        <v>22417797.021402687</v>
      </c>
      <c r="H30" s="115">
        <f t="shared" ca="1" si="12"/>
        <v>35035994.944951385</v>
      </c>
      <c r="I30" s="115">
        <f t="shared" ca="1" si="12"/>
        <v>50582146.211936831</v>
      </c>
      <c r="J30" s="115">
        <f ca="1">SUM(J21:J29)</f>
        <v>108035938.1782909</v>
      </c>
    </row>
    <row r="31" spans="1:14">
      <c r="D31" s="179">
        <f>SUM('[3]RJA-4_Gas_Attrition'!$C$29:$C$30)</f>
        <v>143075300.46999991</v>
      </c>
      <c r="G31" s="38">
        <f ca="1">G30/G17</f>
        <v>8.7350846806485694E-2</v>
      </c>
      <c r="H31" s="38">
        <f ca="1">H30/H17</f>
        <v>0.12734886300883461</v>
      </c>
      <c r="I31" s="38">
        <f ca="1">I30/I17</f>
        <v>0.17963138063447284</v>
      </c>
    </row>
    <row r="32" spans="1:14">
      <c r="D32" s="179">
        <f>ROUNDDOWN(D31-D30,0)</f>
        <v>0</v>
      </c>
    </row>
    <row r="33" spans="1:14" outlineLevel="1">
      <c r="A33" s="32">
        <f>IF(ISBLANK(B33),"",MAX(A$7:A31)+1)</f>
        <v>22</v>
      </c>
      <c r="B33" s="36" t="s">
        <v>126</v>
      </c>
      <c r="C33" s="36"/>
      <c r="E33" s="38"/>
      <c r="F33" s="38"/>
    </row>
    <row r="34" spans="1:14" outlineLevel="1">
      <c r="A34" s="32">
        <f>IF(ISBLANK(B34),"",MAX(A$7:A33)+1)</f>
        <v>23</v>
      </c>
      <c r="B34" s="33" t="s">
        <v>6</v>
      </c>
      <c r="C34" s="33"/>
      <c r="D34" s="145">
        <f t="shared" ref="D34:D39" si="13">D21</f>
        <v>1516118.5699999998</v>
      </c>
      <c r="E34" s="38"/>
      <c r="F34" s="38"/>
      <c r="G34" s="112">
        <f ca="1">D34+G21</f>
        <v>1536255.7932289185</v>
      </c>
      <c r="H34" s="112">
        <f ca="1">D34+H21</f>
        <v>1556660.4808682038</v>
      </c>
      <c r="I34" s="112">
        <f ca="1">D34+I21</f>
        <v>1577603.649814581</v>
      </c>
      <c r="J34" s="112">
        <f ca="1">SUM(G34:I34)</f>
        <v>4670519.9239117038</v>
      </c>
      <c r="N34" s="44"/>
    </row>
    <row r="35" spans="1:14" outlineLevel="1">
      <c r="A35" s="32">
        <f>IF(ISBLANK(B35),"",MAX(A$7:A34)+1)</f>
        <v>24</v>
      </c>
      <c r="B35" s="33" t="s">
        <v>7</v>
      </c>
      <c r="C35" s="33"/>
      <c r="D35" s="145">
        <f t="shared" si="13"/>
        <v>0</v>
      </c>
      <c r="E35" s="38"/>
      <c r="F35" s="38"/>
      <c r="G35" s="112">
        <f t="shared" ref="G35:G38" si="14">D35+G22</f>
        <v>0</v>
      </c>
      <c r="H35" s="112">
        <f t="shared" ref="H35:H38" si="15">D35+H22</f>
        <v>0</v>
      </c>
      <c r="I35" s="112">
        <f t="shared" ref="I35:I38" si="16">D35+I22</f>
        <v>0</v>
      </c>
      <c r="J35" s="112">
        <f t="shared" ref="J35:J42" si="17">SUM(G35:I35)</f>
        <v>0</v>
      </c>
    </row>
    <row r="36" spans="1:14" outlineLevel="1">
      <c r="A36" s="32">
        <f>IF(ISBLANK(B36),"",MAX(A$7:A35)+1)</f>
        <v>25</v>
      </c>
      <c r="B36" s="33" t="s">
        <v>8</v>
      </c>
      <c r="C36" s="33"/>
      <c r="D36" s="145">
        <f t="shared" si="13"/>
        <v>99939226.31370154</v>
      </c>
      <c r="E36" s="38"/>
      <c r="F36" s="38"/>
      <c r="G36" s="112">
        <f t="shared" ca="1" si="14"/>
        <v>105152662.67084308</v>
      </c>
      <c r="H36" s="112">
        <f t="shared" ca="1" si="15"/>
        <v>110638063.4973177</v>
      </c>
      <c r="I36" s="112">
        <f t="shared" ca="1" si="16"/>
        <v>116681580.57913655</v>
      </c>
      <c r="J36" s="112">
        <f t="shared" ca="1" si="17"/>
        <v>332472306.74729735</v>
      </c>
      <c r="N36" s="44"/>
    </row>
    <row r="37" spans="1:14" outlineLevel="1">
      <c r="A37" s="32">
        <f>IF(ISBLANK(B37),"",MAX(A$7:A36)+1)</f>
        <v>26</v>
      </c>
      <c r="B37" s="33" t="s">
        <v>16</v>
      </c>
      <c r="C37" s="33"/>
      <c r="D37" s="145">
        <f t="shared" si="13"/>
        <v>21637647.419707235</v>
      </c>
      <c r="E37" s="38"/>
      <c r="F37" s="38"/>
      <c r="G37" s="112">
        <f t="shared" ca="1" si="14"/>
        <v>24906187.501862202</v>
      </c>
      <c r="H37" s="112">
        <f t="shared" ca="1" si="15"/>
        <v>28668466.762839511</v>
      </c>
      <c r="I37" s="112">
        <f t="shared" ca="1" si="16"/>
        <v>33492807.642053932</v>
      </c>
      <c r="J37" s="112">
        <f t="shared" ca="1" si="17"/>
        <v>87067461.906755641</v>
      </c>
      <c r="N37" s="44"/>
    </row>
    <row r="38" spans="1:14" outlineLevel="1">
      <c r="A38" s="32">
        <f>IF(ISBLANK(B38),"",MAX(A$7:A37)+1)</f>
        <v>27</v>
      </c>
      <c r="B38" s="33" t="s">
        <v>17</v>
      </c>
      <c r="C38" s="33"/>
      <c r="D38" s="145">
        <f t="shared" si="13"/>
        <v>11457220.915566003</v>
      </c>
      <c r="E38" s="38"/>
      <c r="F38" s="38"/>
      <c r="G38" s="112">
        <f t="shared" ca="1" si="14"/>
        <v>11789835.47424452</v>
      </c>
      <c r="H38" s="112">
        <f t="shared" ca="1" si="15"/>
        <v>12132106.165545441</v>
      </c>
      <c r="I38" s="112">
        <f t="shared" ca="1" si="16"/>
        <v>12493969.449259028</v>
      </c>
      <c r="J38" s="112">
        <f t="shared" ca="1" si="17"/>
        <v>36415911.089048989</v>
      </c>
      <c r="N38" s="44"/>
    </row>
    <row r="39" spans="1:14" outlineLevel="1">
      <c r="A39" s="32">
        <f>IF(ISBLANK(B39),"",MAX(A$7:A38)+1)</f>
        <v>28</v>
      </c>
      <c r="B39" s="33" t="s">
        <v>127</v>
      </c>
      <c r="C39" s="33"/>
      <c r="D39" s="145">
        <f t="shared" si="13"/>
        <v>159133.1399999999</v>
      </c>
      <c r="E39" s="38"/>
      <c r="F39" s="38"/>
      <c r="G39" s="112">
        <f>G26</f>
        <v>159133.1399999999</v>
      </c>
      <c r="H39" s="112">
        <f t="shared" ref="H39:I40" si="18">H26</f>
        <v>159133.1399999999</v>
      </c>
      <c r="I39" s="112">
        <f t="shared" si="18"/>
        <v>159133.1399999999</v>
      </c>
      <c r="J39" s="112">
        <f t="shared" si="17"/>
        <v>477399.41999999969</v>
      </c>
      <c r="N39" s="44"/>
    </row>
    <row r="40" spans="1:14" outlineLevel="1">
      <c r="A40" s="32">
        <f>IF(ISBLANK(B40),"",MAX(A$7:A39)+1)</f>
        <v>29</v>
      </c>
      <c r="B40" s="113" t="s">
        <v>23</v>
      </c>
      <c r="C40" s="33"/>
      <c r="D40" s="145">
        <f>D27</f>
        <v>2616179.6237217812</v>
      </c>
      <c r="E40" s="38"/>
      <c r="F40" s="38"/>
      <c r="G40" s="112">
        <f>G27</f>
        <v>2616179.6237217812</v>
      </c>
      <c r="H40" s="112">
        <f t="shared" si="18"/>
        <v>2616179.6237217812</v>
      </c>
      <c r="I40" s="112">
        <f t="shared" si="18"/>
        <v>2616179.6237217812</v>
      </c>
      <c r="J40" s="112">
        <f t="shared" si="17"/>
        <v>7848538.8711653436</v>
      </c>
      <c r="N40" s="44"/>
    </row>
    <row r="41" spans="1:14" outlineLevel="1">
      <c r="A41" s="32">
        <f>IF(ISBLANK(B41),"",MAX(A$7:A40)+1)</f>
        <v>30</v>
      </c>
      <c r="B41" s="113" t="s">
        <v>21</v>
      </c>
      <c r="C41" s="33"/>
      <c r="D41" s="166">
        <f t="shared" ref="D41:D42" si="19">D28</f>
        <v>2455596.1125766858</v>
      </c>
      <c r="E41" s="167"/>
      <c r="F41" s="167"/>
      <c r="G41" s="166">
        <f>G28</f>
        <v>3178539.0355503955</v>
      </c>
      <c r="H41" s="166">
        <f t="shared" ref="H41:I42" si="20">H28</f>
        <v>5268981.1292374069</v>
      </c>
      <c r="I41" s="166">
        <f t="shared" si="20"/>
        <v>7066944.3254180318</v>
      </c>
      <c r="J41" s="166">
        <f t="shared" si="17"/>
        <v>15514464.490205836</v>
      </c>
      <c r="N41" s="44"/>
    </row>
    <row r="42" spans="1:14" outlineLevel="1">
      <c r="A42" s="32">
        <f>IF(ISBLANK(B42),"",MAX(A$7:A41)+1)</f>
        <v>31</v>
      </c>
      <c r="B42" s="113" t="s">
        <v>14</v>
      </c>
      <c r="C42" s="33"/>
      <c r="D42" s="166">
        <f t="shared" si="19"/>
        <v>3294178.3411877672</v>
      </c>
      <c r="E42" s="168"/>
      <c r="F42" s="182"/>
      <c r="G42" s="166">
        <f>G29</f>
        <v>7629217.0009265719</v>
      </c>
      <c r="H42" s="166">
        <f t="shared" si="20"/>
        <v>8546617.3643961176</v>
      </c>
      <c r="I42" s="166">
        <f t="shared" si="20"/>
        <v>11044141.021507693</v>
      </c>
      <c r="J42" s="166">
        <f t="shared" si="17"/>
        <v>27219975.386830382</v>
      </c>
      <c r="N42" s="44"/>
    </row>
    <row r="43" spans="1:14" outlineLevel="1">
      <c r="A43" s="32">
        <f>IF(ISBLANK(B43),"",MAX(A$7:A42)+1)</f>
        <v>32</v>
      </c>
      <c r="B43" s="34" t="s">
        <v>1</v>
      </c>
      <c r="C43" s="34"/>
      <c r="D43" s="153">
        <f>SUM(D34:D42)</f>
        <v>143075300.436461</v>
      </c>
      <c r="E43" s="38"/>
      <c r="F43" s="38"/>
      <c r="G43" s="115">
        <f ca="1">SUM(G34:G42)</f>
        <v>156968010.24037746</v>
      </c>
      <c r="H43" s="115">
        <f t="shared" ref="H43" ca="1" si="21">SUM(H34:H42)</f>
        <v>169586208.16392615</v>
      </c>
      <c r="I43" s="115">
        <f ca="1">SUM(I34:I42)</f>
        <v>185132359.43091157</v>
      </c>
      <c r="J43" s="115">
        <f ca="1">SUM(J34:J42)</f>
        <v>511686577.83521521</v>
      </c>
    </row>
    <row r="44" spans="1:14" outlineLevel="1">
      <c r="A44" s="32"/>
      <c r="B44" s="45"/>
      <c r="C44" s="45"/>
      <c r="D44" s="42">
        <f>D30-D43</f>
        <v>0</v>
      </c>
      <c r="E44" s="38"/>
      <c r="F44" s="38"/>
      <c r="G44" s="154">
        <f ca="1">SUM($D$34:$D$38)+G30</f>
        <v>156968010.24037746</v>
      </c>
      <c r="H44" s="154">
        <f t="shared" ref="H44:I44" ca="1" si="22">SUM($D$34:$D$38)+H30</f>
        <v>169586208.16392615</v>
      </c>
      <c r="I44" s="154">
        <f t="shared" ca="1" si="22"/>
        <v>185132359.4309116</v>
      </c>
      <c r="J44" s="154">
        <f ca="1">SUM(G44:I44)</f>
        <v>511686577.83521521</v>
      </c>
    </row>
    <row r="45" spans="1:14" outlineLevel="1"/>
    <row r="46" spans="1:14" outlineLevel="1">
      <c r="A46" s="32">
        <f>IF(ISBLANK(B46),"",MAX(A$7:A45)+1)</f>
        <v>33</v>
      </c>
      <c r="B46" s="36" t="s">
        <v>114</v>
      </c>
      <c r="C46" s="36"/>
      <c r="E46" s="38"/>
      <c r="F46" s="38"/>
    </row>
    <row r="47" spans="1:14" outlineLevel="1">
      <c r="A47" s="32">
        <f>IF(ISBLANK(B47),"",MAX(A$7:A46)+1)</f>
        <v>34</v>
      </c>
      <c r="B47" s="33" t="s">
        <v>6</v>
      </c>
      <c r="C47" s="33"/>
      <c r="D47" s="145">
        <f>'TY Functl GP&amp;AD (G)'!P38</f>
        <v>-33877132.27322977</v>
      </c>
      <c r="E47" s="38"/>
      <c r="F47" s="38"/>
      <c r="G47" s="112">
        <f ca="1">D47-G34</f>
        <v>-35413388.066458687</v>
      </c>
      <c r="H47" s="112">
        <f ca="1">G47-H34</f>
        <v>-36970048.547326893</v>
      </c>
      <c r="I47" s="112">
        <f ca="1">H47-I34</f>
        <v>-38547652.197141476</v>
      </c>
    </row>
    <row r="48" spans="1:14" outlineLevel="1">
      <c r="A48" s="32">
        <f>IF(ISBLANK(B48),"",MAX(A$7:A47)+1)</f>
        <v>35</v>
      </c>
      <c r="B48" s="33" t="s">
        <v>7</v>
      </c>
      <c r="C48" s="33"/>
      <c r="D48" s="145">
        <v>0</v>
      </c>
      <c r="E48" s="38"/>
      <c r="F48" s="38"/>
      <c r="G48" s="112">
        <f t="shared" ref="G48:G52" si="23">D48-G35</f>
        <v>0</v>
      </c>
      <c r="H48" s="112">
        <f t="shared" ref="H48:I48" si="24">G48-H35</f>
        <v>0</v>
      </c>
      <c r="I48" s="112">
        <f t="shared" si="24"/>
        <v>0</v>
      </c>
    </row>
    <row r="49" spans="1:12" outlineLevel="1">
      <c r="A49" s="32">
        <f>IF(ISBLANK(B49),"",MAX(A$7:A48)+1)</f>
        <v>36</v>
      </c>
      <c r="B49" s="33" t="s">
        <v>8</v>
      </c>
      <c r="C49" s="33"/>
      <c r="D49" s="145">
        <f>'TY Functl GP&amp;AD (G)'!P40-D53-D54-D52</f>
        <v>-1466896753.2507863</v>
      </c>
      <c r="E49" s="38"/>
      <c r="F49" s="38"/>
      <c r="G49" s="112">
        <f t="shared" ca="1" si="23"/>
        <v>-1572049415.9216294</v>
      </c>
      <c r="H49" s="112">
        <f t="shared" ref="H49:I49" ca="1" si="25">G49-H36</f>
        <v>-1682687479.4189472</v>
      </c>
      <c r="I49" s="112">
        <f t="shared" ca="1" si="25"/>
        <v>-1799369059.9980838</v>
      </c>
    </row>
    <row r="50" spans="1:12" outlineLevel="1">
      <c r="A50" s="32">
        <f>IF(ISBLANK(B50),"",MAX(A$7:A49)+1)</f>
        <v>37</v>
      </c>
      <c r="B50" s="33" t="s">
        <v>16</v>
      </c>
      <c r="C50" s="33"/>
      <c r="D50" s="145">
        <f>'TY Functl GP&amp;AD (G)'!P41-D55</f>
        <v>-50071044.718299761</v>
      </c>
      <c r="E50" s="38"/>
      <c r="F50" s="38"/>
      <c r="G50" s="112">
        <f t="shared" ca="1" si="23"/>
        <v>-74977232.22016196</v>
      </c>
      <c r="H50" s="112">
        <f t="shared" ref="H50:I50" ca="1" si="26">G50-H37</f>
        <v>-103645698.98300147</v>
      </c>
      <c r="I50" s="112">
        <f t="shared" ca="1" si="26"/>
        <v>-137138506.6250554</v>
      </c>
    </row>
    <row r="51" spans="1:12" outlineLevel="1">
      <c r="A51" s="32">
        <f>IF(ISBLANK(B51),"",MAX(A$7:A50)+1)</f>
        <v>38</v>
      </c>
      <c r="B51" s="33" t="s">
        <v>17</v>
      </c>
      <c r="C51" s="33"/>
      <c r="D51" s="145">
        <f>'TY Functl GP&amp;AD (G)'!P42</f>
        <v>-63622240.99442634</v>
      </c>
      <c r="E51" s="38"/>
      <c r="F51" s="38"/>
      <c r="G51" s="112">
        <f t="shared" ca="1" si="23"/>
        <v>-75412076.46867086</v>
      </c>
      <c r="H51" s="112">
        <f t="shared" ref="H51:I51" ca="1" si="27">G51-H38</f>
        <v>-87544182.634216309</v>
      </c>
      <c r="I51" s="112">
        <f t="shared" ca="1" si="27"/>
        <v>-100038152.08347534</v>
      </c>
    </row>
    <row r="52" spans="1:12" outlineLevel="1">
      <c r="A52" s="32">
        <f>IF(ISBLANK(B52),"",MAX(A$7:A51)+1)</f>
        <v>39</v>
      </c>
      <c r="B52" s="33" t="s">
        <v>127</v>
      </c>
      <c r="C52" s="33"/>
      <c r="D52" s="145">
        <f>-D26</f>
        <v>-159133.1399999999</v>
      </c>
      <c r="E52" s="38"/>
      <c r="F52" s="38"/>
      <c r="G52" s="112">
        <f t="shared" si="23"/>
        <v>-318266.2799999998</v>
      </c>
      <c r="H52" s="112">
        <f t="shared" ref="H52:I52" si="28">G52-H39</f>
        <v>-477399.41999999969</v>
      </c>
      <c r="I52" s="112">
        <f t="shared" si="28"/>
        <v>-636532.55999999959</v>
      </c>
    </row>
    <row r="53" spans="1:12" outlineLevel="1">
      <c r="A53" s="32">
        <f>IF(ISBLANK(B53),"",MAX(A$7:A52)+1)</f>
        <v>40</v>
      </c>
      <c r="B53" s="33" t="s">
        <v>23</v>
      </c>
      <c r="C53" s="33"/>
      <c r="D53" s="145">
        <f>[3]CRM!$U$36</f>
        <v>-4408805.5073599108</v>
      </c>
      <c r="E53" s="38"/>
      <c r="F53" s="38"/>
      <c r="G53" s="112">
        <f>D53</f>
        <v>-4408805.5073599108</v>
      </c>
      <c r="H53" s="112">
        <f>D53</f>
        <v>-4408805.5073599108</v>
      </c>
      <c r="I53" s="112">
        <f>D53</f>
        <v>-4408805.5073599108</v>
      </c>
    </row>
    <row r="54" spans="1:12" outlineLevel="1">
      <c r="A54" s="32">
        <f>IF(ISBLANK(B54),"",MAX(A$7:A53)+1)</f>
        <v>41</v>
      </c>
      <c r="B54" s="33" t="s">
        <v>21</v>
      </c>
      <c r="C54" s="33"/>
      <c r="D54" s="166">
        <f>[3]AMI_Forecast!$L$54</f>
        <v>-2713543.3344334769</v>
      </c>
      <c r="E54" s="167"/>
      <c r="F54" s="167"/>
      <c r="G54" s="166">
        <f>D54-G41</f>
        <v>-5892082.3699838724</v>
      </c>
      <c r="H54" s="166">
        <f>G54-H41</f>
        <v>-11161063.49922128</v>
      </c>
      <c r="I54" s="166">
        <f>H54-I41</f>
        <v>-18228007.824639313</v>
      </c>
      <c r="K54" s="546">
        <f>[3]AMI_Forecast!$O$54-I54</f>
        <v>0</v>
      </c>
      <c r="L54" s="546" t="s">
        <v>1886</v>
      </c>
    </row>
    <row r="55" spans="1:12" outlineLevel="1">
      <c r="A55" s="32">
        <f>IF(ISBLANK(B55),"",MAX(A$7:A54)+1)</f>
        <v>42</v>
      </c>
      <c r="B55" s="46" t="s">
        <v>14</v>
      </c>
      <c r="C55" s="46"/>
      <c r="D55" s="181">
        <f>[3]GTZ_Forecast!$L$46</f>
        <v>-3562302.206037954</v>
      </c>
      <c r="E55" s="168"/>
      <c r="F55" s="168"/>
      <c r="G55" s="181">
        <f>D55-G42</f>
        <v>-11191519.206964526</v>
      </c>
      <c r="H55" s="181">
        <f>G55-H42</f>
        <v>-19738136.571360644</v>
      </c>
      <c r="I55" s="181">
        <f>H55-I42</f>
        <v>-30782277.592868336</v>
      </c>
      <c r="J55" s="114"/>
      <c r="K55" s="546">
        <f>[3]GTZ_Forecast!$O$46-I55</f>
        <v>0</v>
      </c>
      <c r="L55" s="546" t="s">
        <v>1886</v>
      </c>
    </row>
    <row r="56" spans="1:12" outlineLevel="1">
      <c r="A56" s="32">
        <f>IF(ISBLANK(B56),"",MAX(A$7:A55)+1)</f>
        <v>43</v>
      </c>
      <c r="B56" s="45" t="s">
        <v>1</v>
      </c>
      <c r="C56" s="45"/>
      <c r="D56" s="155">
        <f>SUM(D47:D55)</f>
        <v>-1625310955.4245739</v>
      </c>
      <c r="E56" s="38"/>
      <c r="F56" s="38"/>
      <c r="G56" s="112">
        <f ca="1">SUM(G47:G55)</f>
        <v>-1779662786.0412292</v>
      </c>
      <c r="H56" s="112">
        <f t="shared" ref="H56:I56" ca="1" si="29">SUM(H47:H55)</f>
        <v>-1946632814.5814338</v>
      </c>
      <c r="I56" s="112">
        <f t="shared" ca="1" si="29"/>
        <v>-2129148994.3886235</v>
      </c>
      <c r="J56" s="112">
        <f>SUM(J47:J55)</f>
        <v>0</v>
      </c>
    </row>
    <row r="57" spans="1:12">
      <c r="A57" s="32"/>
      <c r="B57" s="45"/>
      <c r="C57" s="45"/>
      <c r="D57" s="183">
        <f>'[4]GRB AMA'!$G$21+'[4]GRB AMA'!$G$22</f>
        <v>-1625310954.9975498</v>
      </c>
      <c r="E57" s="38"/>
      <c r="F57" s="38"/>
      <c r="G57" s="154">
        <f ca="1">$D$56-G43</f>
        <v>-1782278965.6649513</v>
      </c>
      <c r="H57" s="154">
        <f ca="1">G57-H43</f>
        <v>-1951865173.8288774</v>
      </c>
      <c r="I57" s="154">
        <f ca="1">H57-I43</f>
        <v>-2136997533.259789</v>
      </c>
    </row>
    <row r="58" spans="1:12" outlineLevel="1">
      <c r="A58" s="32">
        <f>IF(ISBLANK(B58),"",MAX(A$7:A31)+1)</f>
        <v>22</v>
      </c>
      <c r="B58" s="36" t="s">
        <v>30</v>
      </c>
      <c r="C58" s="36"/>
      <c r="D58" s="179">
        <f>D56-D57</f>
        <v>-0.42702412605285645</v>
      </c>
      <c r="E58" s="38"/>
      <c r="F58" s="38"/>
    </row>
    <row r="59" spans="1:12" outlineLevel="1">
      <c r="A59" s="32">
        <f>IF(ISBLANK(B59),"",MAX(A$7:A58)+1)</f>
        <v>44</v>
      </c>
      <c r="B59" s="33" t="s">
        <v>6</v>
      </c>
      <c r="C59" s="33"/>
      <c r="E59" s="38"/>
      <c r="F59" s="38"/>
      <c r="G59" s="145">
        <f ca="1">'gas tax depr'!C12</f>
        <v>34402.729553758414</v>
      </c>
      <c r="H59" s="145">
        <f ca="1">'gas tax depr'!D12</f>
        <v>101087.21760867143</v>
      </c>
      <c r="I59" s="145">
        <f ca="1">'gas tax depr'!E12</f>
        <v>163685.0738543513</v>
      </c>
      <c r="J59" s="112">
        <f ca="1">SUM(G59:I59)</f>
        <v>299175.02101678116</v>
      </c>
    </row>
    <row r="60" spans="1:12" outlineLevel="1">
      <c r="A60" s="32">
        <f>IF(ISBLANK(B60),"",MAX(A$7:A59)+1)</f>
        <v>45</v>
      </c>
      <c r="B60" s="33" t="s">
        <v>7</v>
      </c>
      <c r="C60" s="33"/>
      <c r="E60" s="38"/>
      <c r="F60" s="38"/>
      <c r="G60" s="145">
        <v>0</v>
      </c>
      <c r="H60" s="145">
        <v>0</v>
      </c>
      <c r="I60" s="145">
        <v>0</v>
      </c>
      <c r="J60" s="112">
        <f t="shared" ref="J60:J67" si="30">SUM(G60:I60)</f>
        <v>0</v>
      </c>
    </row>
    <row r="61" spans="1:12" outlineLevel="1">
      <c r="A61" s="32">
        <f>IF(ISBLANK(B61),"",MAX(A$7:A60)+1)</f>
        <v>46</v>
      </c>
      <c r="B61" s="33" t="s">
        <v>8</v>
      </c>
      <c r="C61" s="33"/>
      <c r="E61" s="38"/>
      <c r="F61" s="38"/>
      <c r="G61" s="145">
        <f ca="1">'gas tax depr'!C23</f>
        <v>7273119.5182587868</v>
      </c>
      <c r="H61" s="145">
        <f ca="1">'gas tax depr'!D23</f>
        <v>21653769.504271485</v>
      </c>
      <c r="I61" s="145">
        <f ca="1">'gas tax depr'!E23</f>
        <v>35733393.230566308</v>
      </c>
      <c r="J61" s="112">
        <f t="shared" ca="1" si="30"/>
        <v>64660282.253096581</v>
      </c>
    </row>
    <row r="62" spans="1:12" outlineLevel="1">
      <c r="A62" s="32">
        <f>IF(ISBLANK(B62),"",MAX(A$7:A61)+1)</f>
        <v>47</v>
      </c>
      <c r="B62" s="33" t="s">
        <v>16</v>
      </c>
      <c r="C62" s="33"/>
      <c r="D62" s="44"/>
      <c r="E62" s="38"/>
      <c r="F62" s="38"/>
      <c r="G62" s="145">
        <f ca="1">'gas tax depr'!C56</f>
        <v>2960251.077577603</v>
      </c>
      <c r="H62" s="145">
        <f ca="1">'gas tax depr'!D56</f>
        <v>9327922.8862826824</v>
      </c>
      <c r="I62" s="145">
        <f ca="1">'gas tax depr'!E56</f>
        <v>16657482.562603381</v>
      </c>
      <c r="J62" s="112">
        <f t="shared" ca="1" si="30"/>
        <v>28945656.526463665</v>
      </c>
    </row>
    <row r="63" spans="1:12" outlineLevel="1">
      <c r="A63" s="32">
        <f>IF(ISBLANK(B63),"",MAX(A$7:A62)+1)</f>
        <v>48</v>
      </c>
      <c r="B63" s="33" t="s">
        <v>17</v>
      </c>
      <c r="C63" s="33"/>
      <c r="E63" s="38"/>
      <c r="F63" s="38"/>
      <c r="G63" s="145">
        <f ca="1">'gas tax depr'!C80</f>
        <v>885936.71000084176</v>
      </c>
      <c r="H63" s="145">
        <f ca="1">'gas tax depr'!D80</f>
        <v>2429962.1471606446</v>
      </c>
      <c r="I63" s="145">
        <f ca="1">'gas tax depr'!E80</f>
        <v>3259535.2848124709</v>
      </c>
      <c r="J63" s="112">
        <f t="shared" ca="1" si="30"/>
        <v>6575434.1419739574</v>
      </c>
    </row>
    <row r="64" spans="1:12" outlineLevel="1">
      <c r="A64" s="32">
        <f>IF(ISBLANK(B64),"",MAX(A$7:A63)+1)</f>
        <v>49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12">
        <f t="shared" si="30"/>
        <v>0</v>
      </c>
    </row>
    <row r="65" spans="1:10" outlineLevel="1">
      <c r="A65" s="32">
        <f>IF(ISBLANK(B65),"",MAX(A$7:A64)+1)</f>
        <v>50</v>
      </c>
      <c r="B65" s="113" t="s">
        <v>23</v>
      </c>
      <c r="C65" s="33"/>
      <c r="E65" s="38"/>
      <c r="F65" s="38"/>
      <c r="G65" s="145">
        <f>'gas tax depr'!C34</f>
        <v>0</v>
      </c>
      <c r="H65" s="145">
        <f>'gas tax depr'!D34</f>
        <v>0</v>
      </c>
      <c r="I65" s="145">
        <f>'gas tax depr'!E34</f>
        <v>0</v>
      </c>
      <c r="J65" s="112">
        <f t="shared" si="30"/>
        <v>0</v>
      </c>
    </row>
    <row r="66" spans="1:10" outlineLevel="1">
      <c r="A66" s="32">
        <f>IF(ISBLANK(B66),"",MAX(A$7:A65)+1)</f>
        <v>51</v>
      </c>
      <c r="B66" s="113" t="s">
        <v>21</v>
      </c>
      <c r="C66" s="33"/>
      <c r="E66" s="38"/>
      <c r="F66" s="38"/>
      <c r="G66" s="145">
        <f>'gas tax depr'!C45</f>
        <v>4447328.8322836552</v>
      </c>
      <c r="H66" s="145">
        <f>'gas tax depr'!D45</f>
        <v>11700298.53638164</v>
      </c>
      <c r="I66" s="145">
        <f>'gas tax depr'!E45</f>
        <v>15642589.468567381</v>
      </c>
      <c r="J66" s="112">
        <f t="shared" si="30"/>
        <v>31790216.837232675</v>
      </c>
    </row>
    <row r="67" spans="1:10" outlineLevel="1">
      <c r="A67" s="32">
        <f>IF(ISBLANK(B67),"",MAX(A$7:A66)+1)</f>
        <v>52</v>
      </c>
      <c r="B67" s="113" t="s">
        <v>14</v>
      </c>
      <c r="C67" s="33"/>
      <c r="E67" s="39"/>
      <c r="F67" s="47"/>
      <c r="G67" s="145">
        <f>'gas tax depr'!C67</f>
        <v>2595959.82602716</v>
      </c>
      <c r="H67" s="145">
        <f>'gas tax depr'!D67</f>
        <v>8587607.3537543081</v>
      </c>
      <c r="I67" s="145">
        <f>'gas tax depr'!E67</f>
        <v>14591108.850539641</v>
      </c>
      <c r="J67" s="112">
        <f t="shared" si="30"/>
        <v>25774676.03032111</v>
      </c>
    </row>
    <row r="68" spans="1:10" outlineLevel="1">
      <c r="A68" s="32">
        <f>IF(ISBLANK(B68),"",MAX(A$7:A67)+1)</f>
        <v>53</v>
      </c>
      <c r="B68" s="34" t="s">
        <v>1</v>
      </c>
      <c r="C68" s="34"/>
      <c r="D68" s="35"/>
      <c r="E68" s="38"/>
      <c r="F68" s="38"/>
      <c r="G68" s="115">
        <f t="shared" ref="G68:I68" ca="1" si="31">SUM(G59:G67)</f>
        <v>18196998.693701804</v>
      </c>
      <c r="H68" s="115">
        <f t="shared" ca="1" si="31"/>
        <v>53800647.645459428</v>
      </c>
      <c r="I68" s="115">
        <f t="shared" ca="1" si="31"/>
        <v>86047794.470943525</v>
      </c>
      <c r="J68" s="115">
        <f ca="1">SUM(J59:J67)</f>
        <v>158045440.81010479</v>
      </c>
    </row>
    <row r="69" spans="1:10">
      <c r="G69" s="154">
        <f ca="1">'gas tax depr'!C88-G68</f>
        <v>0</v>
      </c>
      <c r="H69" s="154">
        <f ca="1">'gas tax depr'!D88-H68</f>
        <v>0</v>
      </c>
      <c r="I69" s="154">
        <f ca="1">'gas tax depr'!E88-I68</f>
        <v>0</v>
      </c>
      <c r="J69" s="154"/>
    </row>
    <row r="70" spans="1:10" outlineLevel="1">
      <c r="A70" s="32">
        <f>IF(ISBLANK(B70),"",MAX(A$7:A68)+1)</f>
        <v>54</v>
      </c>
      <c r="B70" s="36" t="s">
        <v>34</v>
      </c>
      <c r="C70" s="36"/>
      <c r="E70" s="38"/>
      <c r="F70" s="38"/>
    </row>
    <row r="71" spans="1:10" outlineLevel="1">
      <c r="A71" s="32">
        <f>IF(ISBLANK(B71),"",MAX(A$7:A70)+1)</f>
        <v>55</v>
      </c>
      <c r="B71" s="33" t="s">
        <v>6</v>
      </c>
      <c r="C71" s="33"/>
      <c r="E71" s="38"/>
      <c r="F71" s="38"/>
      <c r="G71" s="112">
        <f ca="1">(G59-G21)*0.21</f>
        <v>2995.7563282163765</v>
      </c>
      <c r="H71" s="112">
        <f t="shared" ref="H71:I71" ca="1" si="32">(H59-H21)*0.21</f>
        <v>12714.514415498177</v>
      </c>
      <c r="I71" s="112">
        <f t="shared" ca="1" si="32"/>
        <v>21461.998748351714</v>
      </c>
      <c r="J71" s="112">
        <f ca="1">SUM(G71:I71)</f>
        <v>37172.269492066269</v>
      </c>
    </row>
    <row r="72" spans="1:10" outlineLevel="1">
      <c r="A72" s="32">
        <f>IF(ISBLANK(B72),"",MAX(A$7:A71)+1)</f>
        <v>56</v>
      </c>
      <c r="B72" s="33" t="s">
        <v>7</v>
      </c>
      <c r="C72" s="33"/>
      <c r="E72" s="38"/>
      <c r="F72" s="38"/>
      <c r="G72" s="112">
        <f t="shared" ref="G72:I72" si="33">(G60-G22)*0.21</f>
        <v>0</v>
      </c>
      <c r="H72" s="112">
        <f t="shared" si="33"/>
        <v>0</v>
      </c>
      <c r="I72" s="112">
        <f t="shared" si="33"/>
        <v>0</v>
      </c>
      <c r="J72" s="112">
        <f t="shared" ref="J72:J79" si="34">SUM(G72:I72)</f>
        <v>0</v>
      </c>
    </row>
    <row r="73" spans="1:10" outlineLevel="1">
      <c r="A73" s="32">
        <f>IF(ISBLANK(B73),"",MAX(A$7:A72)+1)</f>
        <v>57</v>
      </c>
      <c r="B73" s="33" t="s">
        <v>8</v>
      </c>
      <c r="C73" s="33"/>
      <c r="E73" s="38"/>
      <c r="F73" s="38"/>
      <c r="G73" s="112">
        <f t="shared" ref="G73:I73" ca="1" si="35">(G61-G23)*0.21</f>
        <v>432533.46383462253</v>
      </c>
      <c r="H73" s="112">
        <f t="shared" ca="1" si="35"/>
        <v>2300535.7873376179</v>
      </c>
      <c r="I73" s="112">
        <f t="shared" ca="1" si="35"/>
        <v>3988118.1826775726</v>
      </c>
      <c r="J73" s="112">
        <f t="shared" ca="1" si="34"/>
        <v>6721187.4338498134</v>
      </c>
    </row>
    <row r="74" spans="1:10" outlineLevel="1">
      <c r="A74" s="32">
        <f>IF(ISBLANK(B74),"",MAX(A$7:A73)+1)</f>
        <v>58</v>
      </c>
      <c r="B74" s="33" t="s">
        <v>16</v>
      </c>
      <c r="C74" s="33"/>
      <c r="D74" s="44"/>
      <c r="E74" s="38"/>
      <c r="F74" s="38"/>
      <c r="G74" s="112">
        <f t="shared" ref="G74:I74" ca="1" si="36">(G62-G24)*0.21</f>
        <v>-64740.690961246699</v>
      </c>
      <c r="H74" s="112">
        <f t="shared" ca="1" si="36"/>
        <v>482391.74406158493</v>
      </c>
      <c r="I74" s="112">
        <f t="shared" ca="1" si="36"/>
        <v>1008487.6914539031</v>
      </c>
      <c r="J74" s="112">
        <f t="shared" ca="1" si="34"/>
        <v>1426138.7445542412</v>
      </c>
    </row>
    <row r="75" spans="1:10" outlineLevel="1">
      <c r="A75" s="32">
        <f>IF(ISBLANK(B75),"",MAX(A$7:A74)+1)</f>
        <v>59</v>
      </c>
      <c r="B75" s="33" t="s">
        <v>17</v>
      </c>
      <c r="C75" s="33"/>
      <c r="E75" s="38"/>
      <c r="F75" s="38"/>
      <c r="G75" s="112">
        <f t="shared" ref="G75:I75" ca="1" si="37">(G63-G25)*0.21</f>
        <v>116197.65177768837</v>
      </c>
      <c r="H75" s="112">
        <f t="shared" ca="1" si="37"/>
        <v>368566.14840805338</v>
      </c>
      <c r="I75" s="112">
        <f t="shared" ca="1" si="37"/>
        <v>466785.21773508354</v>
      </c>
      <c r="J75" s="112">
        <f t="shared" ca="1" si="34"/>
        <v>951549.01792082528</v>
      </c>
    </row>
    <row r="76" spans="1:10" outlineLevel="1">
      <c r="A76" s="32">
        <f>IF(ISBLANK(B76),"",MAX(A$7:A75)+1)</f>
        <v>60</v>
      </c>
      <c r="B76" s="33" t="s">
        <v>127</v>
      </c>
      <c r="C76" s="33"/>
      <c r="E76" s="38"/>
      <c r="F76" s="38"/>
      <c r="G76" s="112">
        <f t="shared" ref="G76:I76" si="38">(G64-G26)*0.21</f>
        <v>-33417.959399999978</v>
      </c>
      <c r="H76" s="112">
        <f t="shared" si="38"/>
        <v>-33417.959399999978</v>
      </c>
      <c r="I76" s="112">
        <f t="shared" si="38"/>
        <v>-33417.959399999978</v>
      </c>
      <c r="J76" s="112">
        <f t="shared" ref="J76" si="39">SUM(G76:I76)</f>
        <v>-100253.87819999993</v>
      </c>
    </row>
    <row r="77" spans="1:10" outlineLevel="1">
      <c r="A77" s="32">
        <f>IF(ISBLANK(B77),"",MAX(A$7:A76)+1)</f>
        <v>61</v>
      </c>
      <c r="B77" s="113" t="s">
        <v>23</v>
      </c>
      <c r="C77" s="33"/>
      <c r="E77" s="38"/>
      <c r="F77" s="38"/>
      <c r="J77" s="112">
        <f t="shared" si="34"/>
        <v>0</v>
      </c>
    </row>
    <row r="78" spans="1:10" outlineLevel="1">
      <c r="A78" s="32">
        <f>IF(ISBLANK(B78),"",MAX(A$7:A77)+1)</f>
        <v>62</v>
      </c>
      <c r="B78" s="113" t="s">
        <v>21</v>
      </c>
      <c r="C78" s="33"/>
      <c r="E78" s="38"/>
      <c r="F78" s="38"/>
      <c r="G78" s="112">
        <f t="shared" ref="G78:I78" si="40">(G66-G28)*0.21</f>
        <v>266445.85731398454</v>
      </c>
      <c r="H78" s="112">
        <f t="shared" si="40"/>
        <v>1350576.6555002888</v>
      </c>
      <c r="I78" s="112">
        <f t="shared" si="40"/>
        <v>1800885.4800613634</v>
      </c>
      <c r="J78" s="112">
        <f t="shared" si="34"/>
        <v>3417907.9928756366</v>
      </c>
    </row>
    <row r="79" spans="1:10" outlineLevel="1">
      <c r="A79" s="32">
        <f>IF(ISBLANK(B79),"",MAX(A$7:A78)+1)</f>
        <v>63</v>
      </c>
      <c r="B79" s="113" t="s">
        <v>14</v>
      </c>
      <c r="C79" s="33"/>
      <c r="E79" s="39"/>
      <c r="F79" s="47"/>
      <c r="G79" s="112">
        <f t="shared" ref="G79:I79" si="41">(G67-G29)*0.21</f>
        <v>-1056984.0067288766</v>
      </c>
      <c r="H79" s="112">
        <f t="shared" si="41"/>
        <v>8607.8977652199937</v>
      </c>
      <c r="I79" s="112">
        <f t="shared" si="41"/>
        <v>744863.24409670907</v>
      </c>
      <c r="J79" s="112">
        <f t="shared" si="34"/>
        <v>-303512.86486694752</v>
      </c>
    </row>
    <row r="80" spans="1:10" outlineLevel="1">
      <c r="A80" s="32">
        <f>IF(ISBLANK(B80),"",MAX(A$7:A79)+1)</f>
        <v>64</v>
      </c>
      <c r="B80" s="34" t="s">
        <v>1</v>
      </c>
      <c r="C80" s="34"/>
      <c r="D80" s="35">
        <f>SUM(D71:D79)</f>
        <v>0</v>
      </c>
      <c r="E80" s="38"/>
      <c r="F80" s="38"/>
      <c r="G80" s="115">
        <f t="shared" ref="G80:I80" ca="1" si="42">SUM(G71:G79)</f>
        <v>-336969.92783561151</v>
      </c>
      <c r="H80" s="115">
        <f t="shared" ca="1" si="42"/>
        <v>4489974.7880882639</v>
      </c>
      <c r="I80" s="115">
        <f t="shared" ca="1" si="42"/>
        <v>7997183.855372984</v>
      </c>
      <c r="J80" s="115">
        <f ca="1">SUM(J71:J79)</f>
        <v>12150188.715625634</v>
      </c>
    </row>
    <row r="81" spans="1:10">
      <c r="G81" s="154">
        <f ca="1">(G68-G30)*0.21</f>
        <v>-886367.64881718543</v>
      </c>
      <c r="H81" s="154">
        <f t="shared" ref="H81:I81" ca="1" si="43">(H68-H30)*0.21</f>
        <v>3940577.0671066889</v>
      </c>
      <c r="I81" s="154">
        <f t="shared" ca="1" si="43"/>
        <v>7447786.1343914056</v>
      </c>
      <c r="J81" s="154">
        <f ca="1">(J68-J30)*0.21</f>
        <v>10501995.552680915</v>
      </c>
    </row>
    <row r="82" spans="1:10">
      <c r="A82" s="32">
        <f>IF(ISBLANK(B82),"",MAX(A$7:A80)+1)</f>
        <v>65</v>
      </c>
      <c r="B82" s="36" t="s">
        <v>31</v>
      </c>
      <c r="C82" s="36"/>
      <c r="E82" s="38"/>
      <c r="F82" s="38"/>
    </row>
    <row r="83" spans="1:10">
      <c r="A83" s="32">
        <f>IF(ISBLANK(B83),"",MAX(A$7:A82)+1)</f>
        <v>66</v>
      </c>
      <c r="B83" s="33" t="s">
        <v>6</v>
      </c>
      <c r="C83" s="33"/>
      <c r="E83" s="38"/>
      <c r="F83" s="38"/>
      <c r="G83" s="112">
        <f t="shared" ref="G83:G91" ca="1" si="44">-G71</f>
        <v>-2995.7563282163765</v>
      </c>
      <c r="H83" s="112">
        <f t="shared" ref="H83:I91" ca="1" si="45">G83-H71</f>
        <v>-15710.270743714555</v>
      </c>
      <c r="I83" s="112">
        <f t="shared" ca="1" si="45"/>
        <v>-37172.269492066269</v>
      </c>
    </row>
    <row r="84" spans="1:10">
      <c r="A84" s="32">
        <f>IF(ISBLANK(B84),"",MAX(A$7:A83)+1)</f>
        <v>67</v>
      </c>
      <c r="B84" s="33" t="s">
        <v>7</v>
      </c>
      <c r="C84" s="33"/>
      <c r="E84" s="38"/>
      <c r="F84" s="38"/>
      <c r="G84" s="112">
        <f t="shared" si="44"/>
        <v>0</v>
      </c>
      <c r="H84" s="112">
        <f t="shared" si="45"/>
        <v>0</v>
      </c>
      <c r="I84" s="112">
        <f t="shared" si="45"/>
        <v>0</v>
      </c>
    </row>
    <row r="85" spans="1:10">
      <c r="A85" s="32">
        <f>IF(ISBLANK(B85),"",MAX(A$7:A84)+1)</f>
        <v>68</v>
      </c>
      <c r="B85" s="33" t="s">
        <v>8</v>
      </c>
      <c r="C85" s="33"/>
      <c r="E85" s="38"/>
      <c r="F85" s="38"/>
      <c r="G85" s="112">
        <f t="shared" ca="1" si="44"/>
        <v>-432533.46383462253</v>
      </c>
      <c r="H85" s="112">
        <f t="shared" ca="1" si="45"/>
        <v>-2733069.2511722404</v>
      </c>
      <c r="I85" s="112">
        <f t="shared" ca="1" si="45"/>
        <v>-6721187.4338498134</v>
      </c>
    </row>
    <row r="86" spans="1:10">
      <c r="A86" s="32">
        <f>IF(ISBLANK(B86),"",MAX(A$7:A85)+1)</f>
        <v>69</v>
      </c>
      <c r="B86" s="33" t="s">
        <v>16</v>
      </c>
      <c r="C86" s="33"/>
      <c r="D86" s="44"/>
      <c r="E86" s="38"/>
      <c r="F86" s="38"/>
      <c r="G86" s="112">
        <f t="shared" ca="1" si="44"/>
        <v>64740.690961246699</v>
      </c>
      <c r="H86" s="112">
        <f t="shared" ca="1" si="45"/>
        <v>-417651.05310033821</v>
      </c>
      <c r="I86" s="112">
        <f t="shared" ca="1" si="45"/>
        <v>-1426138.7445542412</v>
      </c>
    </row>
    <row r="87" spans="1:10">
      <c r="A87" s="32">
        <f>IF(ISBLANK(B87),"",MAX(A$7:A86)+1)</f>
        <v>70</v>
      </c>
      <c r="B87" s="33" t="s">
        <v>17</v>
      </c>
      <c r="C87" s="33"/>
      <c r="E87" s="38"/>
      <c r="F87" s="38"/>
      <c r="G87" s="112">
        <f t="shared" ca="1" si="44"/>
        <v>-116197.65177768837</v>
      </c>
      <c r="H87" s="112">
        <f t="shared" ca="1" si="45"/>
        <v>-484763.80018574174</v>
      </c>
      <c r="I87" s="112">
        <f t="shared" ca="1" si="45"/>
        <v>-951549.01792082528</v>
      </c>
    </row>
    <row r="88" spans="1:10">
      <c r="A88" s="32">
        <f>IF(ISBLANK(B88),"",MAX(A$7:A87)+1)</f>
        <v>71</v>
      </c>
      <c r="B88" s="33" t="s">
        <v>127</v>
      </c>
      <c r="C88" s="33"/>
      <c r="E88" s="38"/>
      <c r="F88" s="38"/>
      <c r="G88" s="112">
        <f t="shared" si="44"/>
        <v>33417.959399999978</v>
      </c>
      <c r="H88" s="112">
        <f t="shared" si="45"/>
        <v>66835.918799999956</v>
      </c>
      <c r="I88" s="112">
        <f t="shared" si="45"/>
        <v>100253.87819999993</v>
      </c>
    </row>
    <row r="89" spans="1:10">
      <c r="A89" s="32">
        <f>IF(ISBLANK(B89),"",MAX(A$7:A88)+1)</f>
        <v>72</v>
      </c>
      <c r="B89" s="113" t="s">
        <v>23</v>
      </c>
      <c r="C89" s="33"/>
      <c r="E89" s="38"/>
      <c r="F89" s="38"/>
      <c r="G89" s="112">
        <f t="shared" si="44"/>
        <v>0</v>
      </c>
      <c r="H89" s="112">
        <f t="shared" si="45"/>
        <v>0</v>
      </c>
      <c r="I89" s="112">
        <f t="shared" si="45"/>
        <v>0</v>
      </c>
    </row>
    <row r="90" spans="1:10">
      <c r="A90" s="32">
        <f>IF(ISBLANK(B90),"",MAX(A$7:A89)+1)</f>
        <v>73</v>
      </c>
      <c r="B90" s="113" t="s">
        <v>21</v>
      </c>
      <c r="C90" s="33"/>
      <c r="E90" s="38"/>
      <c r="F90" s="38"/>
      <c r="G90" s="112">
        <f t="shared" si="44"/>
        <v>-266445.85731398454</v>
      </c>
      <c r="H90" s="112">
        <f t="shared" si="45"/>
        <v>-1617022.5128142734</v>
      </c>
      <c r="I90" s="112">
        <f t="shared" si="45"/>
        <v>-3417907.9928756366</v>
      </c>
    </row>
    <row r="91" spans="1:10">
      <c r="A91" s="32">
        <f>IF(ISBLANK(B91),"",MAX(A$7:A90)+1)</f>
        <v>74</v>
      </c>
      <c r="B91" s="113" t="s">
        <v>14</v>
      </c>
      <c r="C91" s="33"/>
      <c r="E91" s="39"/>
      <c r="F91" s="47"/>
      <c r="G91" s="112">
        <f t="shared" si="44"/>
        <v>1056984.0067288766</v>
      </c>
      <c r="H91" s="112">
        <f t="shared" si="45"/>
        <v>1048376.1089636566</v>
      </c>
      <c r="I91" s="112">
        <f t="shared" si="45"/>
        <v>303512.86486694752</v>
      </c>
    </row>
    <row r="92" spans="1:10">
      <c r="A92" s="32">
        <f>IF(ISBLANK(B92),"",MAX(A$7:A91)+1)</f>
        <v>75</v>
      </c>
      <c r="B92" s="34" t="s">
        <v>1</v>
      </c>
      <c r="C92" s="34"/>
      <c r="D92" s="35">
        <f>SUM(D83:D91)</f>
        <v>0</v>
      </c>
      <c r="E92" s="38"/>
      <c r="F92" s="38"/>
      <c r="G92" s="115">
        <f t="shared" ref="G92:I92" ca="1" si="46">SUM(G83:G91)</f>
        <v>336969.92783561151</v>
      </c>
      <c r="H92" s="115">
        <f t="shared" ca="1" si="46"/>
        <v>-4153004.8602526519</v>
      </c>
      <c r="I92" s="115">
        <f t="shared" ca="1" si="46"/>
        <v>-12150188.715625634</v>
      </c>
    </row>
  </sheetData>
  <mergeCells count="1">
    <mergeCell ref="G5:J5"/>
  </mergeCells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89"/>
  <sheetViews>
    <sheetView workbookViewId="0"/>
  </sheetViews>
  <sheetFormatPr defaultColWidth="8.85546875" defaultRowHeight="15" outlineLevelRow="1"/>
  <cols>
    <col min="1" max="1" width="15.140625" style="21" customWidth="1"/>
    <col min="2" max="2" width="15.140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2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'gas activity'!$G$9</f>
        <v>917406.12143355771</v>
      </c>
      <c r="C9" s="138">
        <f ca="1">$B$9*C4</f>
        <v>34402.729553758414</v>
      </c>
      <c r="D9" s="138">
        <f ca="1">$B$9*D4</f>
        <v>66227.547906288528</v>
      </c>
      <c r="E9" s="138">
        <f ca="1">$B$9*E4</f>
        <v>61255.206728118646</v>
      </c>
      <c r="F9" s="139">
        <f ca="1">SUM(C9:E9)</f>
        <v>161885.48418816557</v>
      </c>
      <c r="I9" s="135"/>
    </row>
    <row r="10" spans="1:11">
      <c r="A10" s="21">
        <v>2020</v>
      </c>
      <c r="B10" s="5">
        <f ca="1">'gas activity'!$H$9</f>
        <v>929591.19206354406</v>
      </c>
      <c r="D10" s="19">
        <f ca="1">$B$10*D5</f>
        <v>34859.669702382904</v>
      </c>
      <c r="E10" s="19">
        <f ca="1">$B$10*E5</f>
        <v>67107.188155067255</v>
      </c>
      <c r="F10" s="19">
        <f ca="1">SUM(D10:E10)</f>
        <v>101966.85785745016</v>
      </c>
      <c r="I10" s="135"/>
    </row>
    <row r="11" spans="1:11">
      <c r="A11" s="21">
        <v>2021</v>
      </c>
      <c r="B11" s="5">
        <f ca="1">'gas activity'!$I$9</f>
        <v>941938.1058977436</v>
      </c>
      <c r="D11" s="19"/>
      <c r="E11" s="19">
        <f ca="1">$B$11*E6</f>
        <v>35322.678971165384</v>
      </c>
      <c r="F11" s="19">
        <f ca="1">SUM(D11:E11)</f>
        <v>35322.678971165384</v>
      </c>
      <c r="I11" s="135"/>
    </row>
    <row r="12" spans="1:11" ht="15.75" thickBot="1">
      <c r="B12" s="140">
        <f t="shared" ref="B12:F12" ca="1" si="0">SUM(B9:B11)</f>
        <v>2788935.4193948456</v>
      </c>
      <c r="C12" s="140">
        <f t="shared" ca="1" si="0"/>
        <v>34402.729553758414</v>
      </c>
      <c r="D12" s="140">
        <f t="shared" ca="1" si="0"/>
        <v>101087.21760867143</v>
      </c>
      <c r="E12" s="140">
        <f t="shared" ca="1" si="0"/>
        <v>163685.0738543513</v>
      </c>
      <c r="F12" s="141">
        <f t="shared" ca="1" si="0"/>
        <v>299175.0210167811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93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'gas activity'!$G$11</f>
        <v>193949853.82023433</v>
      </c>
      <c r="C20" s="138">
        <f ca="1">$B$20*C15</f>
        <v>7273119.5182587868</v>
      </c>
      <c r="D20" s="138">
        <f ca="1">$B$20*D15</f>
        <v>14001239.947282717</v>
      </c>
      <c r="E20" s="138">
        <f ca="1">$B$20*E15</f>
        <v>12950031.739577046</v>
      </c>
      <c r="F20" s="139">
        <f ca="1">SUM(C20:E20)</f>
        <v>34224391.205118552</v>
      </c>
      <c r="I20" s="136"/>
      <c r="K20" s="142"/>
    </row>
    <row r="21" spans="1:11">
      <c r="A21" s="21">
        <v>2020</v>
      </c>
      <c r="B21" s="5">
        <f ca="1">'gas activity'!$H$11</f>
        <v>204067454.85303387</v>
      </c>
      <c r="D21" s="19">
        <f ca="1">$B$21*D16</f>
        <v>7652529.5569887701</v>
      </c>
      <c r="E21" s="19">
        <f ca="1">$B$21*E16</f>
        <v>14731629.565840516</v>
      </c>
      <c r="F21" s="19">
        <f ca="1">SUM(D21:E21)</f>
        <v>22384159.122829288</v>
      </c>
      <c r="I21" s="136"/>
      <c r="K21" s="142"/>
    </row>
    <row r="22" spans="1:11">
      <c r="A22" s="21">
        <v>2021</v>
      </c>
      <c r="B22" s="5">
        <f ca="1">'gas activity'!$I$11</f>
        <v>214712851.33729991</v>
      </c>
      <c r="D22" s="19"/>
      <c r="E22" s="19">
        <f ca="1">$B$22*E17</f>
        <v>8051731.925148746</v>
      </c>
      <c r="F22" s="19">
        <f ca="1">SUM(D22:E22)</f>
        <v>8051731.925148746</v>
      </c>
      <c r="I22" s="136"/>
      <c r="K22" s="142"/>
    </row>
    <row r="23" spans="1:11" ht="15.75" thickBot="1">
      <c r="B23" s="140">
        <f t="shared" ref="B23:F23" ca="1" si="1">SUM(B20:B22)</f>
        <v>612730160.01056814</v>
      </c>
      <c r="C23" s="140">
        <f t="shared" ca="1" si="1"/>
        <v>7273119.5182587868</v>
      </c>
      <c r="D23" s="140">
        <f t="shared" ca="1" si="1"/>
        <v>21653769.504271485</v>
      </c>
      <c r="E23" s="140">
        <f t="shared" ca="1" si="1"/>
        <v>35733393.230566308</v>
      </c>
      <c r="F23" s="141">
        <f t="shared" ca="1" si="1"/>
        <v>64660282.253096588</v>
      </c>
      <c r="I23" s="136"/>
      <c r="K23" s="142"/>
    </row>
    <row r="24" spans="1:11" ht="15.75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94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'gas activity'!$G$14</f>
        <v>0</v>
      </c>
      <c r="C31" s="138">
        <f>$B$31*C26</f>
        <v>0</v>
      </c>
      <c r="D31" s="138">
        <f>$B$31*D26</f>
        <v>0</v>
      </c>
      <c r="E31" s="138">
        <f>$B$31*E26</f>
        <v>0</v>
      </c>
      <c r="F31" s="139">
        <f>SUM(C31:E31)</f>
        <v>0</v>
      </c>
      <c r="I31" s="136"/>
      <c r="K31" s="142"/>
    </row>
    <row r="32" spans="1:11">
      <c r="A32" s="21">
        <v>2020</v>
      </c>
      <c r="B32" s="5">
        <f>'gas activity'!$H$14</f>
        <v>0</v>
      </c>
      <c r="D32" s="19">
        <f>$B$32*D27</f>
        <v>0</v>
      </c>
      <c r="E32" s="19">
        <f>$B$32*E27</f>
        <v>0</v>
      </c>
      <c r="F32" s="19">
        <f>SUM(D32:E32)</f>
        <v>0</v>
      </c>
      <c r="I32" s="136"/>
      <c r="K32" s="142"/>
    </row>
    <row r="33" spans="1:11">
      <c r="A33" s="21">
        <v>2021</v>
      </c>
      <c r="B33" s="5">
        <f>'gas activity'!$I$14</f>
        <v>0</v>
      </c>
      <c r="D33" s="19"/>
      <c r="E33" s="19">
        <f>$B$33*E28</f>
        <v>0</v>
      </c>
      <c r="F33" s="19">
        <f>SUM(D33:E33)</f>
        <v>0</v>
      </c>
      <c r="I33" s="136"/>
      <c r="K33" s="142"/>
    </row>
    <row r="34" spans="1:11" ht="15.75" thickBot="1">
      <c r="B34" s="140">
        <f t="shared" ref="B34:F34" si="2">SUM(B31:B33)</f>
        <v>0</v>
      </c>
      <c r="C34" s="140">
        <f t="shared" si="2"/>
        <v>0</v>
      </c>
      <c r="D34" s="140">
        <f t="shared" si="2"/>
        <v>0</v>
      </c>
      <c r="E34" s="140">
        <f t="shared" si="2"/>
        <v>0</v>
      </c>
      <c r="F34" s="141">
        <f t="shared" si="2"/>
        <v>0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95</v>
      </c>
      <c r="B36" s="4"/>
      <c r="C36" s="134"/>
      <c r="D36" s="23"/>
      <c r="E36" s="23"/>
      <c r="F36" s="23"/>
      <c r="I36" s="136"/>
      <c r="K36" s="142"/>
    </row>
    <row r="37" spans="1:11">
      <c r="C37" s="135">
        <v>0.2</v>
      </c>
      <c r="D37" s="135">
        <v>0.32</v>
      </c>
      <c r="E37" s="135">
        <v>0.192</v>
      </c>
      <c r="F37" s="135"/>
      <c r="I37" s="136"/>
      <c r="K37" s="142"/>
    </row>
    <row r="38" spans="1:11">
      <c r="C38" s="1"/>
      <c r="D38" s="1">
        <f>C37</f>
        <v>0.2</v>
      </c>
      <c r="E38" s="1">
        <f>D37</f>
        <v>0.32</v>
      </c>
      <c r="F38" s="1"/>
      <c r="I38" s="136"/>
      <c r="K38" s="142"/>
    </row>
    <row r="39" spans="1:11">
      <c r="C39" s="1"/>
      <c r="D39" s="1"/>
      <c r="E39" s="136">
        <f>D38</f>
        <v>0.2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f>'gas activity'!$G$15</f>
        <v>22236644.161418274</v>
      </c>
      <c r="C42" s="138">
        <f>$B$42*C37</f>
        <v>4447328.8322836552</v>
      </c>
      <c r="D42" s="138">
        <f>$B$42*D37</f>
        <v>7115726.1316538481</v>
      </c>
      <c r="E42" s="138">
        <f>$B$42*E37</f>
        <v>4269435.6789923087</v>
      </c>
      <c r="F42" s="139">
        <f>SUM(C42:E42)</f>
        <v>15832490.642929811</v>
      </c>
      <c r="I42" s="136"/>
      <c r="K42" s="142"/>
    </row>
    <row r="43" spans="1:11">
      <c r="A43" s="21">
        <v>2020</v>
      </c>
      <c r="B43" s="5">
        <f>'gas activity'!$H$15</f>
        <v>22922862.023638956</v>
      </c>
      <c r="D43" s="19">
        <f>$B$43*D38</f>
        <v>4584572.4047277914</v>
      </c>
      <c r="E43" s="19">
        <f>$B$43*E38</f>
        <v>7335315.8475644663</v>
      </c>
      <c r="F43" s="19">
        <f>SUM(D43:E43)</f>
        <v>11919888.252292257</v>
      </c>
      <c r="I43" s="136"/>
      <c r="K43" s="142"/>
    </row>
    <row r="44" spans="1:11">
      <c r="A44" s="21">
        <v>2021</v>
      </c>
      <c r="B44" s="5">
        <f>'gas activity'!$I$15</f>
        <v>20189189.710053027</v>
      </c>
      <c r="D44" s="19"/>
      <c r="E44" s="19">
        <f>$B$44*E39</f>
        <v>4037837.9420106057</v>
      </c>
      <c r="F44" s="19">
        <f>SUM(D44:E44)</f>
        <v>4037837.9420106057</v>
      </c>
      <c r="I44" s="136"/>
      <c r="K44" s="142"/>
    </row>
    <row r="45" spans="1:11" ht="15.75" thickBot="1">
      <c r="B45" s="140">
        <f t="shared" ref="B45:F45" si="3">SUM(B42:B44)</f>
        <v>65348695.895110257</v>
      </c>
      <c r="C45" s="140">
        <f t="shared" si="3"/>
        <v>4447328.8322836552</v>
      </c>
      <c r="D45" s="140">
        <f t="shared" si="3"/>
        <v>11700298.53638164</v>
      </c>
      <c r="E45" s="140">
        <f t="shared" si="3"/>
        <v>15642589.468567381</v>
      </c>
      <c r="F45" s="141">
        <f t="shared" si="3"/>
        <v>31790216.837232672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96</v>
      </c>
      <c r="B47" s="4"/>
      <c r="C47" s="134"/>
      <c r="D47" s="23"/>
      <c r="E47" s="23"/>
      <c r="F47" s="23"/>
    </row>
    <row r="48" spans="1:11">
      <c r="A48" s="6"/>
      <c r="B48" s="5"/>
      <c r="C48" s="143">
        <v>0.16666666666666666</v>
      </c>
      <c r="D48" s="143">
        <v>0.33333333333333331</v>
      </c>
      <c r="E48" s="1">
        <v>0.33333333333333331</v>
      </c>
      <c r="F48" s="143"/>
      <c r="G48" s="6"/>
      <c r="H48" s="6"/>
      <c r="I48" s="142"/>
    </row>
    <row r="49" spans="1:9">
      <c r="A49" s="6"/>
      <c r="B49" s="5"/>
      <c r="C49" s="143"/>
      <c r="D49" s="136">
        <f>1/3/2</f>
        <v>0.16666666666666666</v>
      </c>
      <c r="E49" s="136">
        <f>1/3</f>
        <v>0.33333333333333331</v>
      </c>
      <c r="F49" s="143"/>
      <c r="G49" s="143"/>
      <c r="H49" s="6"/>
      <c r="I49" s="142"/>
    </row>
    <row r="50" spans="1:9">
      <c r="C50" s="1"/>
      <c r="D50" s="1"/>
      <c r="E50" s="136">
        <f>1/3/2</f>
        <v>0.16666666666666666</v>
      </c>
      <c r="F50" s="136"/>
      <c r="G50" s="1"/>
      <c r="I50" s="142"/>
    </row>
    <row r="51" spans="1:9">
      <c r="D51" s="1"/>
      <c r="E51" s="1"/>
    </row>
    <row r="52" spans="1:9">
      <c r="A52" s="14" t="s">
        <v>91</v>
      </c>
      <c r="B52" s="14" t="s">
        <v>92</v>
      </c>
      <c r="C52" s="14">
        <f>C$8</f>
        <v>2019</v>
      </c>
      <c r="D52" s="14">
        <f t="shared" ref="D52:F52" si="4">D$8</f>
        <v>2020</v>
      </c>
      <c r="E52" s="14">
        <f t="shared" si="4"/>
        <v>2021</v>
      </c>
      <c r="F52" s="14" t="str">
        <f t="shared" si="4"/>
        <v>Total</v>
      </c>
    </row>
    <row r="53" spans="1:9">
      <c r="A53" s="21">
        <f>$A9</f>
        <v>2019</v>
      </c>
      <c r="B53" s="138">
        <f ca="1">'gas activity'!$G$12</f>
        <v>17761506.46546562</v>
      </c>
      <c r="C53" s="138">
        <f ca="1">$B$53*C48</f>
        <v>2960251.077577603</v>
      </c>
      <c r="D53" s="138">
        <f ca="1">$B$53*D48</f>
        <v>5920502.1551552061</v>
      </c>
      <c r="E53" s="138">
        <f ca="1">$B$53*E48</f>
        <v>5920502.1551552061</v>
      </c>
      <c r="F53" s="139">
        <f ca="1">SUM(C53:E53)</f>
        <v>14801255.387888016</v>
      </c>
    </row>
    <row r="54" spans="1:9">
      <c r="A54" s="21">
        <f>$A10</f>
        <v>2020</v>
      </c>
      <c r="B54" s="19">
        <f ca="1">'gas activity'!$H$12</f>
        <v>20444524.386764865</v>
      </c>
      <c r="D54" s="19">
        <f ca="1">$B$54*D49</f>
        <v>3407420.7311274773</v>
      </c>
      <c r="E54" s="19">
        <f ca="1">$B$54*E49</f>
        <v>6814841.4622549545</v>
      </c>
      <c r="F54" s="139">
        <f ca="1">SUM(C54:E54)</f>
        <v>10222262.193382431</v>
      </c>
    </row>
    <row r="55" spans="1:9">
      <c r="A55" s="21">
        <f>$A11</f>
        <v>2021</v>
      </c>
      <c r="B55" s="19">
        <f ca="1">'gas activity'!$I$12</f>
        <v>23532833.671159327</v>
      </c>
      <c r="D55" s="19"/>
      <c r="E55" s="19">
        <f ca="1">$B$55*E50</f>
        <v>3922138.9451932209</v>
      </c>
      <c r="F55" s="139">
        <f ca="1">SUM(C55:E55)</f>
        <v>3922138.9451932209</v>
      </c>
    </row>
    <row r="56" spans="1:9" ht="15.75" thickBot="1">
      <c r="B56" s="141">
        <f t="shared" ref="B56:F56" ca="1" si="5">SUM(B53:B55)</f>
        <v>61738864.523389816</v>
      </c>
      <c r="C56" s="141">
        <f t="shared" ca="1" si="5"/>
        <v>2960251.077577603</v>
      </c>
      <c r="D56" s="141">
        <f t="shared" ca="1" si="5"/>
        <v>9327922.8862826824</v>
      </c>
      <c r="E56" s="141">
        <f t="shared" ca="1" si="5"/>
        <v>16657482.562603381</v>
      </c>
      <c r="F56" s="141">
        <f t="shared" ca="1" si="5"/>
        <v>28945656.526463669</v>
      </c>
    </row>
    <row r="57" spans="1:9" ht="15.75" thickTop="1">
      <c r="B57" s="24"/>
      <c r="C57" s="24"/>
      <c r="D57" s="24"/>
      <c r="E57" s="24"/>
      <c r="F57" s="24"/>
    </row>
    <row r="58" spans="1:9">
      <c r="A58" s="11" t="s">
        <v>97</v>
      </c>
      <c r="B58" s="4"/>
      <c r="C58" s="134"/>
      <c r="D58" s="23"/>
      <c r="E58" s="23"/>
      <c r="F58" s="23"/>
    </row>
    <row r="59" spans="1:9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</row>
    <row r="60" spans="1:9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</row>
    <row r="61" spans="1:9">
      <c r="C61" s="1"/>
      <c r="D61" s="1"/>
      <c r="E61" s="136">
        <f>1/3/2</f>
        <v>0.16666666666666666</v>
      </c>
      <c r="F61" s="136"/>
    </row>
    <row r="62" spans="1:9">
      <c r="D62" s="1"/>
      <c r="E62" s="1"/>
    </row>
    <row r="63" spans="1:9">
      <c r="A63" s="14" t="s">
        <v>91</v>
      </c>
      <c r="B63" s="14" t="s">
        <v>92</v>
      </c>
      <c r="C63" s="14">
        <f>C$8</f>
        <v>2019</v>
      </c>
      <c r="D63" s="14">
        <f t="shared" ref="D63:F63" si="6">D$8</f>
        <v>2020</v>
      </c>
      <c r="E63" s="14">
        <f t="shared" si="6"/>
        <v>2021</v>
      </c>
      <c r="F63" s="14" t="str">
        <f t="shared" si="6"/>
        <v>Total</v>
      </c>
    </row>
    <row r="64" spans="1:9">
      <c r="A64" s="21">
        <f>$A20</f>
        <v>2019</v>
      </c>
      <c r="B64" s="138">
        <f>'gas activity'!$G$16</f>
        <v>15575758.956162961</v>
      </c>
      <c r="C64" s="138">
        <f>$B$64*C59</f>
        <v>2595959.82602716</v>
      </c>
      <c r="D64" s="138">
        <f>$B$64*D59</f>
        <v>5191919.6520543201</v>
      </c>
      <c r="E64" s="138">
        <f>$B$64*E59</f>
        <v>5191919.6520543201</v>
      </c>
      <c r="F64" s="139">
        <f>SUM(C64:E64)</f>
        <v>12979799.130135801</v>
      </c>
    </row>
    <row r="65" spans="1:8">
      <c r="A65" s="21">
        <f>$A21</f>
        <v>2020</v>
      </c>
      <c r="B65" s="19">
        <f>'gas activity'!$H$16</f>
        <v>20374126.210199933</v>
      </c>
      <c r="D65" s="19">
        <f>$B$65*D60</f>
        <v>3395687.7016999889</v>
      </c>
      <c r="E65" s="19">
        <f>$B$65*E60</f>
        <v>6791375.4033999778</v>
      </c>
      <c r="F65" s="139">
        <f>SUM(C65:E65)</f>
        <v>10187063.105099967</v>
      </c>
    </row>
    <row r="66" spans="1:8">
      <c r="A66" s="21">
        <f>$A22</f>
        <v>2021</v>
      </c>
      <c r="B66" s="19">
        <f>'gas activity'!$I$16</f>
        <v>15646882.770512056</v>
      </c>
      <c r="D66" s="19"/>
      <c r="E66" s="19">
        <f>$B$66*E61</f>
        <v>2607813.7950853426</v>
      </c>
      <c r="F66" s="139">
        <f>SUM(C66:E66)</f>
        <v>2607813.7950853426</v>
      </c>
    </row>
    <row r="67" spans="1:8" ht="15.75" thickBot="1">
      <c r="B67" s="141">
        <f t="shared" ref="B67:F67" si="7">SUM(B64:B66)</f>
        <v>51596767.936874956</v>
      </c>
      <c r="C67" s="141">
        <f t="shared" si="7"/>
        <v>2595959.82602716</v>
      </c>
      <c r="D67" s="141">
        <f t="shared" si="7"/>
        <v>8587607.3537543081</v>
      </c>
      <c r="E67" s="141">
        <f t="shared" si="7"/>
        <v>14591108.850539641</v>
      </c>
      <c r="F67" s="141">
        <f t="shared" si="7"/>
        <v>25774676.030321106</v>
      </c>
    </row>
    <row r="68" spans="1:8" ht="15.75" thickTop="1"/>
    <row r="69" spans="1:8" outlineLevel="1">
      <c r="A69" s="11" t="s">
        <v>98</v>
      </c>
      <c r="B69" s="4"/>
      <c r="C69" s="134"/>
      <c r="D69" s="23"/>
      <c r="E69" s="23"/>
      <c r="F69" s="23"/>
    </row>
    <row r="70" spans="1:8" outlineLevel="1">
      <c r="C70" s="1">
        <v>0.1429</v>
      </c>
      <c r="D70" s="1">
        <v>0.24490000000000001</v>
      </c>
      <c r="E70" s="1">
        <v>0.12243</v>
      </c>
      <c r="F70" s="1"/>
    </row>
    <row r="71" spans="1:8" outlineLevel="1">
      <c r="C71" s="143"/>
      <c r="D71" s="1">
        <v>0.1429</v>
      </c>
      <c r="E71" s="1">
        <v>0.24490000000000001</v>
      </c>
      <c r="F71" s="143"/>
      <c r="G71" s="6"/>
    </row>
    <row r="72" spans="1:8" outlineLevel="1">
      <c r="C72" s="143"/>
      <c r="D72" s="143"/>
      <c r="E72" s="1">
        <v>0.1429</v>
      </c>
      <c r="F72" s="1"/>
      <c r="G72" s="143"/>
      <c r="H72" s="1"/>
    </row>
    <row r="73" spans="1:8" outlineLevel="1">
      <c r="C73" s="1"/>
      <c r="D73" s="1"/>
      <c r="E73" s="1"/>
      <c r="F73" s="1"/>
      <c r="G73" s="1"/>
      <c r="H73" s="1"/>
    </row>
    <row r="74" spans="1:8" outlineLevel="1">
      <c r="C74" s="1"/>
      <c r="D74" s="1"/>
      <c r="E74" s="1"/>
      <c r="F74" s="1"/>
      <c r="G74" s="1"/>
      <c r="H74" s="1"/>
    </row>
    <row r="75" spans="1:8" outlineLevel="1">
      <c r="D75" s="1"/>
      <c r="E75" s="1"/>
    </row>
    <row r="76" spans="1:8" outlineLevel="1">
      <c r="A76" s="14" t="s">
        <v>91</v>
      </c>
      <c r="B76" s="14" t="s">
        <v>92</v>
      </c>
      <c r="C76" s="14">
        <f>C$8</f>
        <v>2019</v>
      </c>
      <c r="D76" s="14">
        <f t="shared" ref="D76:F76" si="8">D$8</f>
        <v>2020</v>
      </c>
      <c r="E76" s="14">
        <f t="shared" si="8"/>
        <v>2021</v>
      </c>
      <c r="F76" s="14" t="str">
        <f t="shared" si="8"/>
        <v>Total</v>
      </c>
    </row>
    <row r="77" spans="1:8" outlineLevel="1">
      <c r="A77" s="21">
        <f>$A9</f>
        <v>2019</v>
      </c>
      <c r="B77" s="138">
        <f ca="1">'gas activity'!$G$13</f>
        <v>6199697.0608876264</v>
      </c>
      <c r="C77" s="138">
        <f ca="1">$B$77*C70</f>
        <v>885936.71000084176</v>
      </c>
      <c r="D77" s="138">
        <f ca="1">$B$77*D70</f>
        <v>1518305.8102113798</v>
      </c>
      <c r="E77" s="138">
        <f ca="1">$B$77*E70</f>
        <v>759028.91116447211</v>
      </c>
      <c r="F77" s="138">
        <f ca="1">SUM(C77:E77)</f>
        <v>3163271.4313766938</v>
      </c>
    </row>
    <row r="78" spans="1:8" outlineLevel="1">
      <c r="A78" s="21">
        <f>$A10</f>
        <v>2020</v>
      </c>
      <c r="B78" s="138">
        <f ca="1">'gas activity'!$H$13</f>
        <v>6379680.4545085011</v>
      </c>
      <c r="D78" s="19">
        <f ca="1">$B$78*D71</f>
        <v>911656.33694926475</v>
      </c>
      <c r="E78" s="19">
        <f ca="1">$B$78*E71</f>
        <v>1562383.7433091321</v>
      </c>
      <c r="F78" s="19">
        <f ca="1">SUM(D78:E78)</f>
        <v>2474040.0802583969</v>
      </c>
    </row>
    <row r="79" spans="1:8" outlineLevel="1">
      <c r="A79" s="21">
        <f>$A11</f>
        <v>2021</v>
      </c>
      <c r="B79" s="138">
        <f ca="1">'gas activity'!$I$13</f>
        <v>6564888.9456883604</v>
      </c>
      <c r="D79" s="19"/>
      <c r="E79" s="19">
        <f ca="1">$B$79*E72</f>
        <v>938122.63033886673</v>
      </c>
      <c r="F79" s="19">
        <f ca="1">SUM(D79:E79)</f>
        <v>938122.63033886673</v>
      </c>
    </row>
    <row r="80" spans="1:8" ht="15.75" outlineLevel="1" thickBot="1">
      <c r="B80" s="144">
        <f t="shared" ref="B80:F80" ca="1" si="9">SUM(B77:B79)</f>
        <v>19144266.461084489</v>
      </c>
      <c r="C80" s="141">
        <f t="shared" ca="1" si="9"/>
        <v>885936.71000084176</v>
      </c>
      <c r="D80" s="141">
        <f t="shared" ca="1" si="9"/>
        <v>2429962.1471606446</v>
      </c>
      <c r="E80" s="141">
        <f t="shared" ca="1" si="9"/>
        <v>3259535.2848124709</v>
      </c>
      <c r="F80" s="141">
        <f t="shared" ca="1" si="9"/>
        <v>6575434.1419739574</v>
      </c>
    </row>
    <row r="81" spans="1:6" ht="15.75" outlineLevel="1" thickTop="1">
      <c r="B81" s="24"/>
      <c r="C81" s="24"/>
      <c r="D81" s="24"/>
      <c r="E81" s="24"/>
      <c r="F81" s="24"/>
    </row>
    <row r="83" spans="1:6">
      <c r="A83" s="11" t="s">
        <v>99</v>
      </c>
    </row>
    <row r="84" spans="1:6" outlineLevel="1">
      <c r="A84" s="14" t="s">
        <v>91</v>
      </c>
      <c r="B84" s="14" t="s">
        <v>92</v>
      </c>
      <c r="C84" s="14">
        <f>C$8</f>
        <v>2019</v>
      </c>
      <c r="D84" s="14">
        <f t="shared" ref="D84:F84" si="10">D$8</f>
        <v>2020</v>
      </c>
      <c r="E84" s="14">
        <f t="shared" si="10"/>
        <v>2021</v>
      </c>
      <c r="F84" s="14" t="str">
        <f t="shared" si="10"/>
        <v>Total</v>
      </c>
    </row>
    <row r="85" spans="1:6" outlineLevel="1">
      <c r="A85" s="21">
        <f>A77</f>
        <v>2019</v>
      </c>
      <c r="B85" s="177">
        <f t="shared" ref="B85:E87" ca="1" si="11">SUM(B9,B20,B31,B42,B53,B64,B77)</f>
        <v>256640866.58560237</v>
      </c>
      <c r="C85" s="177">
        <f t="shared" ca="1" si="11"/>
        <v>18196998.693701804</v>
      </c>
      <c r="D85" s="177">
        <f t="shared" ca="1" si="11"/>
        <v>33813921.244263761</v>
      </c>
      <c r="E85" s="177">
        <f t="shared" ca="1" si="11"/>
        <v>29152173.343671471</v>
      </c>
      <c r="F85" s="177">
        <f ca="1">SUM(C85:E85)</f>
        <v>81163093.281637043</v>
      </c>
    </row>
    <row r="86" spans="1:6" outlineLevel="1">
      <c r="A86" s="21">
        <f>A78</f>
        <v>2020</v>
      </c>
      <c r="B86" s="177">
        <f t="shared" ca="1" si="11"/>
        <v>275118239.12020963</v>
      </c>
      <c r="C86" s="177">
        <f t="shared" si="11"/>
        <v>0</v>
      </c>
      <c r="D86" s="177">
        <f t="shared" ca="1" si="11"/>
        <v>19986726.401195675</v>
      </c>
      <c r="E86" s="177">
        <f t="shared" ca="1" si="11"/>
        <v>37302653.210524119</v>
      </c>
      <c r="F86" s="177">
        <f ca="1">SUM(C86:E86)</f>
        <v>57289379.611719795</v>
      </c>
    </row>
    <row r="87" spans="1:6" outlineLevel="1">
      <c r="A87" s="21">
        <f>A79</f>
        <v>2021</v>
      </c>
      <c r="B87" s="177">
        <f t="shared" ca="1" si="11"/>
        <v>281588584.54061043</v>
      </c>
      <c r="C87" s="177">
        <f t="shared" si="11"/>
        <v>0</v>
      </c>
      <c r="D87" s="177">
        <f t="shared" si="11"/>
        <v>0</v>
      </c>
      <c r="E87" s="177">
        <f t="shared" ca="1" si="11"/>
        <v>19592967.916747946</v>
      </c>
      <c r="F87" s="177">
        <f ca="1">SUM(C87:E87)</f>
        <v>19592967.916747946</v>
      </c>
    </row>
    <row r="88" spans="1:6" ht="15.75" outlineLevel="1" thickBot="1">
      <c r="B88" s="178">
        <f t="shared" ref="B88:F88" ca="1" si="12">SUM(B85:B87)</f>
        <v>813347690.24642241</v>
      </c>
      <c r="C88" s="178">
        <f t="shared" ca="1" si="12"/>
        <v>18196998.693701804</v>
      </c>
      <c r="D88" s="178">
        <f t="shared" ca="1" si="12"/>
        <v>53800647.645459436</v>
      </c>
      <c r="E88" s="178">
        <f t="shared" ca="1" si="12"/>
        <v>86047794.47094354</v>
      </c>
      <c r="F88" s="178">
        <f t="shared" ca="1" si="12"/>
        <v>158045440.81010479</v>
      </c>
    </row>
    <row r="89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87"/>
      <c r="B1" s="187"/>
      <c r="C1" s="188" t="s">
        <v>135</v>
      </c>
      <c r="D1" s="188" t="s">
        <v>136</v>
      </c>
    </row>
    <row r="2" spans="1:4">
      <c r="A2" s="189" t="s">
        <v>137</v>
      </c>
      <c r="B2" s="190" t="s">
        <v>138</v>
      </c>
      <c r="C2" s="188" t="s">
        <v>11</v>
      </c>
      <c r="D2" s="188" t="s">
        <v>12</v>
      </c>
    </row>
    <row r="3" spans="1:4">
      <c r="A3" s="191" t="s">
        <v>139</v>
      </c>
      <c r="B3" s="192"/>
      <c r="C3" s="193"/>
      <c r="D3" s="193"/>
    </row>
    <row r="4" spans="1:4">
      <c r="A4" s="192" t="str">
        <f>LEFT(B4,4)</f>
        <v>E311</v>
      </c>
      <c r="B4" s="194" t="s">
        <v>140</v>
      </c>
      <c r="C4" s="195">
        <f>'[5]Depr Exp'!$J$706</f>
        <v>3.4099999999999998E-2</v>
      </c>
      <c r="D4" s="196">
        <f>'[5]Depr Exp'!$H$707</f>
        <v>1012154.4299999999</v>
      </c>
    </row>
    <row r="5" spans="1:4">
      <c r="A5" s="192" t="str">
        <f t="shared" ref="A5:A18" si="0">LEFT(B5,4)</f>
        <v>E311</v>
      </c>
      <c r="B5" s="194" t="s">
        <v>141</v>
      </c>
      <c r="C5" s="195">
        <f>'[5]Depr Exp'!$J$719</f>
        <v>3.1699999999999999E-2</v>
      </c>
      <c r="D5" s="197">
        <f>'[5]Depr Exp'!$H$720</f>
        <v>1812873.6099999994</v>
      </c>
    </row>
    <row r="6" spans="1:4">
      <c r="A6" s="192" t="str">
        <f t="shared" si="0"/>
        <v>E311</v>
      </c>
      <c r="B6" s="194" t="s">
        <v>142</v>
      </c>
      <c r="C6" s="195">
        <f>'[5]Depr Exp'!$J$745</f>
        <v>3.6799999999999999E-2</v>
      </c>
      <c r="D6" s="197">
        <f>'[5]Depr Exp'!$H$746</f>
        <v>1029827.2499999999</v>
      </c>
    </row>
    <row r="7" spans="1:4">
      <c r="A7" s="192" t="str">
        <f t="shared" si="0"/>
        <v>E312</v>
      </c>
      <c r="B7" s="194" t="s">
        <v>143</v>
      </c>
      <c r="C7" s="195">
        <f>'[5]Depr Exp'!$J$849</f>
        <v>4.1999999999999996E-2</v>
      </c>
      <c r="D7" s="198">
        <f>'[5]Depr Exp'!$H$850</f>
        <v>6173097.4000000004</v>
      </c>
    </row>
    <row r="8" spans="1:4">
      <c r="A8" s="192" t="str">
        <f t="shared" si="0"/>
        <v>E312</v>
      </c>
      <c r="B8" s="194" t="s">
        <v>144</v>
      </c>
      <c r="C8" s="195">
        <f>'[5]Depr Exp'!$J$862</f>
        <v>4.0800000000000003E-2</v>
      </c>
      <c r="D8" s="198">
        <f>'[5]Depr Exp'!$H$863</f>
        <v>619010.28</v>
      </c>
    </row>
    <row r="9" spans="1:4">
      <c r="A9" s="192" t="str">
        <f t="shared" si="0"/>
        <v>E312</v>
      </c>
      <c r="B9" s="194" t="s">
        <v>145</v>
      </c>
      <c r="C9" s="195">
        <f>'[5]Depr Exp'!$J$875</f>
        <v>4.7E-2</v>
      </c>
      <c r="D9" s="198">
        <f>'[5]Depr Exp'!$H$876</f>
        <v>6089903.040000001</v>
      </c>
    </row>
    <row r="10" spans="1:4">
      <c r="A10" s="192" t="str">
        <f t="shared" si="0"/>
        <v>E314</v>
      </c>
      <c r="B10" s="194" t="s">
        <v>146</v>
      </c>
      <c r="C10" s="195">
        <f>'[5]Depr Exp'!$J$1044</f>
        <v>6.9699999999999998E-2</v>
      </c>
      <c r="D10" s="198">
        <f>'[5]Depr Exp'!$H$1045</f>
        <v>2950676.65</v>
      </c>
    </row>
    <row r="11" spans="1:4">
      <c r="A11" s="192" t="str">
        <f t="shared" si="0"/>
        <v>E314</v>
      </c>
      <c r="B11" s="194" t="s">
        <v>147</v>
      </c>
      <c r="C11" s="195">
        <f>'[5]Depr Exp'!$J$1057</f>
        <v>6.6000000000000003E-2</v>
      </c>
      <c r="D11" s="198">
        <f>'[5]Depr Exp'!$H$1058</f>
        <v>2616916.29</v>
      </c>
    </row>
    <row r="12" spans="1:4">
      <c r="A12" s="192" t="str">
        <f t="shared" si="0"/>
        <v>E315</v>
      </c>
      <c r="B12" s="194" t="s">
        <v>148</v>
      </c>
      <c r="C12" s="195">
        <f>'[5]Depr Exp'!$J$1226</f>
        <v>4.0099999999999997E-2</v>
      </c>
      <c r="D12" s="198">
        <f>'[5]Depr Exp'!$H$1227</f>
        <v>288763.08</v>
      </c>
    </row>
    <row r="13" spans="1:4">
      <c r="A13" s="192" t="str">
        <f t="shared" si="0"/>
        <v>E315</v>
      </c>
      <c r="B13" s="194" t="s">
        <v>149</v>
      </c>
      <c r="C13" s="195">
        <f>'[5]Depr Exp'!$J$1239</f>
        <v>3.5499999999999997E-2</v>
      </c>
      <c r="D13" s="198">
        <f>'[5]Depr Exp'!$H$1240</f>
        <v>271184.64000000001</v>
      </c>
    </row>
    <row r="14" spans="1:4">
      <c r="A14" s="192" t="str">
        <f t="shared" si="0"/>
        <v>E315</v>
      </c>
      <c r="B14" s="194" t="s">
        <v>150</v>
      </c>
      <c r="C14" s="195">
        <f>'[5]Depr Exp'!$J$1252</f>
        <v>4.7100000000000003E-2</v>
      </c>
      <c r="D14" s="198">
        <f>'[5]Depr Exp'!$H$1253</f>
        <v>307071.15999999997</v>
      </c>
    </row>
    <row r="15" spans="1:4">
      <c r="A15" s="192" t="str">
        <f t="shared" si="0"/>
        <v>E316</v>
      </c>
      <c r="B15" s="194" t="s">
        <v>151</v>
      </c>
      <c r="C15" s="195">
        <f>'[5]Depr Exp'!$J$1382</f>
        <v>2.9599999999999998E-2</v>
      </c>
      <c r="D15" s="198">
        <f>'[5]Depr Exp'!$H$1383</f>
        <v>7445.3999999999987</v>
      </c>
    </row>
    <row r="16" spans="1:4">
      <c r="A16" s="192" t="str">
        <f t="shared" si="0"/>
        <v>E316</v>
      </c>
      <c r="B16" s="194" t="s">
        <v>152</v>
      </c>
      <c r="C16" s="195">
        <f>'[5]Depr Exp'!$J$1408</f>
        <v>6.7699999999999996E-2</v>
      </c>
      <c r="D16" s="198">
        <f>'[5]Depr Exp'!$H$1409</f>
        <v>72526.899999999994</v>
      </c>
    </row>
    <row r="17" spans="1:4">
      <c r="A17" s="192" t="str">
        <f t="shared" si="0"/>
        <v>E316</v>
      </c>
      <c r="B17" s="194" t="s">
        <v>153</v>
      </c>
      <c r="C17" s="195">
        <f>'[5]Depr Exp'!$J$1421</f>
        <v>4.1599999999999998E-2</v>
      </c>
      <c r="D17" s="198">
        <f>'[5]Depr Exp'!$H$1422</f>
        <v>179945.64</v>
      </c>
    </row>
    <row r="18" spans="1:4">
      <c r="A18" s="192" t="str">
        <f t="shared" si="0"/>
        <v>E316</v>
      </c>
      <c r="B18" s="194" t="s">
        <v>154</v>
      </c>
      <c r="C18" s="195">
        <f>'[5]Depr Exp'!$J$1434</f>
        <v>6.8000000000000005E-2</v>
      </c>
      <c r="D18" s="198">
        <f>'[5]Depr Exp'!$H$1435</f>
        <v>81123.16</v>
      </c>
    </row>
    <row r="19" spans="1:4" ht="15.75" thickBot="1">
      <c r="A19" s="192"/>
      <c r="B19" s="192"/>
      <c r="C19" s="192"/>
      <c r="D19" s="199">
        <f>SUM(D4:D18)</f>
        <v>23512518.929999996</v>
      </c>
    </row>
    <row r="20" spans="1:4" ht="15.75" thickTop="1">
      <c r="A20" s="192"/>
      <c r="B20" s="192"/>
      <c r="C20" s="192"/>
      <c r="D20" s="192"/>
    </row>
    <row r="21" spans="1:4">
      <c r="A21" s="191" t="s">
        <v>155</v>
      </c>
      <c r="B21" s="192"/>
      <c r="C21" s="192"/>
      <c r="D21" s="192"/>
    </row>
    <row r="22" spans="1:4">
      <c r="A22" s="192" t="str">
        <f t="shared" ref="A22:A36" si="1">LEFT(B22,4)</f>
        <v>E311</v>
      </c>
      <c r="B22" s="192" t="s">
        <v>156</v>
      </c>
      <c r="C22" s="200"/>
      <c r="D22" s="196">
        <f>'[5]Depr Exp'!H668</f>
        <v>453621.67</v>
      </c>
    </row>
    <row r="23" spans="1:4">
      <c r="A23" s="192" t="str">
        <f t="shared" si="1"/>
        <v>E311</v>
      </c>
      <c r="B23" s="192" t="str">
        <f>'[5]Depr Exp'!$A$681</f>
        <v>E311 STM Str/Impv, Colstrip 1-2 Com Total</v>
      </c>
      <c r="C23" s="200"/>
      <c r="D23" s="197">
        <f>'[5]Depr Exp'!$H$681</f>
        <v>807126.84000000032</v>
      </c>
    </row>
    <row r="24" spans="1:4">
      <c r="A24" s="192" t="str">
        <f t="shared" si="1"/>
        <v>E311</v>
      </c>
      <c r="B24" s="192" t="str">
        <f>'[5]Depr Exp'!$A$694</f>
        <v>E311 STM Str/Impv, Colstrip 2 Total</v>
      </c>
      <c r="C24" s="200"/>
      <c r="D24" s="197">
        <f>'[5]Depr Exp'!$H$694</f>
        <v>333800.14</v>
      </c>
    </row>
    <row r="25" spans="1:4">
      <c r="A25" s="192" t="str">
        <f t="shared" si="1"/>
        <v>E312</v>
      </c>
      <c r="B25" s="192" t="str">
        <f>'[5]Depr Exp'!$A$811</f>
        <v>E312 STM Boiler, Colstrip 1 Total</v>
      </c>
      <c r="C25" s="192"/>
      <c r="D25" s="197">
        <f>'[5]Depr Exp'!$H$811</f>
        <v>5600118.2399999993</v>
      </c>
    </row>
    <row r="26" spans="1:4">
      <c r="A26" s="192" t="str">
        <f t="shared" si="1"/>
        <v>E312</v>
      </c>
      <c r="B26" s="192" t="str">
        <f>'[5]Depr Exp'!$A$824</f>
        <v>E312 STM Boiler, Colstrip 1-2 Com Total</v>
      </c>
      <c r="C26" s="192"/>
      <c r="D26" s="197">
        <f>'[5]Depr Exp'!$H$824</f>
        <v>151509.48000000004</v>
      </c>
    </row>
    <row r="27" spans="1:4">
      <c r="A27" s="192" t="str">
        <f t="shared" si="1"/>
        <v>E312</v>
      </c>
      <c r="B27" s="192" t="str">
        <f>'[5]Depr Exp'!$A$837</f>
        <v>E312 STM Boiler, Colstrip 2 Total</v>
      </c>
      <c r="C27" s="192"/>
      <c r="D27" s="197">
        <f>'[5]Depr Exp'!$H$837</f>
        <v>6036649.7000000002</v>
      </c>
    </row>
    <row r="28" spans="1:4">
      <c r="A28" s="192" t="str">
        <f t="shared" si="1"/>
        <v>E314</v>
      </c>
      <c r="B28" s="192" t="str">
        <f>'[5]Depr Exp'!$A$1006</f>
        <v>E314 STM Turbogen, Colstrip 1 Total</v>
      </c>
      <c r="C28" s="192"/>
      <c r="D28" s="197">
        <f>'[5]Depr Exp'!$H$1006</f>
        <v>1961742.4999999995</v>
      </c>
    </row>
    <row r="29" spans="1:4">
      <c r="A29" s="192" t="str">
        <f t="shared" si="1"/>
        <v>E314</v>
      </c>
      <c r="B29" s="192" t="str">
        <f>'[5]Depr Exp'!$A$1019</f>
        <v>E314 STM Turbogen, Colstrip 1-2 Com Total</v>
      </c>
      <c r="C29" s="192"/>
      <c r="D29" s="197">
        <f>'[5]Depr Exp'!$H$1019</f>
        <v>105258.84000000003</v>
      </c>
    </row>
    <row r="30" spans="1:4">
      <c r="A30" s="192" t="str">
        <f t="shared" si="1"/>
        <v>E314</v>
      </c>
      <c r="B30" s="192" t="str">
        <f>'[5]Depr Exp'!$A$1032</f>
        <v>E314 STM Turbogen, Colstrip 2 Total</v>
      </c>
      <c r="C30" s="192"/>
      <c r="D30" s="197">
        <f>'[5]Depr Exp'!$H$1032</f>
        <v>2275594.3199999998</v>
      </c>
    </row>
    <row r="31" spans="1:4">
      <c r="A31" s="192" t="str">
        <f t="shared" si="1"/>
        <v>E315</v>
      </c>
      <c r="B31" s="192" t="str">
        <f>'[5]Depr Exp'!$A$1188</f>
        <v>E315 STM Accessory, Colstrip 1 Total</v>
      </c>
      <c r="C31" s="192"/>
      <c r="D31" s="197">
        <f>'[5]Depr Exp'!$H$1188</f>
        <v>396318.55000000005</v>
      </c>
    </row>
    <row r="32" spans="1:4">
      <c r="A32" s="192" t="str">
        <f t="shared" si="1"/>
        <v>E315</v>
      </c>
      <c r="B32" s="192" t="str">
        <f>'[5]Depr Exp'!$A$1201</f>
        <v>E315 STM Accessory, Colstrip 1-2 Cm Total</v>
      </c>
      <c r="C32" s="192"/>
      <c r="D32" s="197">
        <f>'[5]Depr Exp'!$H$1201</f>
        <v>53639.519999999997</v>
      </c>
    </row>
    <row r="33" spans="1:4">
      <c r="A33" s="192" t="str">
        <f t="shared" si="1"/>
        <v>E315</v>
      </c>
      <c r="B33" s="192" t="str">
        <f>'[5]Depr Exp'!$A$1214</f>
        <v>E315 STM Accessory, Colstrip 2 Total</v>
      </c>
      <c r="C33" s="192"/>
      <c r="D33" s="197">
        <f>'[5]Depr Exp'!$H$1214</f>
        <v>270380.17000000004</v>
      </c>
    </row>
    <row r="34" spans="1:4">
      <c r="A34" s="192" t="str">
        <f t="shared" si="1"/>
        <v>E316</v>
      </c>
      <c r="B34" s="192" t="str">
        <f>'[5]Depr Exp'!$A$1357</f>
        <v>E316 STM Misc, Colstrip 1 Total</v>
      </c>
      <c r="C34" s="192"/>
      <c r="D34" s="197">
        <f>'[5]Depr Exp'!$H$1357</f>
        <v>66775.329999999987</v>
      </c>
    </row>
    <row r="35" spans="1:4">
      <c r="A35" s="192" t="str">
        <f t="shared" si="1"/>
        <v>E316</v>
      </c>
      <c r="B35" s="192" t="str">
        <f>'[5]Depr Exp'!$A$1370</f>
        <v>E316 STM Misc, Colstrip 1-2 Com Total</v>
      </c>
      <c r="C35" s="192"/>
      <c r="D35" s="197">
        <f>'[5]Depr Exp'!$H$1370</f>
        <v>202893.36</v>
      </c>
    </row>
    <row r="36" spans="1:4">
      <c r="A36" s="192" t="str">
        <f t="shared" si="1"/>
        <v>E316</v>
      </c>
      <c r="B36" s="192" t="str">
        <f>'[5]Depr Exp'!$A$1396</f>
        <v>E316 STM Misc, Colstrip 2 Total</v>
      </c>
      <c r="C36" s="192"/>
      <c r="D36" s="197">
        <f>'[5]Depr Exp'!$H$1396</f>
        <v>70765.029999999984</v>
      </c>
    </row>
    <row r="37" spans="1:4" ht="15.75" thickBot="1">
      <c r="A37" s="192"/>
      <c r="B37" s="192"/>
      <c r="C37" s="192"/>
      <c r="D37" s="199">
        <f>SUM(D22:D36)</f>
        <v>18786193.690000001</v>
      </c>
    </row>
    <row r="38" spans="1:4" ht="15.75" thickTop="1">
      <c r="D38" s="201"/>
    </row>
    <row r="39" spans="1:4" ht="15.75" thickBot="1">
      <c r="A39" t="s">
        <v>157</v>
      </c>
      <c r="D39" s="20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4" width="17.140625" style="112" bestFit="1" customWidth="1"/>
    <col min="5" max="5" width="16.42578125" style="112" bestFit="1" customWidth="1"/>
    <col min="6" max="6" width="17.140625" style="112" bestFit="1" customWidth="1"/>
    <col min="7" max="7" width="9.140625" style="112"/>
    <col min="8" max="8" width="9.140625" style="119"/>
    <col min="9" max="9" width="24.85546875" style="112" bestFit="1" customWidth="1"/>
    <col min="10" max="10" width="19.7109375" style="112" customWidth="1"/>
    <col min="11" max="11" width="15.5703125" style="112" customWidth="1"/>
    <col min="12" max="12" width="16.42578125" style="112" bestFit="1" customWidth="1"/>
    <col min="13" max="13" width="15.5703125" style="112" customWidth="1"/>
    <col min="14" max="14" width="9.140625" style="112"/>
    <col min="15" max="15" width="9.140625" style="119"/>
    <col min="16" max="16" width="24.85546875" style="112" bestFit="1" customWidth="1"/>
    <col min="17" max="17" width="19.7109375" style="112" customWidth="1"/>
    <col min="18" max="18" width="15.5703125" style="112" customWidth="1"/>
    <col min="19" max="19" width="16.42578125" style="112" bestFit="1" customWidth="1"/>
    <col min="20" max="20" width="15.5703125" style="112" customWidth="1"/>
    <col min="21" max="21" width="9.140625" style="112"/>
    <col min="22" max="22" width="9.140625" style="119"/>
    <col min="23" max="23" width="24.85546875" style="112" bestFit="1" customWidth="1"/>
    <col min="24" max="24" width="19.7109375" style="112" customWidth="1"/>
    <col min="25" max="25" width="17.140625" style="112" bestFit="1" customWidth="1"/>
    <col min="26" max="26" width="17" style="112" bestFit="1" customWidth="1"/>
    <col min="27" max="27" width="17.5703125" style="112" bestFit="1" customWidth="1"/>
    <col min="28" max="16384" width="9.140625" style="112"/>
  </cols>
  <sheetData>
    <row r="1" spans="1:27" ht="18.75">
      <c r="A1" s="20" t="s">
        <v>128</v>
      </c>
    </row>
    <row r="2" spans="1:27" ht="18.75">
      <c r="A2" s="118" t="s">
        <v>0</v>
      </c>
      <c r="H2" s="118" t="s">
        <v>0</v>
      </c>
      <c r="J2" s="116"/>
      <c r="K2" s="116"/>
      <c r="L2" s="116"/>
      <c r="M2" s="116"/>
      <c r="O2" s="118" t="s">
        <v>0</v>
      </c>
      <c r="Q2" s="116"/>
      <c r="R2" s="116"/>
      <c r="S2" s="116"/>
      <c r="T2" s="116"/>
      <c r="V2" s="118" t="s">
        <v>0</v>
      </c>
      <c r="X2" s="116"/>
      <c r="Y2" s="116"/>
      <c r="Z2" s="116"/>
      <c r="AA2" s="116"/>
    </row>
    <row r="3" spans="1:27">
      <c r="A3" s="161" t="s">
        <v>117</v>
      </c>
      <c r="B3" s="161"/>
      <c r="H3" s="161" t="s">
        <v>121</v>
      </c>
      <c r="I3" s="161"/>
      <c r="J3" s="162"/>
      <c r="K3" s="163"/>
      <c r="L3" s="163"/>
      <c r="M3" s="163"/>
      <c r="O3" s="161" t="s">
        <v>118</v>
      </c>
      <c r="P3" s="161"/>
      <c r="Q3" s="162"/>
      <c r="R3" s="163"/>
      <c r="S3" s="163"/>
      <c r="T3" s="163"/>
      <c r="V3" s="161" t="s">
        <v>119</v>
      </c>
      <c r="W3" s="161"/>
      <c r="X3" s="162"/>
      <c r="Y3" s="163"/>
      <c r="Z3" s="163"/>
      <c r="AA3" s="163"/>
    </row>
    <row r="4" spans="1:27">
      <c r="J4" s="22"/>
      <c r="K4" s="22"/>
      <c r="L4" s="22"/>
      <c r="M4" s="22"/>
      <c r="Q4" s="22"/>
      <c r="R4" s="22"/>
      <c r="S4" s="22"/>
      <c r="T4" s="22"/>
      <c r="X4" s="22"/>
      <c r="Y4" s="22"/>
      <c r="Z4" s="22"/>
      <c r="AA4" s="22"/>
    </row>
    <row r="5" spans="1:27">
      <c r="J5" s="22"/>
      <c r="K5" s="22"/>
      <c r="L5" s="22"/>
      <c r="M5" s="22"/>
      <c r="Q5" s="22"/>
      <c r="R5" s="22"/>
      <c r="S5" s="22"/>
      <c r="T5" s="22"/>
      <c r="X5" s="5"/>
      <c r="Y5" s="5"/>
      <c r="Z5" s="5"/>
      <c r="AA5" s="5"/>
    </row>
    <row r="6" spans="1:27">
      <c r="J6" s="5"/>
      <c r="K6" s="5"/>
      <c r="L6" s="5"/>
      <c r="M6" s="5"/>
      <c r="Q6" s="5"/>
      <c r="R6" s="5"/>
      <c r="S6" s="5"/>
      <c r="T6" s="5"/>
      <c r="X6" s="5"/>
      <c r="Y6" s="5"/>
      <c r="Z6" s="5"/>
      <c r="AA6" s="5"/>
    </row>
    <row r="7" spans="1:27">
      <c r="A7" s="25"/>
      <c r="B7" s="26"/>
      <c r="C7" s="27"/>
      <c r="D7" s="550" t="s">
        <v>26</v>
      </c>
      <c r="E7" s="551"/>
      <c r="F7" s="552"/>
      <c r="H7" s="25"/>
      <c r="I7" s="26"/>
      <c r="J7" s="27"/>
      <c r="K7" s="550" t="s">
        <v>26</v>
      </c>
      <c r="L7" s="551"/>
      <c r="M7" s="552"/>
      <c r="O7" s="25"/>
      <c r="P7" s="26"/>
      <c r="Q7" s="27"/>
      <c r="R7" s="550" t="s">
        <v>26</v>
      </c>
      <c r="S7" s="551"/>
      <c r="T7" s="552"/>
      <c r="V7" s="25"/>
      <c r="W7" s="26"/>
      <c r="X7" s="27"/>
      <c r="Y7" s="550" t="s">
        <v>26</v>
      </c>
      <c r="Z7" s="551"/>
      <c r="AA7" s="552"/>
    </row>
    <row r="8" spans="1:27">
      <c r="A8" s="29" t="s">
        <v>3</v>
      </c>
      <c r="B8" s="30"/>
      <c r="C8" s="18" t="s">
        <v>33</v>
      </c>
      <c r="D8" s="41">
        <v>2019</v>
      </c>
      <c r="E8" s="41">
        <v>2020</v>
      </c>
      <c r="F8" s="41">
        <v>2021</v>
      </c>
      <c r="H8" s="29" t="s">
        <v>3</v>
      </c>
      <c r="I8" s="30"/>
      <c r="J8" s="18" t="s">
        <v>33</v>
      </c>
      <c r="K8" s="41">
        <v>2019</v>
      </c>
      <c r="L8" s="41">
        <v>2020</v>
      </c>
      <c r="M8" s="41">
        <v>2021</v>
      </c>
      <c r="O8" s="29" t="s">
        <v>3</v>
      </c>
      <c r="P8" s="30"/>
      <c r="Q8" s="18" t="s">
        <v>33</v>
      </c>
      <c r="R8" s="41">
        <v>2019</v>
      </c>
      <c r="S8" s="41">
        <v>2020</v>
      </c>
      <c r="T8" s="41">
        <v>2021</v>
      </c>
      <c r="V8" s="29" t="s">
        <v>3</v>
      </c>
      <c r="W8" s="30"/>
      <c r="X8" s="18" t="s">
        <v>33</v>
      </c>
      <c r="Y8" s="41">
        <v>2019</v>
      </c>
      <c r="Z8" s="41">
        <v>2020</v>
      </c>
      <c r="AA8" s="41">
        <v>2021</v>
      </c>
    </row>
    <row r="9" spans="1:27">
      <c r="C9" s="5"/>
      <c r="D9" s="5"/>
      <c r="E9" s="5"/>
      <c r="F9" s="5"/>
      <c r="J9" s="5"/>
      <c r="K9" s="5"/>
      <c r="L9" s="5"/>
      <c r="M9" s="5"/>
      <c r="Q9" s="5"/>
      <c r="R9" s="5"/>
      <c r="S9" s="5"/>
      <c r="T9" s="5"/>
      <c r="X9" s="5"/>
      <c r="Y9" s="5"/>
      <c r="Z9" s="5"/>
      <c r="AA9" s="5"/>
    </row>
    <row r="10" spans="1:27">
      <c r="A10" s="32">
        <f>IF(ISBLANK(B10),"",MAX(A$9:A9)+1)</f>
        <v>1</v>
      </c>
      <c r="B10" s="112" t="s">
        <v>32</v>
      </c>
      <c r="C10" s="5"/>
      <c r="D10" s="5"/>
      <c r="E10" s="5"/>
      <c r="F10" s="5"/>
      <c r="H10" s="32">
        <f>IF(ISBLANK(I10),"",MAX(H$9:H9)+1)</f>
        <v>1</v>
      </c>
      <c r="I10" s="112" t="s">
        <v>32</v>
      </c>
      <c r="J10" s="5"/>
      <c r="K10" s="5"/>
      <c r="L10" s="5"/>
      <c r="M10" s="5"/>
      <c r="O10" s="32">
        <f>IF(ISBLANK(P10),"",MAX(O$9:O9)+1)</f>
        <v>1</v>
      </c>
      <c r="P10" s="112" t="s">
        <v>32</v>
      </c>
      <c r="Q10" s="5"/>
      <c r="R10" s="5"/>
      <c r="S10" s="5"/>
      <c r="T10" s="5"/>
      <c r="V10" s="32">
        <f>IF(ISBLANK(W10),"",MAX(V$9:V9)+1)</f>
        <v>1</v>
      </c>
      <c r="W10" s="112" t="s">
        <v>32</v>
      </c>
      <c r="X10" s="5"/>
      <c r="Y10" s="5"/>
      <c r="Z10" s="5"/>
      <c r="AA10" s="5"/>
    </row>
    <row r="11" spans="1:27">
      <c r="A11" s="32">
        <v>2</v>
      </c>
      <c r="B11" s="113" t="s">
        <v>6</v>
      </c>
      <c r="C11" s="158">
        <f>X11-Q11+J11</f>
        <v>-69856486.700000003</v>
      </c>
      <c r="D11" s="158">
        <f t="shared" ref="D11:E11" si="0">Y11-R11+K11</f>
        <v>-73325871.530000001</v>
      </c>
      <c r="E11" s="158">
        <f t="shared" si="0"/>
        <v>-83032657.169999987</v>
      </c>
      <c r="F11" s="158">
        <f>AA11-T11+M11</f>
        <v>-80144352.439999998</v>
      </c>
      <c r="G11" s="5"/>
      <c r="H11" s="32">
        <v>2</v>
      </c>
      <c r="I11" s="113" t="s">
        <v>6</v>
      </c>
      <c r="J11" s="158"/>
      <c r="K11" s="158">
        <v>0</v>
      </c>
      <c r="L11" s="158">
        <v>-5384091.2199999988</v>
      </c>
      <c r="M11" s="158">
        <v>-8076136.8299999982</v>
      </c>
      <c r="O11" s="32">
        <v>2</v>
      </c>
      <c r="P11" s="113" t="s">
        <v>6</v>
      </c>
      <c r="Q11" s="158">
        <v>-2350971.31</v>
      </c>
      <c r="R11" s="158">
        <v>-5737282.0300000003</v>
      </c>
      <c r="S11" s="158">
        <v>-7014527.1799999997</v>
      </c>
      <c r="T11" s="158">
        <v>-14063631.27</v>
      </c>
      <c r="V11" s="32">
        <v>2</v>
      </c>
      <c r="W11" s="113" t="s">
        <v>6</v>
      </c>
      <c r="X11" s="158">
        <v>-72207458.010000005</v>
      </c>
      <c r="Y11" s="158">
        <v>-79063153.560000002</v>
      </c>
      <c r="Z11" s="158">
        <v>-84663093.129999995</v>
      </c>
      <c r="AA11" s="158">
        <v>-86131846.879999995</v>
      </c>
    </row>
    <row r="12" spans="1:27">
      <c r="A12" s="32">
        <v>3</v>
      </c>
      <c r="B12" s="113" t="s">
        <v>7</v>
      </c>
      <c r="C12" s="158">
        <v>5703979.79</v>
      </c>
      <c r="D12" s="158">
        <v>-1646872.0299999998</v>
      </c>
      <c r="E12" s="158">
        <v>-3459740.72</v>
      </c>
      <c r="F12" s="158">
        <v>-5423895.7300000004</v>
      </c>
      <c r="G12" s="5"/>
      <c r="H12" s="32">
        <v>3</v>
      </c>
      <c r="I12" s="113" t="s">
        <v>7</v>
      </c>
      <c r="J12" s="5"/>
      <c r="K12" s="5"/>
      <c r="L12" s="5"/>
      <c r="M12" s="5"/>
      <c r="O12" s="32">
        <v>3</v>
      </c>
      <c r="P12" s="113" t="s">
        <v>7</v>
      </c>
      <c r="Q12" s="5"/>
      <c r="R12" s="5"/>
      <c r="S12" s="5"/>
      <c r="T12" s="5"/>
      <c r="V12" s="32">
        <v>3</v>
      </c>
      <c r="W12" s="113" t="s">
        <v>7</v>
      </c>
      <c r="X12" s="158">
        <v>5703979.79</v>
      </c>
      <c r="Y12" s="158">
        <v>-1646872.0299999998</v>
      </c>
      <c r="Z12" s="158">
        <v>-3459740.72</v>
      </c>
      <c r="AA12" s="158">
        <v>-5423895.7300000004</v>
      </c>
    </row>
    <row r="13" spans="1:27">
      <c r="A13" s="32">
        <v>4</v>
      </c>
      <c r="B13" s="113" t="s">
        <v>8</v>
      </c>
      <c r="C13" s="158">
        <v>-19299568.700000003</v>
      </c>
      <c r="D13" s="158">
        <v>-14370703.57</v>
      </c>
      <c r="E13" s="158">
        <v>-22205288.109999999</v>
      </c>
      <c r="F13" s="158">
        <v>-30790565.519999996</v>
      </c>
      <c r="G13" s="5"/>
      <c r="H13" s="32">
        <v>4</v>
      </c>
      <c r="I13" s="113" t="s">
        <v>8</v>
      </c>
      <c r="J13" s="5"/>
      <c r="K13" s="5"/>
      <c r="L13" s="5"/>
      <c r="M13" s="5"/>
      <c r="O13" s="32">
        <v>4</v>
      </c>
      <c r="P13" s="113" t="s">
        <v>8</v>
      </c>
      <c r="Q13" s="5"/>
      <c r="R13" s="5"/>
      <c r="S13" s="5"/>
      <c r="T13" s="5"/>
      <c r="V13" s="32">
        <v>4</v>
      </c>
      <c r="W13" s="113" t="s">
        <v>8</v>
      </c>
      <c r="X13" s="158">
        <v>-19299568.700000003</v>
      </c>
      <c r="Y13" s="158">
        <v>-14370703.57</v>
      </c>
      <c r="Z13" s="158">
        <v>-22205288.109999999</v>
      </c>
      <c r="AA13" s="158">
        <v>-30790565.519999996</v>
      </c>
    </row>
    <row r="14" spans="1:27">
      <c r="A14" s="32">
        <v>5</v>
      </c>
      <c r="B14" s="113" t="s">
        <v>16</v>
      </c>
      <c r="C14" s="158">
        <v>-8270618.2100000009</v>
      </c>
      <c r="D14" s="158">
        <v>-8621012.3200000003</v>
      </c>
      <c r="E14" s="158">
        <v>-10954827.310000001</v>
      </c>
      <c r="F14" s="158">
        <v>-1465992.56</v>
      </c>
      <c r="G14" s="5"/>
      <c r="H14" s="32">
        <v>5</v>
      </c>
      <c r="I14" s="113" t="s">
        <v>16</v>
      </c>
      <c r="J14" s="5"/>
      <c r="K14" s="5"/>
      <c r="L14" s="5"/>
      <c r="M14" s="5"/>
      <c r="O14" s="32">
        <v>5</v>
      </c>
      <c r="P14" s="113" t="s">
        <v>16</v>
      </c>
      <c r="Q14" s="5"/>
      <c r="R14" s="5"/>
      <c r="S14" s="5"/>
      <c r="T14" s="5"/>
      <c r="V14" s="32">
        <v>5</v>
      </c>
      <c r="W14" s="113" t="s">
        <v>16</v>
      </c>
      <c r="X14" s="158">
        <v>-8270618.2100000009</v>
      </c>
      <c r="Y14" s="158">
        <v>-8621012.3200000003</v>
      </c>
      <c r="Z14" s="158">
        <v>-10954827.310000001</v>
      </c>
      <c r="AA14" s="158">
        <v>-1465992.56</v>
      </c>
    </row>
    <row r="15" spans="1:27">
      <c r="A15" s="32">
        <v>6</v>
      </c>
      <c r="B15" s="113" t="s">
        <v>17</v>
      </c>
      <c r="C15" s="158">
        <v>11370349.086174</v>
      </c>
      <c r="D15" s="158">
        <v>11354573.151887001</v>
      </c>
      <c r="E15" s="158">
        <v>-1063569.9784419998</v>
      </c>
      <c r="F15" s="158">
        <v>-33859551.497146994</v>
      </c>
      <c r="G15" s="5"/>
      <c r="H15" s="32">
        <v>6</v>
      </c>
      <c r="I15" s="113" t="s">
        <v>17</v>
      </c>
      <c r="J15" s="5"/>
      <c r="K15" s="5"/>
      <c r="L15" s="5"/>
      <c r="M15" s="5"/>
      <c r="O15" s="32">
        <v>6</v>
      </c>
      <c r="P15" s="113" t="s">
        <v>17</v>
      </c>
      <c r="Q15" s="5"/>
      <c r="R15" s="5"/>
      <c r="S15" s="5"/>
      <c r="T15" s="5"/>
      <c r="V15" s="32">
        <v>6</v>
      </c>
      <c r="W15" s="113" t="s">
        <v>17</v>
      </c>
      <c r="X15" s="158">
        <v>11370349.086174</v>
      </c>
      <c r="Y15" s="158">
        <v>11354573.151887001</v>
      </c>
      <c r="Z15" s="158">
        <v>-1063569.9784419998</v>
      </c>
      <c r="AA15" s="158">
        <v>-33859551.497146994</v>
      </c>
    </row>
    <row r="16" spans="1:27">
      <c r="A16" s="32">
        <v>7</v>
      </c>
      <c r="B16" s="113" t="s">
        <v>23</v>
      </c>
      <c r="C16" s="158"/>
      <c r="D16" s="158"/>
      <c r="E16" s="158"/>
      <c r="F16" s="158"/>
      <c r="G16" s="5"/>
      <c r="H16" s="32">
        <v>7</v>
      </c>
      <c r="I16" s="113" t="s">
        <v>23</v>
      </c>
      <c r="J16" s="5"/>
      <c r="K16" s="5"/>
      <c r="L16" s="5"/>
      <c r="M16" s="5"/>
      <c r="O16" s="32">
        <v>7</v>
      </c>
      <c r="P16" s="113" t="s">
        <v>23</v>
      </c>
      <c r="Q16" s="5"/>
      <c r="R16" s="5"/>
      <c r="S16" s="5"/>
      <c r="T16" s="5"/>
      <c r="V16" s="32">
        <v>7</v>
      </c>
      <c r="W16" s="113" t="s">
        <v>23</v>
      </c>
      <c r="X16" s="158"/>
      <c r="Y16" s="158"/>
      <c r="Z16" s="158"/>
      <c r="AA16" s="158"/>
    </row>
    <row r="17" spans="1:27">
      <c r="A17" s="32">
        <v>8</v>
      </c>
      <c r="B17" s="113" t="s">
        <v>21</v>
      </c>
      <c r="C17" s="158">
        <v>9726993.5199999996</v>
      </c>
      <c r="D17" s="158">
        <v>8147119</v>
      </c>
      <c r="E17" s="158">
        <v>4552187.4800000004</v>
      </c>
      <c r="F17" s="158">
        <v>2376613.67</v>
      </c>
      <c r="G17" s="5"/>
      <c r="H17" s="32">
        <v>8</v>
      </c>
      <c r="I17" s="113" t="s">
        <v>21</v>
      </c>
      <c r="J17" s="5"/>
      <c r="K17" s="5"/>
      <c r="L17" s="5"/>
      <c r="M17" s="5"/>
      <c r="O17" s="32">
        <v>8</v>
      </c>
      <c r="P17" s="113" t="s">
        <v>21</v>
      </c>
      <c r="Q17" s="5"/>
      <c r="R17" s="5"/>
      <c r="S17" s="5"/>
      <c r="T17" s="5"/>
      <c r="V17" s="32">
        <v>8</v>
      </c>
      <c r="W17" s="113" t="s">
        <v>21</v>
      </c>
      <c r="X17" s="158">
        <v>9726993.5199999996</v>
      </c>
      <c r="Y17" s="158">
        <v>8147119</v>
      </c>
      <c r="Z17" s="158">
        <v>4552187.4800000004</v>
      </c>
      <c r="AA17" s="158">
        <v>2376613.67</v>
      </c>
    </row>
    <row r="18" spans="1:27">
      <c r="A18" s="32">
        <v>9</v>
      </c>
      <c r="B18" s="120" t="s">
        <v>14</v>
      </c>
      <c r="C18" s="121"/>
      <c r="D18" s="121"/>
      <c r="E18" s="121"/>
      <c r="F18" s="121"/>
      <c r="G18" s="5"/>
      <c r="H18" s="32">
        <v>9</v>
      </c>
      <c r="I18" s="120" t="s">
        <v>14</v>
      </c>
      <c r="J18" s="121"/>
      <c r="K18" s="121"/>
      <c r="L18" s="121"/>
      <c r="M18" s="121"/>
      <c r="O18" s="32">
        <v>9</v>
      </c>
      <c r="P18" s="120" t="s">
        <v>14</v>
      </c>
      <c r="Q18" s="121"/>
      <c r="R18" s="121"/>
      <c r="S18" s="121"/>
      <c r="T18" s="121"/>
      <c r="V18" s="32">
        <v>9</v>
      </c>
      <c r="W18" s="120" t="s">
        <v>14</v>
      </c>
      <c r="X18" s="121"/>
      <c r="Y18" s="121"/>
      <c r="Z18" s="121"/>
      <c r="AA18" s="121"/>
    </row>
    <row r="19" spans="1:27">
      <c r="A19" s="32">
        <v>10</v>
      </c>
      <c r="B19" s="122" t="s">
        <v>1</v>
      </c>
      <c r="C19" s="5">
        <f>SUM(C11:C18)</f>
        <v>-70625351.21382603</v>
      </c>
      <c r="D19" s="5">
        <f t="shared" ref="D19:E19" si="1">SUM(D11:D18)</f>
        <v>-78462767.298112988</v>
      </c>
      <c r="E19" s="5">
        <f t="shared" si="1"/>
        <v>-116163895.80844198</v>
      </c>
      <c r="F19" s="5">
        <f>SUM(F11:F18)</f>
        <v>-149307744.07714701</v>
      </c>
      <c r="G19" s="5"/>
      <c r="H19" s="32">
        <v>10</v>
      </c>
      <c r="I19" s="122" t="s">
        <v>1</v>
      </c>
      <c r="J19" s="5">
        <f>SUM(J11:J18)</f>
        <v>0</v>
      </c>
      <c r="K19" s="5">
        <f t="shared" ref="K19:L19" si="2">SUM(K11:K18)</f>
        <v>0</v>
      </c>
      <c r="L19" s="5">
        <f t="shared" si="2"/>
        <v>-5384091.2199999988</v>
      </c>
      <c r="M19" s="5">
        <f>SUM(M11:M18)</f>
        <v>-8076136.8299999982</v>
      </c>
      <c r="O19" s="32">
        <v>10</v>
      </c>
      <c r="P19" s="122" t="s">
        <v>1</v>
      </c>
      <c r="Q19" s="5">
        <f>SUM(Q11:Q18)</f>
        <v>-2350971.31</v>
      </c>
      <c r="R19" s="5">
        <f t="shared" ref="R19:S19" si="3">SUM(R11:R18)</f>
        <v>-5737282.0300000003</v>
      </c>
      <c r="S19" s="5">
        <f t="shared" si="3"/>
        <v>-7014527.1799999997</v>
      </c>
      <c r="T19" s="5">
        <f>SUM(T11:T18)</f>
        <v>-14063631.27</v>
      </c>
      <c r="V19" s="32">
        <v>10</v>
      </c>
      <c r="W19" s="122" t="s">
        <v>1</v>
      </c>
      <c r="X19" s="5">
        <f>SUM(X11:X18)</f>
        <v>-72976322.523826033</v>
      </c>
      <c r="Y19" s="5">
        <f t="shared" ref="Y19:Z19" si="4">SUM(Y11:Y18)</f>
        <v>-84200049.32811299</v>
      </c>
      <c r="Z19" s="5">
        <f t="shared" si="4"/>
        <v>-117794331.76844199</v>
      </c>
      <c r="AA19" s="5">
        <f>SUM(AA11:AA18)</f>
        <v>-155295238.517147</v>
      </c>
    </row>
    <row r="20" spans="1:27">
      <c r="A20" s="32"/>
      <c r="C20" s="5"/>
      <c r="D20" s="5"/>
      <c r="E20" s="5"/>
      <c r="F20" s="5"/>
      <c r="G20" s="5"/>
      <c r="H20" s="32"/>
      <c r="J20" s="5"/>
      <c r="K20" s="5"/>
      <c r="L20" s="5"/>
      <c r="M20" s="5"/>
      <c r="O20" s="32"/>
      <c r="Q20" s="5"/>
      <c r="R20" s="5"/>
      <c r="S20" s="5"/>
      <c r="T20" s="5"/>
      <c r="V20" s="32"/>
      <c r="X20" s="5"/>
      <c r="Y20" s="5"/>
      <c r="Z20" s="5"/>
      <c r="AA20" s="5"/>
    </row>
    <row r="21" spans="1:27">
      <c r="A21" s="32"/>
      <c r="C21" s="5"/>
      <c r="D21" s="5"/>
      <c r="E21" s="5"/>
      <c r="F21" s="5"/>
      <c r="G21" s="5"/>
      <c r="H21" s="32"/>
      <c r="J21" s="5"/>
      <c r="K21" s="5"/>
      <c r="L21" s="5"/>
      <c r="M21" s="5"/>
      <c r="O21" s="32"/>
      <c r="Q21" s="5"/>
      <c r="R21" s="5"/>
      <c r="S21" s="5"/>
      <c r="T21" s="5"/>
      <c r="V21" s="32"/>
      <c r="X21" s="5"/>
      <c r="Y21" s="5"/>
      <c r="Z21" s="5"/>
      <c r="AA21" s="5"/>
    </row>
    <row r="22" spans="1:27" outlineLevel="1">
      <c r="A22" s="32">
        <f>IF(ISBLANK(B22),"",MAX(A$9:A19)+1)</f>
        <v>11</v>
      </c>
      <c r="B22" s="123" t="s">
        <v>51</v>
      </c>
      <c r="C22" s="5"/>
      <c r="D22" s="5"/>
      <c r="E22" s="5"/>
      <c r="F22" s="5"/>
      <c r="G22" s="5"/>
      <c r="H22" s="32">
        <f>IF(ISBLANK(I22),"",MAX(H$9:H19)+1)</f>
        <v>11</v>
      </c>
      <c r="I22" s="123" t="s">
        <v>51</v>
      </c>
      <c r="J22" s="5"/>
      <c r="K22" s="5"/>
      <c r="L22" s="5"/>
      <c r="M22" s="5"/>
      <c r="O22" s="32">
        <f>IF(ISBLANK(P22),"",MAX(O$9:O19)+1)</f>
        <v>11</v>
      </c>
      <c r="P22" s="123" t="s">
        <v>51</v>
      </c>
      <c r="Q22" s="5"/>
      <c r="R22" s="5"/>
      <c r="S22" s="5"/>
      <c r="T22" s="5"/>
      <c r="V22" s="32">
        <f>IF(ISBLANK(W22),"",MAX(V$9:V19)+1)</f>
        <v>11</v>
      </c>
      <c r="W22" s="123" t="s">
        <v>51</v>
      </c>
      <c r="X22" s="5"/>
      <c r="Y22" s="5"/>
      <c r="Z22" s="5"/>
      <c r="AA22" s="5"/>
    </row>
    <row r="23" spans="1:27" outlineLevel="1">
      <c r="A23" s="32">
        <f>IF(ISBLANK(B23),"",MAX(A$9:A22)+1)</f>
        <v>12</v>
      </c>
      <c r="B23" s="113" t="s">
        <v>6</v>
      </c>
      <c r="C23" s="158">
        <f>X23-Q23+J23</f>
        <v>-23770145.690000001</v>
      </c>
      <c r="D23" s="158">
        <f t="shared" ref="D23" si="5">Y23-R23+K23</f>
        <v>-24502797.039999999</v>
      </c>
      <c r="E23" s="158">
        <f t="shared" ref="E23" si="6">Z23-S23+L23</f>
        <v>-25359380.890000001</v>
      </c>
      <c r="F23" s="158">
        <f>AA23-T23+M23</f>
        <v>-24100529.609999999</v>
      </c>
      <c r="G23" s="5"/>
      <c r="H23" s="32">
        <f>IF(ISBLANK(I23),"",MAX(H$9:H22)+1)</f>
        <v>12</v>
      </c>
      <c r="I23" s="113" t="s">
        <v>6</v>
      </c>
      <c r="J23" s="158"/>
      <c r="K23" s="158"/>
      <c r="L23" s="158">
        <v>0</v>
      </c>
      <c r="M23" s="158">
        <v>0</v>
      </c>
      <c r="O23" s="32">
        <f>IF(ISBLANK(P23),"",MAX(O$9:O22)+1)</f>
        <v>12</v>
      </c>
      <c r="P23" s="113" t="s">
        <v>6</v>
      </c>
      <c r="Q23" s="158">
        <v>-995405.86</v>
      </c>
      <c r="R23" s="158">
        <v>-1963442.55</v>
      </c>
      <c r="S23" s="158">
        <v>-2424895.67</v>
      </c>
      <c r="T23" s="158">
        <v>-4890104.6500000004</v>
      </c>
      <c r="V23" s="32">
        <f>IF(ISBLANK(W23),"",MAX(V$9:V22)+1)</f>
        <v>12</v>
      </c>
      <c r="W23" s="113" t="s">
        <v>6</v>
      </c>
      <c r="X23" s="158">
        <v>-24765551.550000001</v>
      </c>
      <c r="Y23" s="158">
        <v>-26466239.59</v>
      </c>
      <c r="Z23" s="158">
        <v>-27784276.559999999</v>
      </c>
      <c r="AA23" s="158">
        <v>-28990634.260000002</v>
      </c>
    </row>
    <row r="24" spans="1:27" outlineLevel="1">
      <c r="A24" s="32">
        <f>IF(ISBLANK(B24),"",MAX(A$9:A23)+1)</f>
        <v>13</v>
      </c>
      <c r="B24" s="113" t="s">
        <v>7</v>
      </c>
      <c r="C24" s="158">
        <v>344641.36</v>
      </c>
      <c r="D24" s="158">
        <v>-969493.11</v>
      </c>
      <c r="E24" s="158">
        <v>-1396831.98</v>
      </c>
      <c r="F24" s="158">
        <v>-1794540.68</v>
      </c>
      <c r="G24" s="5"/>
      <c r="H24" s="32">
        <f>IF(ISBLANK(I24),"",MAX(H$9:H23)+1)</f>
        <v>13</v>
      </c>
      <c r="I24" s="113" t="s">
        <v>7</v>
      </c>
      <c r="J24" s="5"/>
      <c r="K24" s="5"/>
      <c r="L24" s="5"/>
      <c r="M24" s="5"/>
      <c r="O24" s="32">
        <f>IF(ISBLANK(P24),"",MAX(O$9:O23)+1)</f>
        <v>13</v>
      </c>
      <c r="P24" s="113" t="s">
        <v>7</v>
      </c>
      <c r="Q24" s="5"/>
      <c r="R24" s="5"/>
      <c r="S24" s="5"/>
      <c r="T24" s="5"/>
      <c r="V24" s="32">
        <f>IF(ISBLANK(W24),"",MAX(V$9:V23)+1)</f>
        <v>13</v>
      </c>
      <c r="W24" s="113" t="s">
        <v>7</v>
      </c>
      <c r="X24" s="158">
        <v>344641.36</v>
      </c>
      <c r="Y24" s="158">
        <v>-969493.11</v>
      </c>
      <c r="Z24" s="158">
        <v>-1396831.98</v>
      </c>
      <c r="AA24" s="158">
        <v>-1794540.68</v>
      </c>
    </row>
    <row r="25" spans="1:27" outlineLevel="1">
      <c r="A25" s="32">
        <f>IF(ISBLANK(B25),"",MAX(A$9:A24)+1)</f>
        <v>14</v>
      </c>
      <c r="B25" s="113" t="s">
        <v>8</v>
      </c>
      <c r="C25" s="158">
        <v>-7894180.6699999999</v>
      </c>
      <c r="D25" s="158">
        <v>-5076471.6399999997</v>
      </c>
      <c r="E25" s="158">
        <v>-7159251.8200000003</v>
      </c>
      <c r="F25" s="158">
        <v>-9918226.1899999995</v>
      </c>
      <c r="G25" s="5"/>
      <c r="H25" s="32">
        <f>IF(ISBLANK(I25),"",MAX(H$9:H24)+1)</f>
        <v>14</v>
      </c>
      <c r="I25" s="113" t="s">
        <v>8</v>
      </c>
      <c r="J25" s="5"/>
      <c r="K25" s="5"/>
      <c r="L25" s="5"/>
      <c r="M25" s="5"/>
      <c r="O25" s="32">
        <f>IF(ISBLANK(P25),"",MAX(O$9:O24)+1)</f>
        <v>14</v>
      </c>
      <c r="P25" s="113" t="s">
        <v>8</v>
      </c>
      <c r="Q25" s="5"/>
      <c r="R25" s="5"/>
      <c r="S25" s="5"/>
      <c r="T25" s="5"/>
      <c r="V25" s="32">
        <f>IF(ISBLANK(W25),"",MAX(V$9:V24)+1)</f>
        <v>14</v>
      </c>
      <c r="W25" s="113" t="s">
        <v>8</v>
      </c>
      <c r="X25" s="158">
        <v>-7894180.6699999999</v>
      </c>
      <c r="Y25" s="158">
        <v>-5076471.6399999997</v>
      </c>
      <c r="Z25" s="158">
        <v>-7159251.8200000003</v>
      </c>
      <c r="AA25" s="158">
        <v>-9918226.1899999995</v>
      </c>
    </row>
    <row r="26" spans="1:27" outlineLevel="1">
      <c r="A26" s="32">
        <f>IF(ISBLANK(B26),"",MAX(A$9:A25)+1)</f>
        <v>15</v>
      </c>
      <c r="B26" s="113" t="s">
        <v>16</v>
      </c>
      <c r="C26" s="158">
        <v>-2917598.56</v>
      </c>
      <c r="D26" s="158">
        <v>-3062045.95</v>
      </c>
      <c r="E26" s="158">
        <v>-3889184.23</v>
      </c>
      <c r="F26" s="158">
        <v>-744860.97</v>
      </c>
      <c r="G26" s="5"/>
      <c r="H26" s="32">
        <f>IF(ISBLANK(I26),"",MAX(H$9:H25)+1)</f>
        <v>15</v>
      </c>
      <c r="I26" s="113" t="s">
        <v>16</v>
      </c>
      <c r="J26" s="5"/>
      <c r="K26" s="5"/>
      <c r="L26" s="5"/>
      <c r="M26" s="5"/>
      <c r="O26" s="32">
        <f>IF(ISBLANK(P26),"",MAX(O$9:O25)+1)</f>
        <v>15</v>
      </c>
      <c r="P26" s="113" t="s">
        <v>16</v>
      </c>
      <c r="Q26" s="5"/>
      <c r="R26" s="5"/>
      <c r="S26" s="5"/>
      <c r="T26" s="5"/>
      <c r="V26" s="32">
        <f>IF(ISBLANK(W26),"",MAX(V$9:V25)+1)</f>
        <v>15</v>
      </c>
      <c r="W26" s="113" t="s">
        <v>16</v>
      </c>
      <c r="X26" s="158">
        <v>-2917598.56</v>
      </c>
      <c r="Y26" s="158">
        <v>-3062045.95</v>
      </c>
      <c r="Z26" s="158">
        <v>-3889184.23</v>
      </c>
      <c r="AA26" s="158">
        <v>-744860.97</v>
      </c>
    </row>
    <row r="27" spans="1:27" outlineLevel="1">
      <c r="A27" s="32">
        <f>IF(ISBLANK(B27),"",MAX(A$9:A26)+1)</f>
        <v>16</v>
      </c>
      <c r="B27" s="113" t="s">
        <v>17</v>
      </c>
      <c r="C27" s="158">
        <v>-3299132.4706600001</v>
      </c>
      <c r="D27" s="158">
        <v>135972.56703200005</v>
      </c>
      <c r="E27" s="158">
        <v>-2897530.8104309998</v>
      </c>
      <c r="F27" s="158">
        <v>-10351319.719554001</v>
      </c>
      <c r="G27" s="5"/>
      <c r="H27" s="32">
        <f>IF(ISBLANK(I27),"",MAX(H$9:H26)+1)</f>
        <v>16</v>
      </c>
      <c r="I27" s="113" t="s">
        <v>17</v>
      </c>
      <c r="J27" s="5"/>
      <c r="K27" s="5"/>
      <c r="L27" s="5"/>
      <c r="M27" s="5"/>
      <c r="O27" s="32">
        <f>IF(ISBLANK(P27),"",MAX(O$9:O26)+1)</f>
        <v>16</v>
      </c>
      <c r="P27" s="113" t="s">
        <v>17</v>
      </c>
      <c r="Q27" s="5"/>
      <c r="R27" s="5"/>
      <c r="S27" s="5"/>
      <c r="T27" s="5"/>
      <c r="V27" s="32">
        <f>IF(ISBLANK(W27),"",MAX(V$9:V26)+1)</f>
        <v>16</v>
      </c>
      <c r="W27" s="113" t="s">
        <v>17</v>
      </c>
      <c r="X27" s="158">
        <v>-3299132.4706600001</v>
      </c>
      <c r="Y27" s="158">
        <v>135972.56703200005</v>
      </c>
      <c r="Z27" s="158">
        <v>-2897530.8104309998</v>
      </c>
      <c r="AA27" s="158">
        <v>-10351319.719554001</v>
      </c>
    </row>
    <row r="28" spans="1:27" outlineLevel="1">
      <c r="A28" s="32">
        <f>IF(ISBLANK(B28),"",MAX(A$9:A27)+1)</f>
        <v>17</v>
      </c>
      <c r="B28" s="113" t="s">
        <v>23</v>
      </c>
      <c r="C28" s="158"/>
      <c r="D28" s="158"/>
      <c r="E28" s="158"/>
      <c r="F28" s="158"/>
      <c r="G28" s="5"/>
      <c r="H28" s="32">
        <f>IF(ISBLANK(I28),"",MAX(H$9:H27)+1)</f>
        <v>17</v>
      </c>
      <c r="I28" s="113" t="s">
        <v>23</v>
      </c>
      <c r="J28" s="5"/>
      <c r="K28" s="5"/>
      <c r="L28" s="5"/>
      <c r="M28" s="5"/>
      <c r="O28" s="32">
        <f>IF(ISBLANK(P28),"",MAX(O$9:O27)+1)</f>
        <v>17</v>
      </c>
      <c r="P28" s="113" t="s">
        <v>23</v>
      </c>
      <c r="Q28" s="5"/>
      <c r="R28" s="5"/>
      <c r="S28" s="5"/>
      <c r="T28" s="5"/>
      <c r="V28" s="32">
        <f>IF(ISBLANK(W28),"",MAX(V$9:V27)+1)</f>
        <v>17</v>
      </c>
      <c r="W28" s="113" t="s">
        <v>23</v>
      </c>
      <c r="X28" s="158"/>
      <c r="Y28" s="158"/>
      <c r="Z28" s="158"/>
      <c r="AA28" s="158"/>
    </row>
    <row r="29" spans="1:27" outlineLevel="1">
      <c r="A29" s="32">
        <f>IF(ISBLANK(B29),"",MAX(A$9:A28)+1)</f>
        <v>18</v>
      </c>
      <c r="B29" s="113" t="s">
        <v>21</v>
      </c>
      <c r="C29" s="158">
        <v>2038186.01</v>
      </c>
      <c r="D29" s="158">
        <v>1706394.85</v>
      </c>
      <c r="E29" s="158">
        <v>951238.92</v>
      </c>
      <c r="F29" s="158">
        <v>492040.58</v>
      </c>
      <c r="G29" s="5"/>
      <c r="H29" s="32">
        <f>IF(ISBLANK(I29),"",MAX(H$9:H28)+1)</f>
        <v>18</v>
      </c>
      <c r="I29" s="113" t="s">
        <v>21</v>
      </c>
      <c r="J29" s="5"/>
      <c r="K29" s="5"/>
      <c r="L29" s="5"/>
      <c r="M29" s="5"/>
      <c r="O29" s="32">
        <f>IF(ISBLANK(P29),"",MAX(O$9:O28)+1)</f>
        <v>18</v>
      </c>
      <c r="P29" s="113" t="s">
        <v>21</v>
      </c>
      <c r="Q29" s="5"/>
      <c r="R29" s="5"/>
      <c r="S29" s="5"/>
      <c r="T29" s="5"/>
      <c r="V29" s="32">
        <f>IF(ISBLANK(W29),"",MAX(V$9:V28)+1)</f>
        <v>18</v>
      </c>
      <c r="W29" s="113" t="s">
        <v>21</v>
      </c>
      <c r="X29" s="158">
        <v>2038186.01</v>
      </c>
      <c r="Y29" s="158">
        <v>1706394.85</v>
      </c>
      <c r="Z29" s="158">
        <v>951238.92</v>
      </c>
      <c r="AA29" s="158">
        <v>492040.58</v>
      </c>
    </row>
    <row r="30" spans="1:27" outlineLevel="1">
      <c r="A30" s="32">
        <f>IF(ISBLANK(B30),"",MAX(A$9:A29)+1)</f>
        <v>19</v>
      </c>
      <c r="B30" s="120" t="s">
        <v>14</v>
      </c>
      <c r="C30" s="121"/>
      <c r="D30" s="121"/>
      <c r="E30" s="121"/>
      <c r="F30" s="121"/>
      <c r="G30" s="5"/>
      <c r="H30" s="32">
        <f>IF(ISBLANK(I30),"",MAX(H$9:H29)+1)</f>
        <v>19</v>
      </c>
      <c r="I30" s="120" t="s">
        <v>14</v>
      </c>
      <c r="J30" s="121"/>
      <c r="K30" s="121"/>
      <c r="L30" s="121"/>
      <c r="M30" s="121"/>
      <c r="O30" s="32">
        <f>IF(ISBLANK(P30),"",MAX(O$9:O29)+1)</f>
        <v>19</v>
      </c>
      <c r="P30" s="120" t="s">
        <v>14</v>
      </c>
      <c r="Q30" s="121"/>
      <c r="R30" s="121"/>
      <c r="S30" s="121"/>
      <c r="T30" s="121"/>
      <c r="V30" s="32">
        <f>IF(ISBLANK(W30),"",MAX(V$9:V29)+1)</f>
        <v>19</v>
      </c>
      <c r="W30" s="120" t="s">
        <v>14</v>
      </c>
      <c r="X30" s="121"/>
      <c r="Y30" s="121"/>
      <c r="Z30" s="121"/>
      <c r="AA30" s="121"/>
    </row>
    <row r="31" spans="1:27" outlineLevel="1">
      <c r="A31" s="32">
        <f>IF(ISBLANK(B31),"",MAX(A$9:A30)+1)</f>
        <v>20</v>
      </c>
      <c r="B31" s="113" t="s">
        <v>1</v>
      </c>
      <c r="C31" s="5">
        <f>SUM(C23:C30)</f>
        <v>-35498230.020660006</v>
      </c>
      <c r="D31" s="5">
        <f>SUM(D23:D30)</f>
        <v>-31768440.322967999</v>
      </c>
      <c r="E31" s="5">
        <f>SUM(E23:E30)</f>
        <v>-39750940.810430989</v>
      </c>
      <c r="F31" s="5">
        <f t="shared" ref="F31" si="7">SUM(F23:F30)</f>
        <v>-46417436.589553997</v>
      </c>
      <c r="G31" s="5"/>
      <c r="H31" s="32">
        <f>IF(ISBLANK(I31),"",MAX(H$9:H30)+1)</f>
        <v>20</v>
      </c>
      <c r="I31" s="113" t="s">
        <v>1</v>
      </c>
      <c r="J31" s="5">
        <f>SUM(J23:J30)</f>
        <v>0</v>
      </c>
      <c r="K31" s="5">
        <f>SUM(K23:K30)</f>
        <v>0</v>
      </c>
      <c r="L31" s="5">
        <f>SUM(L23:L30)</f>
        <v>0</v>
      </c>
      <c r="M31" s="5">
        <f t="shared" ref="M31" si="8">SUM(M23:M30)</f>
        <v>0</v>
      </c>
      <c r="O31" s="32">
        <f>IF(ISBLANK(P31),"",MAX(O$9:O30)+1)</f>
        <v>20</v>
      </c>
      <c r="P31" s="113" t="s">
        <v>1</v>
      </c>
      <c r="Q31" s="5">
        <f>SUM(Q23:Q30)</f>
        <v>-995405.86</v>
      </c>
      <c r="R31" s="5">
        <f>SUM(R23:R30)</f>
        <v>-1963442.55</v>
      </c>
      <c r="S31" s="5">
        <f>SUM(S23:S30)</f>
        <v>-2424895.67</v>
      </c>
      <c r="T31" s="5">
        <f t="shared" ref="T31" si="9">SUM(T23:T30)</f>
        <v>-4890104.6500000004</v>
      </c>
      <c r="V31" s="32">
        <f>IF(ISBLANK(W31),"",MAX(V$9:V30)+1)</f>
        <v>20</v>
      </c>
      <c r="W31" s="113" t="s">
        <v>1</v>
      </c>
      <c r="X31" s="5">
        <f>SUM(X23:X30)</f>
        <v>-36493635.880660005</v>
      </c>
      <c r="Y31" s="5">
        <f>SUM(Y23:Y30)</f>
        <v>-33731882.872967996</v>
      </c>
      <c r="Z31" s="5">
        <f>SUM(Z23:Z30)</f>
        <v>-42175836.48043099</v>
      </c>
      <c r="AA31" s="5">
        <f t="shared" ref="AA31" si="10">SUM(AA23:AA30)</f>
        <v>-51307541.239554003</v>
      </c>
    </row>
    <row r="32" spans="1:27" outlineLevel="1">
      <c r="A32" s="32"/>
      <c r="B32" s="113"/>
      <c r="C32" s="5"/>
      <c r="D32" s="5">
        <f ca="1">'electric activity'!G79</f>
        <v>-3144211.384728597</v>
      </c>
      <c r="E32" s="5">
        <f ca="1">'electric activity'!H79</f>
        <v>8298869.4732469134</v>
      </c>
      <c r="F32" s="5">
        <f ca="1">'electric activity'!I79</f>
        <v>16240636.644538831</v>
      </c>
      <c r="G32" s="5"/>
      <c r="H32" s="32"/>
      <c r="I32" s="113"/>
      <c r="J32" s="5"/>
      <c r="K32" s="5"/>
      <c r="L32" s="5"/>
      <c r="M32" s="5"/>
      <c r="O32" s="32"/>
      <c r="P32" s="113"/>
      <c r="Q32" s="5"/>
      <c r="R32" s="5"/>
      <c r="S32" s="5"/>
      <c r="T32" s="5"/>
      <c r="V32" s="32"/>
      <c r="W32" s="113"/>
      <c r="X32" s="5"/>
      <c r="Y32" s="5">
        <f ca="1">'electric activity'!G79</f>
        <v>-3144211.384728597</v>
      </c>
      <c r="Z32" s="5">
        <f ca="1">'electric activity'!H79</f>
        <v>8298869.4732469134</v>
      </c>
      <c r="AA32" s="5">
        <f ca="1">'electric activity'!I79</f>
        <v>16240636.644538831</v>
      </c>
    </row>
    <row r="33" spans="1:27">
      <c r="C33" s="5"/>
      <c r="D33" s="5">
        <f ca="1">SUM(D31:D32)</f>
        <v>-34912651.707696594</v>
      </c>
      <c r="E33" s="5">
        <f t="shared" ref="E33:F33" ca="1" si="11">SUM(E31:E32)</f>
        <v>-31452071.337184075</v>
      </c>
      <c r="F33" s="5">
        <f t="shared" ca="1" si="11"/>
        <v>-30176799.945015166</v>
      </c>
      <c r="G33" s="5"/>
      <c r="J33" s="5"/>
      <c r="K33" s="5"/>
      <c r="L33" s="5"/>
      <c r="M33" s="5"/>
      <c r="Q33" s="5"/>
      <c r="R33" s="5"/>
      <c r="S33" s="5"/>
      <c r="T33" s="5"/>
      <c r="X33" s="5"/>
      <c r="Y33" s="5">
        <f ca="1">SUM(Y31:Y32)</f>
        <v>-36876094.257696591</v>
      </c>
      <c r="Z33" s="5">
        <f t="shared" ref="Z33:AA33" ca="1" si="12">SUM(Z31:Z32)</f>
        <v>-33876967.007184073</v>
      </c>
      <c r="AA33" s="5">
        <f t="shared" ca="1" si="12"/>
        <v>-35066904.595015168</v>
      </c>
    </row>
    <row r="34" spans="1:27" outlineLevel="1">
      <c r="A34" s="32">
        <f>IF(ISBLANK(B34),"",MAX(A$9:A30)+1)</f>
        <v>20</v>
      </c>
      <c r="B34" s="123" t="s">
        <v>31</v>
      </c>
      <c r="C34" s="5"/>
      <c r="D34" s="5"/>
      <c r="E34" s="5"/>
      <c r="F34" s="5"/>
      <c r="G34" s="5"/>
      <c r="H34" s="32">
        <f>IF(ISBLANK(I34),"",MAX(H$9:H30)+1)</f>
        <v>20</v>
      </c>
      <c r="I34" s="123" t="s">
        <v>31</v>
      </c>
      <c r="J34" s="5"/>
      <c r="K34" s="5"/>
      <c r="L34" s="5"/>
      <c r="M34" s="5"/>
      <c r="O34" s="32">
        <f>IF(ISBLANK(P34),"",MAX(O$9:O30)+1)</f>
        <v>20</v>
      </c>
      <c r="P34" s="123" t="s">
        <v>31</v>
      </c>
      <c r="Q34" s="5"/>
      <c r="R34" s="5"/>
      <c r="S34" s="5"/>
      <c r="T34" s="5"/>
      <c r="V34" s="32">
        <f>IF(ISBLANK(W34),"",MAX(V$9:V30)+1)</f>
        <v>20</v>
      </c>
      <c r="W34" s="123" t="s">
        <v>31</v>
      </c>
      <c r="X34" s="5"/>
      <c r="Y34" s="5"/>
      <c r="Z34" s="5"/>
      <c r="AA34" s="5"/>
    </row>
    <row r="35" spans="1:27" outlineLevel="1">
      <c r="A35" s="32">
        <f>IF(ISBLANK(B35),"",MAX(A$9:A34)+1)</f>
        <v>21</v>
      </c>
      <c r="B35" s="113" t="s">
        <v>6</v>
      </c>
      <c r="C35" s="158">
        <f>X35-Q35+J35</f>
        <v>-478855658.16000003</v>
      </c>
      <c r="D35" s="158">
        <f t="shared" ref="D35" si="13">Y35-R35+K35</f>
        <v>-454352861.12</v>
      </c>
      <c r="E35" s="158">
        <f t="shared" ref="E35" si="14">Z35-S35+L35</f>
        <v>-428993480.23000002</v>
      </c>
      <c r="F35" s="158">
        <f>AA35-T35+M35</f>
        <v>-404892950.62</v>
      </c>
      <c r="G35" s="5"/>
      <c r="H35" s="32">
        <f>IF(ISBLANK(I35),"",MAX(H$9:H34)+1)</f>
        <v>21</v>
      </c>
      <c r="I35" s="113" t="s">
        <v>6</v>
      </c>
      <c r="J35" s="158"/>
      <c r="K35" s="158"/>
      <c r="L35" s="158">
        <f t="shared" ref="L35" si="15">K35-L31</f>
        <v>0</v>
      </c>
      <c r="M35" s="158">
        <f t="shared" ref="M35" si="16">L35-M31</f>
        <v>0</v>
      </c>
      <c r="O35" s="32">
        <f>IF(ISBLANK(P35),"",MAX(O$9:O34)+1)</f>
        <v>21</v>
      </c>
      <c r="P35" s="113" t="s">
        <v>6</v>
      </c>
      <c r="Q35" s="158">
        <v>-37026174.710000001</v>
      </c>
      <c r="R35" s="158">
        <f>Q35-R31</f>
        <v>-35062732.160000004</v>
      </c>
      <c r="S35" s="158">
        <f t="shared" ref="S35:T35" si="17">R35-S31</f>
        <v>-32637836.490000002</v>
      </c>
      <c r="T35" s="158">
        <f t="shared" si="17"/>
        <v>-27747731.840000004</v>
      </c>
      <c r="V35" s="32">
        <f>IF(ISBLANK(W35),"",MAX(V$9:V34)+1)</f>
        <v>21</v>
      </c>
      <c r="W35" s="113" t="s">
        <v>6</v>
      </c>
      <c r="X35" s="158">
        <f>'PT 257'!C25</f>
        <v>-515881832.87</v>
      </c>
      <c r="Y35" s="5">
        <f>X35-Y23</f>
        <v>-489415593.28000003</v>
      </c>
      <c r="Z35" s="5">
        <f>Y35-Z23</f>
        <v>-461631316.72000003</v>
      </c>
      <c r="AA35" s="5">
        <f>Z35-AA23</f>
        <v>-432640682.46000004</v>
      </c>
    </row>
    <row r="36" spans="1:27" outlineLevel="1">
      <c r="A36" s="32">
        <f>IF(ISBLANK(B36),"",MAX(A$9:A35)+1)</f>
        <v>22</v>
      </c>
      <c r="B36" s="113" t="s">
        <v>7</v>
      </c>
      <c r="C36" s="158">
        <f t="shared" ref="C36:C41" si="18">X36-Q36</f>
        <v>-153128652.13999999</v>
      </c>
      <c r="D36" s="158">
        <f t="shared" ref="D36:D41" si="19">Y36-R36</f>
        <v>-152159159.02999997</v>
      </c>
      <c r="E36" s="158">
        <f t="shared" ref="E36:E41" si="20">Z36-S36</f>
        <v>-150762327.04999998</v>
      </c>
      <c r="F36" s="158">
        <f t="shared" ref="F36:F41" si="21">AA36-T36</f>
        <v>-148967786.36999997</v>
      </c>
      <c r="G36" s="5"/>
      <c r="H36" s="32">
        <f>IF(ISBLANK(I36),"",MAX(H$9:H35)+1)</f>
        <v>22</v>
      </c>
      <c r="I36" s="113" t="s">
        <v>7</v>
      </c>
      <c r="J36" s="5"/>
      <c r="K36" s="5"/>
      <c r="L36" s="5"/>
      <c r="M36" s="5"/>
      <c r="O36" s="32">
        <f>IF(ISBLANK(P36),"",MAX(O$9:O35)+1)</f>
        <v>22</v>
      </c>
      <c r="P36" s="113" t="s">
        <v>7</v>
      </c>
      <c r="Q36" s="5"/>
      <c r="R36" s="5"/>
      <c r="S36" s="5"/>
      <c r="T36" s="5"/>
      <c r="V36" s="32">
        <f>IF(ISBLANK(W36),"",MAX(V$9:V35)+1)</f>
        <v>22</v>
      </c>
      <c r="W36" s="113" t="s">
        <v>7</v>
      </c>
      <c r="X36" s="158">
        <f>'PT 257'!C27</f>
        <v>-153128652.13999999</v>
      </c>
      <c r="Y36" s="5">
        <f>X36-Y24</f>
        <v>-152159159.02999997</v>
      </c>
      <c r="Z36" s="5">
        <f t="shared" ref="Z36:Z37" si="22">Y36-Z24</f>
        <v>-150762327.04999998</v>
      </c>
      <c r="AA36" s="5">
        <f>Z36-AA24</f>
        <v>-148967786.36999997</v>
      </c>
    </row>
    <row r="37" spans="1:27" outlineLevel="1">
      <c r="A37" s="32">
        <f>IF(ISBLANK(B37),"",MAX(A$9:A36)+1)</f>
        <v>23</v>
      </c>
      <c r="B37" s="113" t="s">
        <v>8</v>
      </c>
      <c r="C37" s="158">
        <f t="shared" si="18"/>
        <v>-635295464.74000001</v>
      </c>
      <c r="D37" s="158">
        <f t="shared" si="19"/>
        <v>-630218993.10000002</v>
      </c>
      <c r="E37" s="158">
        <f t="shared" si="20"/>
        <v>-623059741.27999997</v>
      </c>
      <c r="F37" s="158">
        <f t="shared" si="21"/>
        <v>-613141515.08999991</v>
      </c>
      <c r="G37" s="5"/>
      <c r="H37" s="32">
        <f>IF(ISBLANK(I37),"",MAX(H$9:H36)+1)</f>
        <v>23</v>
      </c>
      <c r="I37" s="113" t="s">
        <v>8</v>
      </c>
      <c r="J37" s="5"/>
      <c r="K37" s="5"/>
      <c r="L37" s="5"/>
      <c r="M37" s="5"/>
      <c r="O37" s="32">
        <f>IF(ISBLANK(P37),"",MAX(O$9:O36)+1)</f>
        <v>23</v>
      </c>
      <c r="P37" s="113" t="s">
        <v>8</v>
      </c>
      <c r="Q37" s="5"/>
      <c r="R37" s="5"/>
      <c r="S37" s="5"/>
      <c r="T37" s="5"/>
      <c r="V37" s="32">
        <f>IF(ISBLANK(W37),"",MAX(V$9:V36)+1)</f>
        <v>23</v>
      </c>
      <c r="W37" s="113" t="s">
        <v>8</v>
      </c>
      <c r="X37" s="158">
        <f>'PT 257'!C23</f>
        <v>-635295464.74000001</v>
      </c>
      <c r="Y37" s="5">
        <f>X37-Y25</f>
        <v>-630218993.10000002</v>
      </c>
      <c r="Z37" s="5">
        <f t="shared" si="22"/>
        <v>-623059741.27999997</v>
      </c>
      <c r="AA37" s="5">
        <f t="shared" ref="AA37" si="23">Z37-AA25</f>
        <v>-613141515.08999991</v>
      </c>
    </row>
    <row r="38" spans="1:27" outlineLevel="1">
      <c r="A38" s="32">
        <f>IF(ISBLANK(B38),"",MAX(A$9:A37)+1)</f>
        <v>24</v>
      </c>
      <c r="B38" s="113" t="s">
        <v>16</v>
      </c>
      <c r="C38" s="158">
        <f t="shared" si="18"/>
        <v>-15754475.35</v>
      </c>
      <c r="D38" s="158">
        <f t="shared" si="19"/>
        <v>-12692429.399999999</v>
      </c>
      <c r="E38" s="158">
        <f t="shared" si="20"/>
        <v>-8803245.1699999981</v>
      </c>
      <c r="F38" s="158">
        <f t="shared" si="21"/>
        <v>-8058384.1999999983</v>
      </c>
      <c r="G38" s="5"/>
      <c r="H38" s="32">
        <f>IF(ISBLANK(I38),"",MAX(H$9:H37)+1)</f>
        <v>24</v>
      </c>
      <c r="I38" s="113" t="s">
        <v>16</v>
      </c>
      <c r="J38" s="5"/>
      <c r="K38" s="5"/>
      <c r="L38" s="5"/>
      <c r="M38" s="5"/>
      <c r="O38" s="32">
        <f>IF(ISBLANK(P38),"",MAX(O$9:O37)+1)</f>
        <v>24</v>
      </c>
      <c r="P38" s="113" t="s">
        <v>16</v>
      </c>
      <c r="Q38" s="5"/>
      <c r="R38" s="5"/>
      <c r="S38" s="5"/>
      <c r="T38" s="5"/>
      <c r="V38" s="32">
        <f>IF(ISBLANK(W38),"",MAX(V$9:V37)+1)</f>
        <v>24</v>
      </c>
      <c r="W38" s="113" t="s">
        <v>16</v>
      </c>
      <c r="X38" s="158">
        <f>'PT 257'!C26</f>
        <v>-15754475.35</v>
      </c>
      <c r="Y38" s="5">
        <f>X38-Y26</f>
        <v>-12692429.399999999</v>
      </c>
      <c r="Z38" s="5">
        <f>Y38-Z26</f>
        <v>-8803245.1699999981</v>
      </c>
      <c r="AA38" s="5">
        <f>Z38-AA26</f>
        <v>-8058384.1999999983</v>
      </c>
    </row>
    <row r="39" spans="1:27" outlineLevel="1">
      <c r="A39" s="32">
        <f>IF(ISBLANK(B39),"",MAX(A$9:A38)+1)</f>
        <v>25</v>
      </c>
      <c r="B39" s="113" t="s">
        <v>17</v>
      </c>
      <c r="C39" s="158">
        <f t="shared" si="18"/>
        <v>-71869204.937066004</v>
      </c>
      <c r="D39" s="158">
        <f t="shared" si="19"/>
        <v>-72005177.504097998</v>
      </c>
      <c r="E39" s="158">
        <f t="shared" si="20"/>
        <v>-69107646.693666995</v>
      </c>
      <c r="F39" s="158">
        <f t="shared" si="21"/>
        <v>-58756326.974112995</v>
      </c>
      <c r="G39" s="5"/>
      <c r="H39" s="32">
        <f>IF(ISBLANK(I39),"",MAX(H$9:H38)+1)</f>
        <v>25</v>
      </c>
      <c r="I39" s="113" t="s">
        <v>17</v>
      </c>
      <c r="J39" s="5"/>
      <c r="K39" s="5"/>
      <c r="L39" s="5"/>
      <c r="M39" s="5"/>
      <c r="O39" s="32">
        <f>IF(ISBLANK(P39),"",MAX(O$9:O38)+1)</f>
        <v>25</v>
      </c>
      <c r="P39" s="113" t="s">
        <v>17</v>
      </c>
      <c r="Q39" s="5"/>
      <c r="R39" s="5"/>
      <c r="S39" s="5"/>
      <c r="T39" s="5"/>
      <c r="V39" s="32">
        <f>IF(ISBLANK(W39),"",MAX(V$9:V38)+1)</f>
        <v>25</v>
      </c>
      <c r="W39" s="113" t="s">
        <v>17</v>
      </c>
      <c r="X39" s="158">
        <f>'PT 257'!C24</f>
        <v>-71869204.937066004</v>
      </c>
      <c r="Y39" s="5">
        <f>X39-Y27</f>
        <v>-72005177.504097998</v>
      </c>
      <c r="Z39" s="5">
        <f t="shared" ref="Z39" si="24">Y39-Z27</f>
        <v>-69107646.693666995</v>
      </c>
      <c r="AA39" s="5">
        <f t="shared" ref="AA39" si="25">Z39-AA27</f>
        <v>-58756326.974112995</v>
      </c>
    </row>
    <row r="40" spans="1:27" outlineLevel="1">
      <c r="A40" s="32">
        <f>IF(ISBLANK(B40),"",MAX(A$9:A39)+1)</f>
        <v>26</v>
      </c>
      <c r="B40" s="113" t="s">
        <v>23</v>
      </c>
      <c r="C40" s="158">
        <f t="shared" si="18"/>
        <v>0</v>
      </c>
      <c r="D40" s="158">
        <f t="shared" si="19"/>
        <v>0</v>
      </c>
      <c r="E40" s="158">
        <f t="shared" si="20"/>
        <v>0</v>
      </c>
      <c r="F40" s="158">
        <f t="shared" si="21"/>
        <v>0</v>
      </c>
      <c r="G40" s="5"/>
      <c r="H40" s="32">
        <f>IF(ISBLANK(I40),"",MAX(H$9:H39)+1)</f>
        <v>26</v>
      </c>
      <c r="I40" s="113" t="s">
        <v>23</v>
      </c>
      <c r="J40" s="5"/>
      <c r="K40" s="5"/>
      <c r="L40" s="5"/>
      <c r="M40" s="5"/>
      <c r="O40" s="32">
        <f>IF(ISBLANK(P40),"",MAX(O$9:O39)+1)</f>
        <v>26</v>
      </c>
      <c r="P40" s="113" t="s">
        <v>23</v>
      </c>
      <c r="Q40" s="5"/>
      <c r="R40" s="5"/>
      <c r="S40" s="5"/>
      <c r="T40" s="5"/>
      <c r="V40" s="32">
        <f>IF(ISBLANK(W40),"",MAX(V$9:V39)+1)</f>
        <v>26</v>
      </c>
      <c r="W40" s="113" t="s">
        <v>23</v>
      </c>
      <c r="X40" s="158"/>
      <c r="Y40" s="5"/>
      <c r="Z40" s="5"/>
      <c r="AA40" s="5"/>
    </row>
    <row r="41" spans="1:27" outlineLevel="1">
      <c r="A41" s="32">
        <f>IF(ISBLANK(B41),"",MAX(A$9:A40)+1)</f>
        <v>27</v>
      </c>
      <c r="B41" s="113" t="s">
        <v>21</v>
      </c>
      <c r="C41" s="158">
        <f t="shared" si="18"/>
        <v>-2623568.04</v>
      </c>
      <c r="D41" s="158">
        <f t="shared" si="19"/>
        <v>-4329962.8900000006</v>
      </c>
      <c r="E41" s="158">
        <f t="shared" si="20"/>
        <v>-5281201.8100000005</v>
      </c>
      <c r="F41" s="158">
        <f t="shared" si="21"/>
        <v>-5773242.3900000006</v>
      </c>
      <c r="G41" s="5"/>
      <c r="H41" s="32">
        <f>IF(ISBLANK(I41),"",MAX(H$9:H40)+1)</f>
        <v>27</v>
      </c>
      <c r="I41" s="113" t="s">
        <v>21</v>
      </c>
      <c r="J41" s="5"/>
      <c r="K41" s="5"/>
      <c r="L41" s="5"/>
      <c r="M41" s="5"/>
      <c r="O41" s="32">
        <f>IF(ISBLANK(P41),"",MAX(O$9:O40)+1)</f>
        <v>27</v>
      </c>
      <c r="P41" s="113" t="s">
        <v>21</v>
      </c>
      <c r="Q41" s="5"/>
      <c r="R41" s="5"/>
      <c r="S41" s="5"/>
      <c r="T41" s="5"/>
      <c r="V41" s="32">
        <f>IF(ISBLANK(W41),"",MAX(V$9:V40)+1)</f>
        <v>27</v>
      </c>
      <c r="W41" s="113" t="s">
        <v>21</v>
      </c>
      <c r="X41" s="158">
        <f>'PT 257'!C22</f>
        <v>-2623568.04</v>
      </c>
      <c r="Y41" s="5">
        <f>X41-Y29</f>
        <v>-4329962.8900000006</v>
      </c>
      <c r="Z41" s="5">
        <f t="shared" ref="Z41" si="26">Y41-Z29</f>
        <v>-5281201.8100000005</v>
      </c>
      <c r="AA41" s="5">
        <f t="shared" ref="AA41" si="27">Z41-AA29</f>
        <v>-5773242.3900000006</v>
      </c>
    </row>
    <row r="42" spans="1:27" outlineLevel="1">
      <c r="A42" s="32">
        <f>IF(ISBLANK(B42),"",MAX(A$9:A41)+1)</f>
        <v>28</v>
      </c>
      <c r="B42" s="120" t="s">
        <v>14</v>
      </c>
      <c r="C42" s="121"/>
      <c r="D42" s="121"/>
      <c r="E42" s="121"/>
      <c r="F42" s="121"/>
      <c r="G42" s="5"/>
      <c r="H42" s="32">
        <f>IF(ISBLANK(I42),"",MAX(H$9:H41)+1)</f>
        <v>28</v>
      </c>
      <c r="I42" s="120" t="s">
        <v>14</v>
      </c>
      <c r="J42" s="121"/>
      <c r="K42" s="121"/>
      <c r="L42" s="121"/>
      <c r="M42" s="121"/>
      <c r="O42" s="32">
        <f>IF(ISBLANK(P42),"",MAX(O$9:O41)+1)</f>
        <v>28</v>
      </c>
      <c r="P42" s="120" t="s">
        <v>14</v>
      </c>
      <c r="Q42" s="121"/>
      <c r="R42" s="121"/>
      <c r="S42" s="121"/>
      <c r="T42" s="121"/>
      <c r="V42" s="32">
        <f>IF(ISBLANK(W42),"",MAX(V$9:V41)+1)</f>
        <v>28</v>
      </c>
      <c r="W42" s="120" t="s">
        <v>14</v>
      </c>
      <c r="X42" s="121"/>
      <c r="Y42" s="121"/>
      <c r="Z42" s="121"/>
      <c r="AA42" s="121"/>
    </row>
    <row r="43" spans="1:27" outlineLevel="1">
      <c r="A43" s="32">
        <f>IF(ISBLANK(B43),"",MAX(A$9:A42)+1)</f>
        <v>29</v>
      </c>
      <c r="B43" s="113" t="s">
        <v>1</v>
      </c>
      <c r="C43" s="5">
        <f>SUM(C35:C42)</f>
        <v>-1357527023.3670659</v>
      </c>
      <c r="D43" s="5">
        <f>SUM(D35:D42)</f>
        <v>-1325758583.0440981</v>
      </c>
      <c r="E43" s="5">
        <f t="shared" ref="E43:F43" si="28">SUM(E35:E42)</f>
        <v>-1286007642.2336669</v>
      </c>
      <c r="F43" s="5">
        <f t="shared" si="28"/>
        <v>-1239590205.6441131</v>
      </c>
      <c r="G43" s="5"/>
      <c r="H43" s="32">
        <f>IF(ISBLANK(I43),"",MAX(H$9:H42)+1)</f>
        <v>29</v>
      </c>
      <c r="I43" s="113" t="s">
        <v>1</v>
      </c>
      <c r="J43" s="5">
        <f>SUM(J35:J42)</f>
        <v>0</v>
      </c>
      <c r="K43" s="5">
        <f>SUM(K35:K42)</f>
        <v>0</v>
      </c>
      <c r="L43" s="5">
        <f t="shared" ref="L43:M43" si="29">SUM(L35:L42)</f>
        <v>0</v>
      </c>
      <c r="M43" s="5">
        <f t="shared" si="29"/>
        <v>0</v>
      </c>
      <c r="O43" s="32">
        <f>IF(ISBLANK(P43),"",MAX(O$9:O42)+1)</f>
        <v>29</v>
      </c>
      <c r="P43" s="113" t="s">
        <v>1</v>
      </c>
      <c r="Q43" s="5">
        <f>SUM(Q35:Q42)</f>
        <v>-37026174.710000001</v>
      </c>
      <c r="R43" s="5">
        <f>SUM(R35:R42)</f>
        <v>-35062732.160000004</v>
      </c>
      <c r="S43" s="5">
        <f t="shared" ref="S43:T43" si="30">SUM(S35:S42)</f>
        <v>-32637836.490000002</v>
      </c>
      <c r="T43" s="5">
        <f t="shared" si="30"/>
        <v>-27747731.840000004</v>
      </c>
      <c r="V43" s="32">
        <f>IF(ISBLANK(W43),"",MAX(V$9:V42)+1)</f>
        <v>29</v>
      </c>
      <c r="W43" s="113" t="s">
        <v>1</v>
      </c>
      <c r="X43" s="5">
        <f>SUM(X35:X42)</f>
        <v>-1394553198.0770659</v>
      </c>
      <c r="Y43" s="5">
        <f>SUM(Y35:Y42)</f>
        <v>-1360821315.204098</v>
      </c>
      <c r="Z43" s="5">
        <f t="shared" ref="Z43:AA43" si="31">SUM(Z35:Z42)</f>
        <v>-1318645478.7236669</v>
      </c>
      <c r="AA43" s="5">
        <f t="shared" si="31"/>
        <v>-1267337937.4841132</v>
      </c>
    </row>
    <row r="44" spans="1:27" outlineLevel="1">
      <c r="A44" s="32"/>
      <c r="B44" s="113"/>
      <c r="C44" s="5"/>
      <c r="D44" s="5">
        <f ca="1">'electric activity'!G91</f>
        <v>3144211.384728597</v>
      </c>
      <c r="E44" s="5">
        <f ca="1">'electric activity'!H91</f>
        <v>-5154658.0885183178</v>
      </c>
      <c r="F44" s="5">
        <f ca="1">'electric activity'!I91</f>
        <v>-21395294.733057149</v>
      </c>
      <c r="G44" s="5"/>
      <c r="H44" s="32"/>
      <c r="I44" s="113"/>
      <c r="J44" s="5"/>
      <c r="K44" s="5"/>
      <c r="L44" s="5"/>
      <c r="M44" s="5"/>
      <c r="O44" s="32"/>
      <c r="P44" s="113"/>
      <c r="Q44" s="5"/>
      <c r="R44" s="5"/>
      <c r="S44" s="5"/>
      <c r="T44" s="5"/>
      <c r="V44" s="32"/>
      <c r="W44" s="113"/>
      <c r="X44" s="5"/>
      <c r="Y44" s="5">
        <f ca="1">D44</f>
        <v>3144211.384728597</v>
      </c>
      <c r="Z44" s="5">
        <f ca="1">E44</f>
        <v>-5154658.0885183178</v>
      </c>
      <c r="AA44" s="5">
        <f ca="1">F44</f>
        <v>-21395294.733057149</v>
      </c>
    </row>
    <row r="45" spans="1:27">
      <c r="C45" s="5"/>
      <c r="D45" s="5">
        <f ca="1">SUM(D43:D44)</f>
        <v>-1322614371.6593695</v>
      </c>
      <c r="E45" s="5">
        <f t="shared" ref="E45:F45" ca="1" si="32">SUM(E43:E44)</f>
        <v>-1291162300.3221853</v>
      </c>
      <c r="F45" s="5">
        <f t="shared" ca="1" si="32"/>
        <v>-1260985500.3771703</v>
      </c>
      <c r="G45" s="5"/>
      <c r="J45" s="5"/>
      <c r="K45" s="5"/>
      <c r="L45" s="5"/>
      <c r="M45" s="5"/>
      <c r="Q45" s="5"/>
      <c r="R45" s="5"/>
      <c r="S45" s="5"/>
      <c r="T45" s="5"/>
      <c r="X45" s="5"/>
      <c r="Y45" s="5">
        <f ca="1">SUM(Y43:Y44)</f>
        <v>-1357677103.8193693</v>
      </c>
      <c r="Z45" s="5">
        <f t="shared" ref="Z45:AA45" ca="1" si="33">SUM(Z43:Z44)</f>
        <v>-1323800136.8121853</v>
      </c>
      <c r="AA45" s="5">
        <f t="shared" ca="1" si="33"/>
        <v>-1288733232.2171705</v>
      </c>
    </row>
    <row r="48" spans="1:27">
      <c r="X48" s="112">
        <f>X43</f>
        <v>-1394553198.0770659</v>
      </c>
    </row>
    <row r="49" spans="24:24">
      <c r="X49" s="112">
        <f>'PT gas'!C41</f>
        <v>-604375073.47293389</v>
      </c>
    </row>
    <row r="50" spans="24:24">
      <c r="X50" s="112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6" width="15.5703125" style="112" customWidth="1"/>
    <col min="7" max="7" width="35.42578125" style="112" bestFit="1" customWidth="1"/>
    <col min="8" max="16384" width="9.140625" style="112"/>
  </cols>
  <sheetData>
    <row r="1" spans="1:6" ht="18.75">
      <c r="A1" s="20" t="s">
        <v>128</v>
      </c>
    </row>
    <row r="2" spans="1:6" ht="18.75">
      <c r="A2" s="118" t="s">
        <v>2</v>
      </c>
    </row>
    <row r="5" spans="1:6">
      <c r="A5" s="25"/>
      <c r="B5" s="26"/>
      <c r="C5" s="27"/>
      <c r="D5" s="550" t="s">
        <v>26</v>
      </c>
      <c r="E5" s="551"/>
      <c r="F5" s="552"/>
    </row>
    <row r="6" spans="1:6">
      <c r="A6" s="29" t="s">
        <v>3</v>
      </c>
      <c r="B6" s="30"/>
      <c r="C6" s="18" t="s">
        <v>33</v>
      </c>
      <c r="D6" s="41">
        <v>2019</v>
      </c>
      <c r="E6" s="41">
        <v>2020</v>
      </c>
      <c r="F6" s="41">
        <v>2021</v>
      </c>
    </row>
    <row r="7" spans="1:6">
      <c r="C7" s="5"/>
      <c r="D7" s="5"/>
      <c r="E7" s="5"/>
      <c r="F7" s="5"/>
    </row>
    <row r="8" spans="1:6">
      <c r="A8" s="32">
        <f>IF(ISBLANK(B8),"",MAX(A$7:A7)+1)</f>
        <v>1</v>
      </c>
      <c r="B8" s="112" t="s">
        <v>32</v>
      </c>
      <c r="C8" s="5"/>
      <c r="D8" s="5"/>
      <c r="E8" s="5"/>
      <c r="F8" s="5"/>
    </row>
    <row r="9" spans="1:6">
      <c r="A9" s="32">
        <v>2</v>
      </c>
      <c r="B9" s="113" t="s">
        <v>6</v>
      </c>
      <c r="C9" s="5">
        <v>0</v>
      </c>
      <c r="D9" s="5">
        <v>0</v>
      </c>
      <c r="E9" s="5">
        <v>0</v>
      </c>
      <c r="F9" s="5">
        <v>0</v>
      </c>
    </row>
    <row r="10" spans="1:6">
      <c r="A10" s="32">
        <v>3</v>
      </c>
      <c r="B10" s="113" t="s">
        <v>7</v>
      </c>
      <c r="C10" s="5">
        <v>0</v>
      </c>
      <c r="D10" s="5">
        <v>0</v>
      </c>
      <c r="E10" s="5">
        <v>0</v>
      </c>
      <c r="F10" s="5">
        <v>0</v>
      </c>
    </row>
    <row r="11" spans="1:6">
      <c r="A11" s="32">
        <v>4</v>
      </c>
      <c r="B11" s="113" t="s">
        <v>8</v>
      </c>
      <c r="C11" s="158">
        <v>32696439.870000001</v>
      </c>
      <c r="D11" s="158">
        <v>-712957.13000000082</v>
      </c>
      <c r="E11" s="158">
        <v>-8080555.540000001</v>
      </c>
      <c r="F11" s="158">
        <v>-20458506.990000002</v>
      </c>
    </row>
    <row r="12" spans="1:6">
      <c r="A12" s="32">
        <v>5</v>
      </c>
      <c r="B12" s="113" t="s">
        <v>16</v>
      </c>
      <c r="C12" s="158">
        <v>707220.27</v>
      </c>
      <c r="D12" s="158">
        <v>1011409.08</v>
      </c>
      <c r="E12" s="158">
        <v>-2096764.17</v>
      </c>
      <c r="F12" s="158">
        <v>-2957864.26</v>
      </c>
    </row>
    <row r="13" spans="1:6">
      <c r="A13" s="32">
        <v>6</v>
      </c>
      <c r="B13" s="113" t="s">
        <v>17</v>
      </c>
      <c r="C13" s="158">
        <v>5692333.7638259996</v>
      </c>
      <c r="D13" s="158">
        <v>5072969.8481130004</v>
      </c>
      <c r="E13" s="158">
        <v>-2490255.051558</v>
      </c>
      <c r="F13" s="158">
        <v>-19335361.862852998</v>
      </c>
    </row>
    <row r="14" spans="1:6">
      <c r="A14" s="32">
        <v>7</v>
      </c>
      <c r="B14" s="113" t="s">
        <v>23</v>
      </c>
      <c r="C14" s="158"/>
      <c r="D14" s="158"/>
      <c r="E14" s="158"/>
      <c r="F14" s="158"/>
    </row>
    <row r="15" spans="1:6">
      <c r="A15" s="32">
        <v>8</v>
      </c>
      <c r="B15" s="113" t="s">
        <v>21</v>
      </c>
      <c r="C15" s="158">
        <v>1692375.72</v>
      </c>
      <c r="D15" s="158">
        <v>1430708.22</v>
      </c>
      <c r="E15" s="158">
        <v>812639.24</v>
      </c>
      <c r="F15" s="158">
        <v>441948.79</v>
      </c>
    </row>
    <row r="16" spans="1:6">
      <c r="A16" s="32">
        <v>9</v>
      </c>
      <c r="B16" s="120" t="s">
        <v>14</v>
      </c>
      <c r="C16" s="121"/>
      <c r="D16" s="121"/>
      <c r="E16" s="121"/>
      <c r="F16" s="121"/>
    </row>
    <row r="17" spans="1:11">
      <c r="A17" s="32">
        <v>10</v>
      </c>
      <c r="B17" s="122" t="s">
        <v>1</v>
      </c>
      <c r="C17" s="5">
        <f>SUM(C9:C16)</f>
        <v>40788369.623825997</v>
      </c>
      <c r="D17" s="5">
        <f>SUM(D9:D16)</f>
        <v>6802130.0181129994</v>
      </c>
      <c r="E17" s="5">
        <f>SUM(E9:E16)</f>
        <v>-11854935.521558</v>
      </c>
      <c r="F17" s="5">
        <f>SUM(F9:F16)</f>
        <v>-42309784.322852999</v>
      </c>
    </row>
    <row r="18" spans="1:11">
      <c r="A18" s="32"/>
      <c r="C18" s="5"/>
      <c r="D18" s="5"/>
      <c r="E18" s="5"/>
      <c r="F18" s="5"/>
    </row>
    <row r="19" spans="1:11">
      <c r="A19" s="32"/>
      <c r="C19" s="5"/>
      <c r="D19" s="5"/>
      <c r="E19" s="5"/>
      <c r="F19" s="5"/>
    </row>
    <row r="20" spans="1:11" outlineLevel="1">
      <c r="A20" s="32">
        <f>IF(ISBLANK(B20),"",MAX(A$7:A17)+1)</f>
        <v>11</v>
      </c>
      <c r="B20" s="123" t="s">
        <v>51</v>
      </c>
      <c r="C20" s="5"/>
      <c r="D20" s="5"/>
      <c r="E20" s="5"/>
      <c r="F20" s="5"/>
    </row>
    <row r="21" spans="1:11" outlineLevel="1">
      <c r="A21" s="32">
        <f>IF(ISBLANK(B21),"",MAX(A$7:A20)+1)</f>
        <v>12</v>
      </c>
      <c r="B21" s="113" t="s">
        <v>6</v>
      </c>
      <c r="C21" s="5"/>
      <c r="D21" s="5">
        <v>0</v>
      </c>
      <c r="E21" s="5">
        <v>0</v>
      </c>
      <c r="F21" s="5">
        <v>0</v>
      </c>
      <c r="J21" s="10"/>
      <c r="K21" s="117"/>
    </row>
    <row r="22" spans="1:11" outlineLevel="1">
      <c r="A22" s="32">
        <f>IF(ISBLANK(B22),"",MAX(A$7:A21)+1)</f>
        <v>13</v>
      </c>
      <c r="B22" s="113" t="s">
        <v>7</v>
      </c>
      <c r="C22" s="5"/>
      <c r="D22" s="5">
        <v>0</v>
      </c>
      <c r="E22" s="5">
        <v>0</v>
      </c>
      <c r="F22" s="5">
        <v>0</v>
      </c>
      <c r="J22" s="10"/>
      <c r="K22" s="117"/>
    </row>
    <row r="23" spans="1:11" outlineLevel="1">
      <c r="A23" s="32">
        <f>IF(ISBLANK(B23),"",MAX(A$7:A22)+1)</f>
        <v>14</v>
      </c>
      <c r="B23" s="113" t="s">
        <v>8</v>
      </c>
      <c r="C23" s="158">
        <v>3310434.77</v>
      </c>
      <c r="D23" s="158">
        <v>-3155870.4</v>
      </c>
      <c r="E23" s="158">
        <v>-4915739.0999999996</v>
      </c>
      <c r="F23" s="158">
        <v>-7834248.7800000003</v>
      </c>
      <c r="J23" s="10"/>
      <c r="K23" s="117"/>
    </row>
    <row r="24" spans="1:11" outlineLevel="1">
      <c r="A24" s="32">
        <f>IF(ISBLANK(B24),"",MAX(A$7:A23)+1)</f>
        <v>15</v>
      </c>
      <c r="B24" s="113" t="s">
        <v>16</v>
      </c>
      <c r="C24" s="158">
        <v>-43582.71</v>
      </c>
      <c r="D24" s="158">
        <v>24114.87</v>
      </c>
      <c r="E24" s="158">
        <v>-608226.89</v>
      </c>
      <c r="F24" s="158">
        <v>-665627.65</v>
      </c>
      <c r="J24" s="10"/>
    </row>
    <row r="25" spans="1:11" outlineLevel="1">
      <c r="A25" s="32">
        <f>IF(ISBLANK(B25),"",MAX(A$7:A24)+1)</f>
        <v>16</v>
      </c>
      <c r="B25" s="113" t="s">
        <v>17</v>
      </c>
      <c r="C25" s="158">
        <v>-2092957.13934</v>
      </c>
      <c r="D25" s="158">
        <v>-326307.04703200003</v>
      </c>
      <c r="E25" s="158">
        <v>-2086983.509569</v>
      </c>
      <c r="F25" s="158">
        <v>-5783590.4604460001</v>
      </c>
      <c r="J25" s="10"/>
    </row>
    <row r="26" spans="1:11" outlineLevel="1">
      <c r="A26" s="32">
        <f>IF(ISBLANK(B26),"",MAX(A$7:A25)+1)</f>
        <v>17</v>
      </c>
      <c r="B26" s="113" t="s">
        <v>23</v>
      </c>
      <c r="C26" s="158"/>
      <c r="D26" s="158">
        <f>-[3]CRM!$AA$48</f>
        <v>-668212.25079111382</v>
      </c>
      <c r="E26" s="158">
        <f>-[3]CRM!$AA$60</f>
        <v>-576872.28524093702</v>
      </c>
      <c r="F26" s="160">
        <f>-[3]CRM!$AA$70</f>
        <v>-421369.10734537989</v>
      </c>
      <c r="G26" s="112" t="s">
        <v>1887</v>
      </c>
      <c r="J26" s="10"/>
    </row>
    <row r="27" spans="1:11" outlineLevel="1">
      <c r="A27" s="32">
        <f>IF(ISBLANK(B27),"",MAX(A$7:A26)+1)</f>
        <v>18</v>
      </c>
      <c r="B27" s="113" t="s">
        <v>21</v>
      </c>
      <c r="C27" s="158">
        <v>355398.9</v>
      </c>
      <c r="D27" s="158">
        <v>300448.73</v>
      </c>
      <c r="E27" s="158">
        <v>170654.24</v>
      </c>
      <c r="F27" s="158">
        <v>92809.24</v>
      </c>
      <c r="J27" s="10"/>
    </row>
    <row r="28" spans="1:11" outlineLevel="1">
      <c r="A28" s="32">
        <f>IF(ISBLANK(B28),"",MAX(A$7:A27)+1)</f>
        <v>19</v>
      </c>
      <c r="B28" s="120" t="s">
        <v>14</v>
      </c>
      <c r="C28" s="121"/>
      <c r="D28" s="121"/>
      <c r="E28" s="121"/>
      <c r="F28" s="121"/>
      <c r="J28" s="10"/>
    </row>
    <row r="29" spans="1:11" outlineLevel="1">
      <c r="A29" s="32">
        <f>IF(ISBLANK(B29),"",MAX(A$7:A28)+1)</f>
        <v>20</v>
      </c>
      <c r="B29" s="113" t="s">
        <v>1</v>
      </c>
      <c r="C29" s="5">
        <f>SUM(C21:C28)</f>
        <v>1529293.8206600002</v>
      </c>
      <c r="D29" s="5">
        <f>SUM(D21:D28)</f>
        <v>-3825826.0978231137</v>
      </c>
      <c r="E29" s="5">
        <f t="shared" ref="E29:F29" si="0">SUM(E21:E28)</f>
        <v>-8017167.5448099356</v>
      </c>
      <c r="F29" s="5">
        <f t="shared" si="0"/>
        <v>-14612026.757791379</v>
      </c>
      <c r="J29" s="10"/>
    </row>
    <row r="30" spans="1:11" outlineLevel="1">
      <c r="A30" s="32"/>
      <c r="B30" s="113"/>
      <c r="C30" s="5"/>
      <c r="D30" s="5">
        <f ca="1">'gas activity'!G80</f>
        <v>-336969.92783561151</v>
      </c>
      <c r="E30" s="5">
        <f ca="1">'gas activity'!H80</f>
        <v>4489974.7880882639</v>
      </c>
      <c r="F30" s="5">
        <f ca="1">'gas activity'!I80</f>
        <v>7997183.855372984</v>
      </c>
      <c r="J30" s="10"/>
    </row>
    <row r="31" spans="1:11">
      <c r="C31" s="5"/>
      <c r="D31" s="5">
        <f ca="1">SUM(D29:D30)</f>
        <v>-4162796.0256587253</v>
      </c>
      <c r="E31" s="5">
        <f t="shared" ref="E31:F31" ca="1" si="1">SUM(E29:E30)</f>
        <v>-3527192.7567216717</v>
      </c>
      <c r="F31" s="5">
        <f t="shared" ca="1" si="1"/>
        <v>-6614842.9024183955</v>
      </c>
      <c r="J31" s="10"/>
    </row>
    <row r="32" spans="1:11" outlineLevel="1">
      <c r="A32" s="32">
        <f>IF(ISBLANK(B32),"",MAX(A$7:A28)+1)</f>
        <v>20</v>
      </c>
      <c r="B32" s="123" t="s">
        <v>31</v>
      </c>
      <c r="C32" s="5"/>
      <c r="D32" s="5"/>
      <c r="E32" s="5"/>
      <c r="F32" s="5"/>
    </row>
    <row r="33" spans="1:11" outlineLevel="1">
      <c r="A33" s="32">
        <f>IF(ISBLANK(B33),"",MAX(A$7:A32)+1)</f>
        <v>21</v>
      </c>
      <c r="B33" s="113" t="s">
        <v>6</v>
      </c>
      <c r="C33" s="5"/>
      <c r="D33" s="5">
        <v>0</v>
      </c>
      <c r="E33" s="5">
        <v>0</v>
      </c>
      <c r="F33" s="5">
        <v>0</v>
      </c>
      <c r="J33" s="10"/>
      <c r="K33" s="117"/>
    </row>
    <row r="34" spans="1:11" outlineLevel="1">
      <c r="A34" s="32">
        <f>IF(ISBLANK(B34),"",MAX(A$7:A33)+1)</f>
        <v>22</v>
      </c>
      <c r="B34" s="113" t="s">
        <v>7</v>
      </c>
      <c r="C34" s="5"/>
      <c r="D34" s="5">
        <v>0</v>
      </c>
      <c r="E34" s="5">
        <v>0</v>
      </c>
      <c r="F34" s="5">
        <v>0</v>
      </c>
      <c r="J34" s="10"/>
      <c r="K34" s="117"/>
    </row>
    <row r="35" spans="1:11" outlineLevel="1">
      <c r="A35" s="32">
        <f>IF(ISBLANK(B35),"",MAX(A$7:A34)+1)</f>
        <v>23</v>
      </c>
      <c r="B35" s="113" t="s">
        <v>8</v>
      </c>
      <c r="C35" s="158">
        <f>'PT 257'!C30</f>
        <v>-524100960.95999998</v>
      </c>
      <c r="D35" s="5">
        <f>C35-D23</f>
        <v>-520945090.56</v>
      </c>
      <c r="E35" s="5">
        <f>D35-E23</f>
        <v>-516029351.45999998</v>
      </c>
      <c r="F35" s="5">
        <f>E35-F23</f>
        <v>-508195102.68000001</v>
      </c>
      <c r="J35" s="10"/>
      <c r="K35" s="117"/>
    </row>
    <row r="36" spans="1:11" outlineLevel="1">
      <c r="A36" s="32">
        <f>IF(ISBLANK(B36),"",MAX(A$7:A35)+1)</f>
        <v>24</v>
      </c>
      <c r="B36" s="113" t="s">
        <v>16</v>
      </c>
      <c r="C36" s="158">
        <f>'PT 257'!C32</f>
        <v>-2179308.59</v>
      </c>
      <c r="D36" s="5">
        <f>C36-D24</f>
        <v>-2203423.46</v>
      </c>
      <c r="E36" s="5">
        <f t="shared" ref="E36:F36" si="2">D36-E24</f>
        <v>-1595196.5699999998</v>
      </c>
      <c r="F36" s="5">
        <f t="shared" si="2"/>
        <v>-929568.91999999981</v>
      </c>
      <c r="J36" s="10"/>
    </row>
    <row r="37" spans="1:11" outlineLevel="1">
      <c r="A37" s="32">
        <f>IF(ISBLANK(B37),"",MAX(A$7:A36)+1)</f>
        <v>25</v>
      </c>
      <c r="B37" s="113" t="s">
        <v>17</v>
      </c>
      <c r="C37" s="158">
        <f>'PT 257'!C31</f>
        <v>-77739405.022934005</v>
      </c>
      <c r="D37" s="5">
        <f>C37-D25</f>
        <v>-77413097.975902006</v>
      </c>
      <c r="E37" s="5">
        <f t="shared" ref="E37" si="3">D37-E25</f>
        <v>-75326114.466333002</v>
      </c>
      <c r="F37" s="5">
        <f>E37-F25</f>
        <v>-69542524.005887002</v>
      </c>
      <c r="J37" s="10"/>
    </row>
    <row r="38" spans="1:11" outlineLevel="1">
      <c r="A38" s="32">
        <f>IF(ISBLANK(B38),"",MAX(A$7:A37)+1)</f>
        <v>26</v>
      </c>
      <c r="B38" s="113" t="s">
        <v>23</v>
      </c>
      <c r="C38" s="158"/>
      <c r="D38" s="5">
        <f t="shared" ref="D38:F38" si="4">C38-D26</f>
        <v>668212.25079111382</v>
      </c>
      <c r="E38" s="5">
        <f t="shared" si="4"/>
        <v>1245084.5360320508</v>
      </c>
      <c r="F38" s="5">
        <f t="shared" si="4"/>
        <v>1666453.6433774307</v>
      </c>
      <c r="J38" s="10"/>
    </row>
    <row r="39" spans="1:11" outlineLevel="1">
      <c r="A39" s="32">
        <f>IF(ISBLANK(B39),"",MAX(A$7:A38)+1)</f>
        <v>27</v>
      </c>
      <c r="B39" s="113" t="s">
        <v>21</v>
      </c>
      <c r="C39" s="158">
        <f>'PT 257'!C29</f>
        <v>-355398.9</v>
      </c>
      <c r="D39" s="5">
        <f>C39-D27</f>
        <v>-655847.63</v>
      </c>
      <c r="E39" s="5">
        <f t="shared" ref="E39:F39" si="5">D39-E27</f>
        <v>-826501.87</v>
      </c>
      <c r="F39" s="5">
        <f t="shared" si="5"/>
        <v>-919311.11</v>
      </c>
      <c r="J39" s="10"/>
    </row>
    <row r="40" spans="1:11" outlineLevel="1">
      <c r="A40" s="32">
        <f>IF(ISBLANK(B40),"",MAX(A$7:A39)+1)</f>
        <v>28</v>
      </c>
      <c r="B40" s="120" t="s">
        <v>14</v>
      </c>
      <c r="C40" s="121"/>
      <c r="D40" s="121"/>
      <c r="E40" s="121"/>
      <c r="F40" s="121"/>
      <c r="J40" s="10"/>
    </row>
    <row r="41" spans="1:11" outlineLevel="1">
      <c r="A41" s="32">
        <f>IF(ISBLANK(B41),"",MAX(A$7:A40)+1)</f>
        <v>29</v>
      </c>
      <c r="B41" s="113" t="s">
        <v>1</v>
      </c>
      <c r="C41" s="5">
        <f>SUM(C33:C40)</f>
        <v>-604375073.47293389</v>
      </c>
      <c r="D41" s="5">
        <f>SUM(D33:D40)</f>
        <v>-600549247.37511086</v>
      </c>
      <c r="E41" s="5">
        <f t="shared" ref="E41:F41" si="6">SUM(E33:E40)</f>
        <v>-592532079.83030093</v>
      </c>
      <c r="F41" s="5">
        <f t="shared" si="6"/>
        <v>-577920053.07250965</v>
      </c>
      <c r="J41" s="10"/>
    </row>
    <row r="42" spans="1:11" outlineLevel="1">
      <c r="A42" s="32"/>
      <c r="B42" s="113"/>
      <c r="C42" s="5"/>
      <c r="D42" s="5">
        <f ca="1">'gas activity'!G92</f>
        <v>336969.92783561151</v>
      </c>
      <c r="E42" s="5">
        <f ca="1">'gas activity'!H92</f>
        <v>-4153004.8602526519</v>
      </c>
      <c r="F42" s="5">
        <f ca="1">'gas activity'!I92</f>
        <v>-12150188.715625634</v>
      </c>
      <c r="J42" s="10"/>
    </row>
    <row r="43" spans="1:11">
      <c r="C43" s="5"/>
      <c r="D43" s="5">
        <f ca="1">SUM(D41:D42)</f>
        <v>-600212277.44727528</v>
      </c>
      <c r="E43" s="5">
        <f t="shared" ref="E43:F43" ca="1" si="7">SUM(E41:E42)</f>
        <v>-596685084.69055355</v>
      </c>
      <c r="F43" s="5">
        <f t="shared" ca="1" si="7"/>
        <v>-590070241.78813529</v>
      </c>
      <c r="J43" s="10"/>
    </row>
  </sheetData>
  <mergeCells count="1">
    <mergeCell ref="D5:F5"/>
  </mergeCells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3B2AEA6-C288-4914-86DD-9842959A3ABC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74ffd6c-51ec-4664-9ef0-dda9ef28b620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7F2D448-9149-414A-B52D-D194FD1F20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ETR 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SFree</cp:lastModifiedBy>
  <cp:revision/>
  <cp:lastPrinted>2019-06-03T22:17:53Z</cp:lastPrinted>
  <dcterms:created xsi:type="dcterms:W3CDTF">2019-04-11T17:39:59Z</dcterms:created>
  <dcterms:modified xsi:type="dcterms:W3CDTF">2019-06-21T00:04:14Z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