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ctober 2017\October\Oct 31 Tuesday\130137\"/>
    </mc:Choice>
  </mc:AlternateContent>
  <bookViews>
    <workbookView xWindow="0" yWindow="180" windowWidth="21840" windowHeight="10530"/>
  </bookViews>
  <sheets>
    <sheet name="1.01 ROR ROE" sheetId="1" r:id="rId1"/>
    <sheet name="1.02 COC" sheetId="2" r:id="rId2"/>
    <sheet name="Allocated" sheetId="5" r:id="rId3"/>
    <sheet name="Summary BS June 2017" sheetId="6" r:id="rId4"/>
    <sheet name="GRB" sheetId="3" r:id="rId5"/>
    <sheet name="CWC" sheetId="8" r:id="rId6"/>
    <sheet name="3.04 &amp; 4.04 Lead" sheetId="7" r:id="rId7"/>
    <sheet name="model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six6" hidden="1">{#N/A,#N/A,FALSE,"CRPT";#N/A,#N/A,FALSE,"TREND";#N/A,#N/A,FALSE,"%Curve"}</definedName>
    <definedName name="__123Graph_D" localSheetId="2" hidden="1">#REF!</definedName>
    <definedName name="__123Graph_D" localSheetId="5" hidden="1">#REF!</definedName>
    <definedName name="__123Graph_D" hidden="1">#REF!</definedName>
    <definedName name="__123Graph_ECURRENT" localSheetId="2" hidden="1">[1]ConsolidatingPL!#REF!</definedName>
    <definedName name="__123Graph_ECURRENT" localSheetId="5" hidden="1">[1]ConsolidatingPL!#REF!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3.01_TempNorm">model!$A$1:$F$50</definedName>
    <definedName name="_3.02_RevExp">model!$G$1:$K$45</definedName>
    <definedName name="_3.03">model!$L$1:$P$32</definedName>
    <definedName name="_3.04">model!$Q$1:$T$26</definedName>
    <definedName name="_3.05">model!$U$1:$X$42</definedName>
    <definedName name="_3.06">model!$Y$1:$AC$24</definedName>
    <definedName name="_3.07">model!$AD$1:$AJ$29</definedName>
    <definedName name="_3.08">model!$AK$1:$AN$27</definedName>
    <definedName name="_3.09">model!$AO$1:$AR$26</definedName>
    <definedName name="_3.10">model!$AS$1:$AW$21</definedName>
    <definedName name="_3.11">model!$AX$1:$BB$24</definedName>
    <definedName name="_3.12">model!$BC$1:$BG$20</definedName>
    <definedName name="_3.13">model!$BH$1:$BL$22</definedName>
    <definedName name="_3.14">model!$BH$1:$BL$21</definedName>
    <definedName name="_3.A">model!$BS$1:$CB$57</definedName>
    <definedName name="_3.B">model!$CC$1:$CL$57</definedName>
    <definedName name="_4.01">model!$BM$1:$BQ$30</definedName>
    <definedName name="_End">[2]BS!$CV$2370</definedName>
    <definedName name="_FEDERAL_INCOME_TAX">model!$DY$21</definedName>
    <definedName name="_Fill" localSheetId="2" hidden="1">#REF!</definedName>
    <definedName name="_Fill" localSheetId="5" hidden="1">#REF!</definedName>
    <definedName name="_Fill" hidden="1">#REF!</definedName>
    <definedName name="_Jun17">[2]BS!$AB$8:$AB$2446</definedName>
    <definedName name="_Key1" localSheetId="2" hidden="1">#REF!</definedName>
    <definedName name="_Key1" localSheetId="5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ix6" localSheetId="5" hidden="1">{#N/A,#N/A,FALSE,"CRPT";#N/A,#N/A,FALSE,"TREND";#N/A,#N/A,FALSE,"%Curve"}</definedName>
    <definedName name="_six6" hidden="1">{#N/A,#N/A,FALSE,"CRPT";#N/A,#N/A,FALSE,"TREND";#N/A,#N/A,FALSE,"%Curve"}</definedName>
    <definedName name="_Sort" localSheetId="2" hidden="1">#REF!</definedName>
    <definedName name="_Sort" localSheetId="5" hidden="1">#REF!</definedName>
    <definedName name="_Sort" hidden="1">#REF!</definedName>
    <definedName name="_www1" localSheetId="5" hidden="1">{#N/A,#N/A,FALSE,"schA"}</definedName>
    <definedName name="_www1" hidden="1">{#N/A,#N/A,FALSE,"schA"}</definedName>
    <definedName name="a" localSheetId="5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2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BD">'[3]Summaries &amp; 3.01-3.18 &amp; 4.01'!$CM$12</definedName>
    <definedName name="CBWorkbookPriority" hidden="1">-2060790043</definedName>
    <definedName name="CombWC_LineItem">[2]BS!$AR$8:$AR$3822</definedName>
    <definedName name="CurrQtr">'[4]Inc Stmt'!$AJ$222</definedName>
    <definedName name="data">#REF!</definedName>
    <definedName name="Data.Avg">'[4]Avg Amts'!$A$5:$BP$34</definedName>
    <definedName name="Data.Qtrs.Avg">'[4]Avg Amts'!$A$5:$IV$5</definedName>
    <definedName name="data12">#REF!</definedName>
    <definedName name="DELETE01" localSheetId="2" hidden="1">{#N/A,#N/A,FALSE,"Coversheet";#N/A,#N/A,FALSE,"QA"}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DOCKET">model!$G$7</definedName>
    <definedName name="ee" localSheetId="5" hidden="1">{#N/A,#N/A,FALSE,"Month ";#N/A,#N/A,FALSE,"YTD";#N/A,#N/A,FALSE,"12 mo ended"}</definedName>
    <definedName name="ee" hidden="1">{#N/A,#N/A,FALSE,"Month ";#N/A,#N/A,FALSE,"YTD";#N/A,#N/A,FALSE,"12 mo ended"}</definedName>
    <definedName name="Electp1">#REF!</definedName>
    <definedName name="Electp2">#REF!</definedName>
    <definedName name="ElRBLine">[2]BS!$AP$8:$AP$3822</definedName>
    <definedName name="Estimate" localSheetId="5" hidden="1">{#N/A,#N/A,FALSE,"Summ";#N/A,#N/A,FALSE,"General"}</definedName>
    <definedName name="Estimate" hidden="1">{#N/A,#N/A,FALSE,"Summ";#N/A,#N/A,FALSE,"General"}</definedName>
    <definedName name="ex" localSheetId="5" hidden="1">{#N/A,#N/A,FALSE,"Summ";#N/A,#N/A,FALSE,"General"}</definedName>
    <definedName name="ex" hidden="1">{#N/A,#N/A,FALSE,"Summ";#N/A,#N/A,FALSE,"General"}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5" hidden="1">{#N/A,#N/A,FALSE,"Month ";#N/A,#N/A,FALSE,"YTD";#N/A,#N/A,FALSE,"12 mo ended"}</definedName>
    <definedName name="fdsafdasfdsa" hidden="1">{#N/A,#N/A,FALSE,"Month ";#N/A,#N/A,FALSE,"YTD";#N/A,#N/A,FALSE,"12 mo ended"}</definedName>
    <definedName name="FEDERAL_INCOME_TAX">model!$BP$23</definedName>
    <definedName name="FF">'[3]Summaries &amp; 3.01-3.18 &amp; 4.01'!$CM$13</definedName>
    <definedName name="FIT">model!$BP$19</definedName>
    <definedName name="GasRBLine">[2]BS!$AQ$8:$AQ$3822</definedName>
    <definedName name="HELP" hidden="1">{#N/A,#N/A,FALSE,"Coversheet";#N/A,#N/A,FALSE,"QA"}</definedName>
    <definedName name="INCSTMNT">model!$CM$4:$IV$47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n17AMA">[2]BS!$AO$8:$AO$2446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ONTH">#REF!</definedName>
    <definedName name="MTD_Format">[5]Mthly!$B$11:$D$11,[5]Mthly!$B$31:$D$31</definedName>
    <definedName name="new" localSheetId="5" hidden="1">{#N/A,#N/A,FALSE,"Summ";#N/A,#N/A,FALSE,"General"}</definedName>
    <definedName name="new" hidden="1">{#N/A,#N/A,FALSE,"Summ";#N/A,#N/A,FALSE,"General"}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_xlnm.Print_Area" localSheetId="6">'3.04 &amp; 4.04 Lead'!$A$1:$G$40</definedName>
    <definedName name="_xlnm.Print_Area" localSheetId="5">CWC!$A$1:$D$118</definedName>
    <definedName name="_xlnm.Print_Area" localSheetId="4">GRB!$A$1:$C$32</definedName>
    <definedName name="_xlnm.Print_Area" localSheetId="7">model!$L$1:$P$32</definedName>
    <definedName name="_xlnm.Print_Area" localSheetId="3">'Summary BS June 2017'!$A$2:$C$211</definedName>
    <definedName name="_xlnm.Print_Titles" localSheetId="5">CWC!$B:$C,CWC!$1:$12</definedName>
    <definedName name="_xlnm.Print_Titles" localSheetId="3">'Summary BS June 2017'!$2:$8</definedName>
    <definedName name="PSPL">model!$G$4</definedName>
    <definedName name="qqq" localSheetId="5" hidden="1">{#N/A,#N/A,FALSE,"schA"}</definedName>
    <definedName name="qqq" hidden="1">{#N/A,#N/A,FALSE,"schA"}</definedName>
    <definedName name="RdSch_CY">'[6]INPUT TAB'!#REF!</definedName>
    <definedName name="RdSch_PY">'[6]INPUT TAB'!#REF!</definedName>
    <definedName name="RdSch_PY2">'[6]INPUT TAB'!#REF!</definedName>
    <definedName name="RESULTS_OF_OPERATIONS">model!$CM$2:$CQ$57</definedName>
    <definedName name="six" localSheetId="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TATE_UTILITY_TAX">model!$BP$20</definedName>
    <definedName name="SUMMARY">model!$CM$1:$CQ$57</definedName>
    <definedName name="t" localSheetId="5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5" hidden="1">{#N/A,#N/A,FALSE,"Summ";#N/A,#N/A,FALSE,"General"}</definedName>
    <definedName name="TEMP" hidden="1">{#N/A,#N/A,FALSE,"Summ";#N/A,#N/A,FALSE,"General"}</definedName>
    <definedName name="Temp1" localSheetId="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STYEAR">model!$G$6</definedName>
    <definedName name="Therm_upload">#REF!</definedName>
    <definedName name="Transfer" localSheetId="2" hidden="1">#REF!</definedName>
    <definedName name="Transfer" localSheetId="5" hidden="1">#REF!</definedName>
    <definedName name="Transfer" hidden="1">#REF!</definedName>
    <definedName name="Transfers" localSheetId="2" hidden="1">#REF!</definedName>
    <definedName name="Transfers" hidden="1">#REF!</definedName>
    <definedName name="u" localSheetId="5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>model!$CP$14</definedName>
    <definedName name="UTN">'[3]Summaries &amp; 3.01-3.18 &amp; 4.01'!$CM$14</definedName>
    <definedName name="v" hidden="1">{#N/A,#N/A,FALSE,"Coversheet";#N/A,#N/A,FALSE,"QA"}</definedName>
    <definedName name="w" hidden="1">{#N/A,#N/A,FALSE,"Schedule F";#N/A,#N/A,FALSE,"Schedule G"}</definedName>
    <definedName name="we" localSheetId="5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5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5" hidden="1">{#N/A,#N/A,FALSE,"schA"}</definedName>
    <definedName name="wrn.ECR." hidden="1">{#N/A,#N/A,FALSE,"schA"}</definedName>
    <definedName name="wrn.ESTIMATE." localSheetId="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5" hidden="1">{#N/A,#N/A,FALSE,"7617 Fab";#N/A,#N/A,FALSE,"7617 NSK"}</definedName>
    <definedName name="wrn.SCHEDULE." hidden="1">{#N/A,#N/A,FALSE,"7617 Fab";#N/A,#N/A,FALSE,"7617 NSK"}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5" hidden="1">{#N/A,#N/A,FALSE,"Summ";#N/A,#N/A,FALSE,"General"}</definedName>
    <definedName name="wrn.Summary." hidden="1">{#N/A,#N/A,FALSE,"Summ";#N/A,#N/A,FALSE,"General"}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5" hidden="1">{#N/A,#N/A,FALSE,"schA"}</definedName>
    <definedName name="www" hidden="1">{#N/A,#N/A,FALSE,"schA"}</definedName>
    <definedName name="x" hidden="1">{#N/A,#N/A,FALSE,"Coversheet";#N/A,#N/A,FALSE,"QA"}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TD_Format">[5]YTD!$B$13:$D$13,[5]YTD!$B$32:$D$32</definedName>
    <definedName name="z" hidden="1">{#N/A,#N/A,FALSE,"Coversheet";#N/A,#N/A,FALSE,"QA"}</definedName>
    <definedName name="Z_114781A2_0298_429A_B53B_CCDE7FC07C8A_.wvu.PrintArea" localSheetId="7" hidden="1">model!#REF!</definedName>
    <definedName name="Z_1B900283_A429_4403_A9D8_C71CBE042C5B_.wvu.PrintArea" localSheetId="7" hidden="1">model!#REF!</definedName>
    <definedName name="Z_1C1C43A1_DC1D_4B83_8878_3010F6B52F39_.wvu.PrintArea" localSheetId="7" hidden="1">model!#REF!</definedName>
    <definedName name="Z_1E45DDAB_A557_4269_B1F7_CCA75743796E_.wvu.PrintArea" localSheetId="7" hidden="1">model!$Q$1:$T$24</definedName>
    <definedName name="Z_2C3700F5_7337_49E6_9C17_9B49CE910373_.wvu.PrintArea" localSheetId="7" hidden="1">model!#REF!</definedName>
    <definedName name="Z_31DFCE0A_9DA6_4A87_B609_465F85B537E0_.wvu.PrintArea" localSheetId="7" hidden="1">model!$G$1:$K$59</definedName>
    <definedName name="Z_363BCC7B_365C_4862_8308_FD01127C4AC4_.wvu.PrintArea" localSheetId="7" hidden="1">model!$AK$1:$AN$27</definedName>
    <definedName name="Z_368BDFFC_8B6F_4E1E_88F3_F226428845CF_.wvu.PrintArea" localSheetId="7" hidden="1">model!#REF!</definedName>
    <definedName name="Z_3CBED636_2D45_404E_AAC8_3EE8AD1E87DC_.wvu.PrintArea" localSheetId="7" hidden="1">model!$BM$1:$BQ$30</definedName>
    <definedName name="Z_416960AD_1B0E_43B1_BBE2_4C2BAE619099_.wvu.PrintArea" localSheetId="7" hidden="1">model!#REF!</definedName>
    <definedName name="Z_4D415296_881A_4775_98CD_22EFE3033486_.wvu.PrintArea" localSheetId="7" hidden="1">model!#REF!</definedName>
    <definedName name="Z_5528C217_5C85_409E_BEF2_118EFA30D59F_.wvu.PrintArea" localSheetId="7" hidden="1">model!$BM$34:$BQ$54</definedName>
    <definedName name="Z_57344CAB_EDB4_4D23_8F83_6632FA133D6F_.wvu.PrintArea" localSheetId="7" hidden="1">model!#REF!</definedName>
    <definedName name="Z_6734E4FA_60B7_471C_AEFF_A65F9BB053D8_.wvu.Cols" localSheetId="7" hidden="1">model!#REF!,model!#REF!</definedName>
    <definedName name="Z_6734E4FA_60B7_471C_AEFF_A65F9BB053D8_.wvu.PrintArea" localSheetId="7" hidden="1">model!$BS$1:$CQ$58</definedName>
    <definedName name="Z_70410578_0BAB_407F_B45A_A1FD00E78914_.wvu.PrintArea" localSheetId="7" hidden="1">model!$U$1:$X$51</definedName>
    <definedName name="Z_833E8250_6973_4555_A9B1_5ACEC89F3481_.wvu.PrintArea" localSheetId="7" hidden="1">model!$AD$1:$AJ$26</definedName>
    <definedName name="Z_9180F71E_9CF3_48FD_9127_9BC9888EC40C_.wvu.Cols" localSheetId="7" hidden="1">model!#REF!,model!#REF!</definedName>
    <definedName name="Z_9180F71E_9CF3_48FD_9127_9BC9888EC40C_.wvu.PrintArea" localSheetId="7" hidden="1">model!$BM$55:$BQ$82</definedName>
    <definedName name="Z_9BA720D1_BA25_4C52_A40B_874BAF7D1762_.wvu.PrintArea" localSheetId="7" hidden="1">model!#REF!</definedName>
    <definedName name="Z_BEBB2007_766E_4870_AB0B_58E56CB3F651_.wvu.PrintArea" localSheetId="7" hidden="1">model!#REF!</definedName>
    <definedName name="Z_DF51FD8A_8BA9_46B7_B455_DFD0D532E42D_.wvu.PrintArea" localSheetId="7" hidden="1">model!$L$1:$P$41</definedName>
    <definedName name="Z_E75FE358_FE2D_4487_BA5A_B5AB72EE82DF_.wvu.PrintArea" localSheetId="7" hidden="1">model!#REF!</definedName>
    <definedName name="Z_F0C9B202_A28C_4D84_9483_9F8FC93D796D_.wvu.PrintArea" localSheetId="7" hidden="1">model!$BM$56:$BQ$79</definedName>
  </definedNames>
  <calcPr calcId="152511"/>
</workbook>
</file>

<file path=xl/calcChain.xml><?xml version="1.0" encoding="utf-8"?>
<calcChain xmlns="http://schemas.openxmlformats.org/spreadsheetml/2006/main">
  <c r="P27" i="4" l="1"/>
  <c r="P30" i="4" l="1"/>
  <c r="P29" i="4"/>
  <c r="P19" i="4"/>
  <c r="B15" i="8" l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F39" i="7" l="1"/>
  <c r="E39" i="7"/>
  <c r="G16" i="7"/>
  <c r="F22" i="7"/>
  <c r="G17" i="7" l="1"/>
  <c r="F18" i="7"/>
  <c r="E18" i="7"/>
  <c r="G8" i="7"/>
  <c r="E9" i="7" s="1"/>
  <c r="G15" i="7"/>
  <c r="G11" i="7"/>
  <c r="F12" i="7" s="1"/>
  <c r="E22" i="7"/>
  <c r="G25" i="7"/>
  <c r="F26" i="7" s="1"/>
  <c r="G28" i="7"/>
  <c r="F29" i="7" s="1"/>
  <c r="G31" i="7"/>
  <c r="F32" i="7" s="1"/>
  <c r="G38" i="7"/>
  <c r="G39" i="7" s="1"/>
  <c r="E40" i="7" s="1"/>
  <c r="G18" i="7" l="1"/>
  <c r="F19" i="7" s="1"/>
  <c r="E12" i="7"/>
  <c r="G12" i="7" s="1"/>
  <c r="F9" i="7"/>
  <c r="G9" i="7" s="1"/>
  <c r="F40" i="7"/>
  <c r="G40" i="7" s="1"/>
  <c r="E32" i="7"/>
  <c r="G32" i="7"/>
  <c r="E29" i="7"/>
  <c r="G29" i="7" s="1"/>
  <c r="G22" i="7"/>
  <c r="F23" i="7" s="1"/>
  <c r="F34" i="7" s="1"/>
  <c r="F35" i="7" s="1"/>
  <c r="E26" i="7"/>
  <c r="G26" i="7" s="1"/>
  <c r="E19" i="7"/>
  <c r="G19" i="7" s="1"/>
  <c r="E23" i="7" l="1"/>
  <c r="G23" i="7" s="1"/>
  <c r="G34" i="7" s="1"/>
  <c r="G35" i="7" s="1"/>
  <c r="E34" i="7" l="1"/>
  <c r="E35" i="7" s="1"/>
  <c r="C148" i="6"/>
  <c r="B148" i="6"/>
  <c r="C143" i="6"/>
  <c r="C93" i="6"/>
  <c r="B93" i="6"/>
  <c r="C78" i="6"/>
  <c r="B78" i="6"/>
  <c r="C52" i="6"/>
  <c r="B52" i="6"/>
  <c r="B40" i="6"/>
  <c r="B18" i="6"/>
  <c r="B99" i="6" l="1"/>
  <c r="C60" i="6"/>
  <c r="B88" i="6"/>
  <c r="B123" i="6"/>
  <c r="B154" i="6"/>
  <c r="C171" i="6"/>
  <c r="B171" i="6"/>
  <c r="C18" i="6"/>
  <c r="C26" i="6"/>
  <c r="C40" i="6"/>
  <c r="B34" i="6"/>
  <c r="C203" i="6"/>
  <c r="C99" i="6"/>
  <c r="C187" i="6"/>
  <c r="C189" i="6" s="1"/>
  <c r="C34" i="6"/>
  <c r="B60" i="6"/>
  <c r="B74" i="6"/>
  <c r="C123" i="6"/>
  <c r="C154" i="6"/>
  <c r="B187" i="6"/>
  <c r="B189" i="6" s="1"/>
  <c r="B203" i="6"/>
  <c r="B26" i="6"/>
  <c r="C74" i="6"/>
  <c r="C88" i="6"/>
  <c r="B143" i="6"/>
  <c r="D35" i="5"/>
  <c r="D33" i="5"/>
  <c r="D31" i="5"/>
  <c r="D30" i="5"/>
  <c r="D27" i="5"/>
  <c r="D25" i="5"/>
  <c r="D19" i="5"/>
  <c r="C22" i="5"/>
  <c r="D10" i="5"/>
  <c r="D11" i="5" l="1"/>
  <c r="D20" i="5"/>
  <c r="D24" i="5"/>
  <c r="D32" i="5"/>
  <c r="D38" i="5"/>
  <c r="B13" i="5"/>
  <c r="B22" i="5"/>
  <c r="B39" i="5" s="1"/>
  <c r="B41" i="5" s="1"/>
  <c r="D21" i="5"/>
  <c r="D22" i="5" s="1"/>
  <c r="D39" i="5" s="1"/>
  <c r="D29" i="5"/>
  <c r="D34" i="5"/>
  <c r="D36" i="5"/>
  <c r="D9" i="5"/>
  <c r="C39" i="5"/>
  <c r="D12" i="5"/>
  <c r="D18" i="5"/>
  <c r="D26" i="5"/>
  <c r="D28" i="5"/>
  <c r="D37" i="5"/>
  <c r="C13" i="5"/>
  <c r="D13" i="5" l="1"/>
  <c r="D41" i="5" s="1"/>
  <c r="C41" i="5"/>
  <c r="CO56" i="4" l="1"/>
  <c r="CJ55" i="4"/>
  <c r="CJ57" i="4" s="1"/>
  <c r="CH55" i="4"/>
  <c r="CH57" i="4" s="1"/>
  <c r="CG55" i="4"/>
  <c r="CG57" i="4" s="1"/>
  <c r="CF55" i="4"/>
  <c r="CF57" i="4" s="1"/>
  <c r="CE55" i="4"/>
  <c r="CE57" i="4" s="1"/>
  <c r="CB55" i="4"/>
  <c r="CB57" i="4" s="1"/>
  <c r="BY55" i="4"/>
  <c r="BY57" i="4" s="1"/>
  <c r="BX55" i="4"/>
  <c r="BX57" i="4" s="1"/>
  <c r="BW55" i="4"/>
  <c r="BW57" i="4" s="1"/>
  <c r="CO54" i="4"/>
  <c r="CO53" i="4"/>
  <c r="CO52" i="4"/>
  <c r="BZ51" i="4"/>
  <c r="BZ55" i="4" s="1"/>
  <c r="BZ57" i="4" s="1"/>
  <c r="CO51" i="4"/>
  <c r="D49" i="4"/>
  <c r="CN44" i="4"/>
  <c r="CO39" i="4"/>
  <c r="F39" i="4"/>
  <c r="CO38" i="4"/>
  <c r="I38" i="4"/>
  <c r="CO37" i="4"/>
  <c r="CO36" i="4"/>
  <c r="CO35" i="4"/>
  <c r="CO34" i="4"/>
  <c r="BZ33" i="4"/>
  <c r="BZ32" i="4"/>
  <c r="CO32" i="4"/>
  <c r="X38" i="4"/>
  <c r="CO30" i="4"/>
  <c r="F35" i="4"/>
  <c r="CO29" i="4"/>
  <c r="BZ28" i="4"/>
  <c r="CJ26" i="4"/>
  <c r="CH26" i="4"/>
  <c r="CG26" i="4"/>
  <c r="CF26" i="4"/>
  <c r="CE26" i="4"/>
  <c r="CB26" i="4"/>
  <c r="BY26" i="4"/>
  <c r="BX26" i="4"/>
  <c r="BW26" i="4"/>
  <c r="E26" i="4"/>
  <c r="E25" i="4"/>
  <c r="BZ24" i="4"/>
  <c r="BZ26" i="4" s="1"/>
  <c r="BV24" i="4"/>
  <c r="BV26" i="4" s="1"/>
  <c r="CO24" i="4"/>
  <c r="AM24" i="4"/>
  <c r="E24" i="4"/>
  <c r="E23" i="4"/>
  <c r="E22" i="4"/>
  <c r="E21" i="4"/>
  <c r="K25" i="4"/>
  <c r="E20" i="4"/>
  <c r="E19" i="4"/>
  <c r="BA18" i="4"/>
  <c r="AV18" i="4"/>
  <c r="AI18" i="4"/>
  <c r="E18" i="4"/>
  <c r="CJ17" i="4"/>
  <c r="CH17" i="4"/>
  <c r="CG17" i="4"/>
  <c r="CF17" i="4"/>
  <c r="CE17" i="4"/>
  <c r="CB17" i="4"/>
  <c r="BY17" i="4"/>
  <c r="BX17" i="4"/>
  <c r="E17" i="4"/>
  <c r="BZ16" i="4"/>
  <c r="BW16" i="4"/>
  <c r="CO16" i="4"/>
  <c r="AN18" i="4"/>
  <c r="CE34" i="4" s="1"/>
  <c r="BX41" i="4"/>
  <c r="E16" i="4"/>
  <c r="CN15" i="4"/>
  <c r="CC15" i="4"/>
  <c r="CC16" i="4" s="1"/>
  <c r="BZ15" i="4"/>
  <c r="BU15" i="4"/>
  <c r="BL15" i="4"/>
  <c r="CJ39" i="4" s="1"/>
  <c r="D27" i="4"/>
  <c r="C27" i="4"/>
  <c r="CM14" i="4"/>
  <c r="CM15" i="4" s="1"/>
  <c r="CM16" i="4" s="1"/>
  <c r="CM17" i="4" s="1"/>
  <c r="CM18" i="4" s="1"/>
  <c r="CM19" i="4" s="1"/>
  <c r="CM20" i="4" s="1"/>
  <c r="CM21" i="4" s="1"/>
  <c r="CM22" i="4" s="1"/>
  <c r="CM23" i="4" s="1"/>
  <c r="CM24" i="4" s="1"/>
  <c r="CM25" i="4" s="1"/>
  <c r="CM26" i="4" s="1"/>
  <c r="CM27" i="4" s="1"/>
  <c r="CM28" i="4" s="1"/>
  <c r="CM29" i="4" s="1"/>
  <c r="CM30" i="4" s="1"/>
  <c r="CM31" i="4" s="1"/>
  <c r="CM32" i="4" s="1"/>
  <c r="CM33" i="4" s="1"/>
  <c r="CM34" i="4" s="1"/>
  <c r="CM35" i="4" s="1"/>
  <c r="CM36" i="4" s="1"/>
  <c r="CM37" i="4" s="1"/>
  <c r="CM38" i="4" s="1"/>
  <c r="CM39" i="4" s="1"/>
  <c r="CM40" i="4" s="1"/>
  <c r="CM41" i="4" s="1"/>
  <c r="CM42" i="4" s="1"/>
  <c r="CM43" i="4" s="1"/>
  <c r="CM44" i="4" s="1"/>
  <c r="CM45" i="4" s="1"/>
  <c r="CM46" i="4" s="1"/>
  <c r="CM47" i="4" s="1"/>
  <c r="CM48" i="4" s="1"/>
  <c r="CM49" i="4" s="1"/>
  <c r="CM50" i="4" s="1"/>
  <c r="CM51" i="4" s="1"/>
  <c r="CM52" i="4" s="1"/>
  <c r="CM53" i="4" s="1"/>
  <c r="CM54" i="4" s="1"/>
  <c r="CM55" i="4" s="1"/>
  <c r="CM56" i="4" s="1"/>
  <c r="CM57" i="4" s="1"/>
  <c r="CC14" i="4"/>
  <c r="BV14" i="4"/>
  <c r="BV17" i="4" s="1"/>
  <c r="BS14" i="4"/>
  <c r="BS15" i="4" s="1"/>
  <c r="BS16" i="4" s="1"/>
  <c r="BS17" i="4" s="1"/>
  <c r="BS18" i="4" s="1"/>
  <c r="BS19" i="4" s="1"/>
  <c r="BS20" i="4" s="1"/>
  <c r="BS21" i="4" s="1"/>
  <c r="BS22" i="4" s="1"/>
  <c r="BS23" i="4" s="1"/>
  <c r="BS24" i="4" s="1"/>
  <c r="BS25" i="4" s="1"/>
  <c r="BS26" i="4" s="1"/>
  <c r="BS27" i="4" s="1"/>
  <c r="BS28" i="4" s="1"/>
  <c r="BS29" i="4" s="1"/>
  <c r="BS30" i="4" s="1"/>
  <c r="BS31" i="4" s="1"/>
  <c r="BS32" i="4" s="1"/>
  <c r="BS33" i="4" s="1"/>
  <c r="BS34" i="4" s="1"/>
  <c r="BS35" i="4" s="1"/>
  <c r="BS36" i="4" s="1"/>
  <c r="BS37" i="4" s="1"/>
  <c r="BS38" i="4" s="1"/>
  <c r="BS39" i="4" s="1"/>
  <c r="BS40" i="4" s="1"/>
  <c r="BS41" i="4" s="1"/>
  <c r="BS42" i="4" s="1"/>
  <c r="BS43" i="4" s="1"/>
  <c r="BS44" i="4" s="1"/>
  <c r="BS45" i="4" s="1"/>
  <c r="BS46" i="4" s="1"/>
  <c r="BS47" i="4" s="1"/>
  <c r="BS48" i="4" s="1"/>
  <c r="BS49" i="4" s="1"/>
  <c r="BS50" i="4" s="1"/>
  <c r="BS51" i="4" s="1"/>
  <c r="BS52" i="4" s="1"/>
  <c r="BS53" i="4" s="1"/>
  <c r="BS54" i="4" s="1"/>
  <c r="BS55" i="4" s="1"/>
  <c r="BS56" i="4" s="1"/>
  <c r="BS57" i="4" s="1"/>
  <c r="AI14" i="4"/>
  <c r="AJ14" i="4"/>
  <c r="AB16" i="4"/>
  <c r="AB18" i="4" s="1"/>
  <c r="AC18" i="4" s="1"/>
  <c r="AC21" i="4" s="1"/>
  <c r="BZ14" i="4"/>
  <c r="BZ17" i="4" s="1"/>
  <c r="BW14" i="4"/>
  <c r="BM13" i="4"/>
  <c r="BM14" i="4" s="1"/>
  <c r="BM15" i="4" s="1"/>
  <c r="BM16" i="4" s="1"/>
  <c r="BK16" i="4"/>
  <c r="BJ16" i="4"/>
  <c r="BH13" i="4"/>
  <c r="BH14" i="4" s="1"/>
  <c r="BH15" i="4" s="1"/>
  <c r="BH16" i="4" s="1"/>
  <c r="BH17" i="4" s="1"/>
  <c r="BH18" i="4" s="1"/>
  <c r="BH19" i="4" s="1"/>
  <c r="BH20" i="4" s="1"/>
  <c r="BH21" i="4" s="1"/>
  <c r="BG13" i="4"/>
  <c r="BC13" i="4"/>
  <c r="BC14" i="4" s="1"/>
  <c r="BC15" i="4" s="1"/>
  <c r="BC16" i="4" s="1"/>
  <c r="BC17" i="4" s="1"/>
  <c r="BC18" i="4" s="1"/>
  <c r="BC19" i="4" s="1"/>
  <c r="AX13" i="4"/>
  <c r="AX14" i="4" s="1"/>
  <c r="AX15" i="4" s="1"/>
  <c r="AX16" i="4" s="1"/>
  <c r="AX17" i="4" s="1"/>
  <c r="AX18" i="4" s="1"/>
  <c r="AX19" i="4" s="1"/>
  <c r="AX20" i="4" s="1"/>
  <c r="AS13" i="4"/>
  <c r="AS14" i="4" s="1"/>
  <c r="AS15" i="4" s="1"/>
  <c r="AS16" i="4" s="1"/>
  <c r="AS17" i="4" s="1"/>
  <c r="AS18" i="4" s="1"/>
  <c r="AS19" i="4" s="1"/>
  <c r="AS20" i="4" s="1"/>
  <c r="AO13" i="4"/>
  <c r="AO14" i="4" s="1"/>
  <c r="AO15" i="4" s="1"/>
  <c r="AI13" i="4"/>
  <c r="AD13" i="4"/>
  <c r="AD14" i="4" s="1"/>
  <c r="AD15" i="4" s="1"/>
  <c r="AD16" i="4" s="1"/>
  <c r="AD17" i="4" s="1"/>
  <c r="AD18" i="4" s="1"/>
  <c r="AD19" i="4" s="1"/>
  <c r="AD20" i="4" s="1"/>
  <c r="AD21" i="4" s="1"/>
  <c r="AD22" i="4" s="1"/>
  <c r="AD23" i="4" s="1"/>
  <c r="AD24" i="4" s="1"/>
  <c r="AD25" i="4" s="1"/>
  <c r="AD26" i="4" s="1"/>
  <c r="AD27" i="4" s="1"/>
  <c r="AD28" i="4" s="1"/>
  <c r="AD29" i="4" s="1"/>
  <c r="Y13" i="4"/>
  <c r="Y14" i="4" s="1"/>
  <c r="Y15" i="4" s="1"/>
  <c r="Y16" i="4" s="1"/>
  <c r="Y17" i="4" s="1"/>
  <c r="Y18" i="4" s="1"/>
  <c r="Y19" i="4" s="1"/>
  <c r="Y20" i="4" s="1"/>
  <c r="Y21" i="4" s="1"/>
  <c r="Y22" i="4" s="1"/>
  <c r="Y23" i="4" s="1"/>
  <c r="Y24" i="4" s="1"/>
  <c r="U13" i="4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Q13" i="4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L13" i="4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G13" i="4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BE14" i="4"/>
  <c r="BB12" i="4"/>
  <c r="BB14" i="4" s="1"/>
  <c r="BA14" i="4"/>
  <c r="AZ14" i="4"/>
  <c r="AW12" i="4"/>
  <c r="AW15" i="4" s="1"/>
  <c r="AU15" i="4"/>
  <c r="CF31" i="4"/>
  <c r="CF42" i="4" s="1"/>
  <c r="AN14" i="4"/>
  <c r="AI12" i="4"/>
  <c r="AJ12" i="4"/>
  <c r="BM7" i="4"/>
  <c r="BH7" i="4"/>
  <c r="BC7" i="4"/>
  <c r="AX7" i="4"/>
  <c r="AS7" i="4"/>
  <c r="AO7" i="4"/>
  <c r="AK7" i="4"/>
  <c r="AD7" i="4"/>
  <c r="Y7" i="4"/>
  <c r="U7" i="4"/>
  <c r="Q7" i="4"/>
  <c r="L7" i="4"/>
  <c r="CM6" i="4"/>
  <c r="CC6" i="4"/>
  <c r="BS6" i="4"/>
  <c r="AS6" i="4"/>
  <c r="G6" i="4"/>
  <c r="AX6" i="4" s="1"/>
  <c r="BM4" i="4"/>
  <c r="BH4" i="4"/>
  <c r="BC4" i="4"/>
  <c r="AX4" i="4"/>
  <c r="AS4" i="4"/>
  <c r="AO4" i="4"/>
  <c r="AK4" i="4"/>
  <c r="AD4" i="4"/>
  <c r="Y4" i="4"/>
  <c r="U4" i="4"/>
  <c r="Q4" i="4"/>
  <c r="L4" i="4"/>
  <c r="CM3" i="4"/>
  <c r="BL2" i="4"/>
  <c r="BG2" i="4"/>
  <c r="BB2" i="4"/>
  <c r="AW2" i="4"/>
  <c r="AR2" i="4"/>
  <c r="AN2" i="4"/>
  <c r="AJ2" i="4"/>
  <c r="AC2" i="4"/>
  <c r="X2" i="4"/>
  <c r="T2" i="4"/>
  <c r="P2" i="4"/>
  <c r="K2" i="4"/>
  <c r="F2" i="4"/>
  <c r="C19" i="3"/>
  <c r="F27" i="2"/>
  <c r="S16" i="4" s="1"/>
  <c r="F23" i="2"/>
  <c r="C23" i="2"/>
  <c r="BW17" i="4" l="1"/>
  <c r="C28" i="3"/>
  <c r="C30" i="3" s="1"/>
  <c r="C32" i="3" s="1"/>
  <c r="CH34" i="4"/>
  <c r="BB16" i="4"/>
  <c r="CC17" i="4"/>
  <c r="CK16" i="4"/>
  <c r="CP16" i="4" s="1"/>
  <c r="CG34" i="4"/>
  <c r="AW17" i="4"/>
  <c r="BN19" i="4"/>
  <c r="BM17" i="4"/>
  <c r="BM18" i="4" s="1"/>
  <c r="BM19" i="4" s="1"/>
  <c r="BM20" i="4" s="1"/>
  <c r="CA34" i="4"/>
  <c r="AC23" i="4"/>
  <c r="CA40" i="4" s="1"/>
  <c r="CQ16" i="4"/>
  <c r="AJ16" i="4"/>
  <c r="CE39" i="4"/>
  <c r="AN22" i="4"/>
  <c r="AN20" i="4"/>
  <c r="BU17" i="4"/>
  <c r="CO14" i="4"/>
  <c r="AJ13" i="4"/>
  <c r="CC5" i="4"/>
  <c r="Q6" i="4"/>
  <c r="AK6" i="4"/>
  <c r="BC6" i="4"/>
  <c r="BG12" i="4"/>
  <c r="BG14" i="4" s="1"/>
  <c r="BG16" i="4" s="1"/>
  <c r="BF14" i="4"/>
  <c r="CK14" i="4"/>
  <c r="CP14" i="4" s="1"/>
  <c r="AV15" i="4"/>
  <c r="K16" i="4"/>
  <c r="K27" i="4" s="1"/>
  <c r="CF44" i="4"/>
  <c r="E40" i="4"/>
  <c r="E41" i="4"/>
  <c r="BV34" i="4" s="1"/>
  <c r="E44" i="4"/>
  <c r="CM5" i="4"/>
  <c r="U6" i="4"/>
  <c r="AO6" i="4"/>
  <c r="BH6" i="4"/>
  <c r="W27" i="4"/>
  <c r="I30" i="4"/>
  <c r="AR15" i="4"/>
  <c r="CK15" i="4"/>
  <c r="CP15" i="4" s="1"/>
  <c r="CO15" i="4"/>
  <c r="CQ15" i="4" s="1"/>
  <c r="CL16" i="4"/>
  <c r="CO26" i="4"/>
  <c r="BM6" i="4"/>
  <c r="BX40" i="4"/>
  <c r="BX42" i="4" s="1"/>
  <c r="BX44" i="4" s="1"/>
  <c r="P31" i="4"/>
  <c r="Y6" i="4"/>
  <c r="A7" i="2"/>
  <c r="BS5" i="4"/>
  <c r="L6" i="4"/>
  <c r="AD6" i="4"/>
  <c r="X23" i="4"/>
  <c r="BL13" i="4"/>
  <c r="E15" i="4"/>
  <c r="E27" i="4" s="1"/>
  <c r="BU26" i="4"/>
  <c r="CO28" i="4"/>
  <c r="CO31" i="4"/>
  <c r="CO33" i="4"/>
  <c r="BU42" i="4"/>
  <c r="CO55" i="4"/>
  <c r="CO57" i="4" s="1"/>
  <c r="CO40" i="4"/>
  <c r="CO41" i="4"/>
  <c r="BU55" i="4"/>
  <c r="BU57" i="4" s="1"/>
  <c r="BU46" i="4" s="1"/>
  <c r="CL15" i="4" l="1"/>
  <c r="BN20" i="4"/>
  <c r="CL14" i="4"/>
  <c r="F42" i="4"/>
  <c r="BV31" i="4"/>
  <c r="AN24" i="4"/>
  <c r="CE40" i="4" s="1"/>
  <c r="CE42" i="4" s="1"/>
  <c r="CE44" i="4" s="1"/>
  <c r="AC24" i="4"/>
  <c r="AW18" i="4"/>
  <c r="CG40" i="4" s="1"/>
  <c r="CC18" i="4"/>
  <c r="CC19" i="4" s="1"/>
  <c r="CC20" i="4" s="1"/>
  <c r="CC21" i="4" s="1"/>
  <c r="CC22" i="4" s="1"/>
  <c r="CC23" i="4" s="1"/>
  <c r="CC24" i="4" s="1"/>
  <c r="CK17" i="4"/>
  <c r="CL17" i="4" s="1"/>
  <c r="CJ34" i="4"/>
  <c r="BL16" i="4"/>
  <c r="BL18" i="4" s="1"/>
  <c r="BU44" i="4"/>
  <c r="AI21" i="4"/>
  <c r="AI22" i="4" s="1"/>
  <c r="AJ25" i="4" s="1"/>
  <c r="BQ12" i="4"/>
  <c r="CO46" i="4"/>
  <c r="CO42" i="4"/>
  <c r="J30" i="4"/>
  <c r="BW34" i="4" s="1"/>
  <c r="CI34" i="4"/>
  <c r="BG17" i="4"/>
  <c r="CI40" i="4" s="1"/>
  <c r="CA42" i="4"/>
  <c r="CA44" i="4" s="1"/>
  <c r="X27" i="4"/>
  <c r="BZ34" i="4" s="1"/>
  <c r="F45" i="4"/>
  <c r="BV39" i="4"/>
  <c r="CP17" i="4"/>
  <c r="CO17" i="4"/>
  <c r="CQ14" i="4"/>
  <c r="CG42" i="4"/>
  <c r="CG44" i="4" s="1"/>
  <c r="BB18" i="4"/>
  <c r="CH40" i="4" s="1"/>
  <c r="CH42" i="4" s="1"/>
  <c r="CH44" i="4" s="1"/>
  <c r="BG19" i="4" l="1"/>
  <c r="F47" i="4"/>
  <c r="BB20" i="4"/>
  <c r="AN26" i="4"/>
  <c r="BU48" i="4"/>
  <c r="CO48" i="4" s="1"/>
  <c r="CQ17" i="4"/>
  <c r="I29" i="4"/>
  <c r="J29" i="4" s="1"/>
  <c r="W26" i="4"/>
  <c r="X26" i="4" s="1"/>
  <c r="BQ14" i="4"/>
  <c r="BL20" i="4"/>
  <c r="CJ40" i="4" s="1"/>
  <c r="CJ42" i="4" s="1"/>
  <c r="CJ44" i="4" s="1"/>
  <c r="CK24" i="4"/>
  <c r="CC25" i="4"/>
  <c r="CC26" i="4" s="1"/>
  <c r="CO44" i="4"/>
  <c r="F49" i="4"/>
  <c r="BV40" i="4" s="1"/>
  <c r="BV42" i="4" s="1"/>
  <c r="BV44" i="4" s="1"/>
  <c r="CB31" i="4"/>
  <c r="AJ28" i="4"/>
  <c r="CB40" i="4" s="1"/>
  <c r="AJ27" i="4"/>
  <c r="CI42" i="4"/>
  <c r="CI44" i="4" s="1"/>
  <c r="AW20" i="4"/>
  <c r="CC27" i="4" l="1"/>
  <c r="CC28" i="4" s="1"/>
  <c r="CK26" i="4"/>
  <c r="I33" i="4"/>
  <c r="J33" i="4" s="1"/>
  <c r="W28" i="4"/>
  <c r="X28" i="4" s="1"/>
  <c r="BZ39" i="4" s="1"/>
  <c r="CB42" i="4"/>
  <c r="CB44" i="4" s="1"/>
  <c r="CP24" i="4"/>
  <c r="CL24" i="4"/>
  <c r="BQ16" i="4"/>
  <c r="BQ18" i="4" s="1"/>
  <c r="BQ19" i="4" s="1"/>
  <c r="BQ20" i="4" s="1"/>
  <c r="BZ31" i="4"/>
  <c r="AJ29" i="4"/>
  <c r="F50" i="4"/>
  <c r="BL21" i="4"/>
  <c r="K31" i="4"/>
  <c r="BW31" i="4"/>
  <c r="X29" i="4" l="1"/>
  <c r="X40" i="4" s="1"/>
  <c r="BW39" i="4"/>
  <c r="K35" i="4"/>
  <c r="K37" i="4" s="1"/>
  <c r="X41" i="4"/>
  <c r="BZ40" i="4" s="1"/>
  <c r="BZ42" i="4" s="1"/>
  <c r="BZ44" i="4" s="1"/>
  <c r="CP26" i="4"/>
  <c r="CQ24" i="4"/>
  <c r="CL26" i="4"/>
  <c r="CK28" i="4"/>
  <c r="CC29" i="4"/>
  <c r="X42" i="4" l="1"/>
  <c r="K38" i="4"/>
  <c r="BW40" i="4" s="1"/>
  <c r="BW42" i="4" s="1"/>
  <c r="BW44" i="4" s="1"/>
  <c r="CC30" i="4"/>
  <c r="CK29" i="4"/>
  <c r="CQ26" i="4"/>
  <c r="CP28" i="4"/>
  <c r="CL28" i="4"/>
  <c r="CQ28" i="4" l="1"/>
  <c r="CL29" i="4"/>
  <c r="CP29" i="4"/>
  <c r="CQ29" i="4" s="1"/>
  <c r="CC31" i="4"/>
  <c r="CK30" i="4"/>
  <c r="K39" i="4"/>
  <c r="CL30" i="4" l="1"/>
  <c r="CP30" i="4"/>
  <c r="CC32" i="4"/>
  <c r="CK31" i="4"/>
  <c r="CP31" i="4" l="1"/>
  <c r="CQ31" i="4" s="1"/>
  <c r="CL31" i="4"/>
  <c r="CQ30" i="4"/>
  <c r="CK32" i="4"/>
  <c r="CC33" i="4"/>
  <c r="CK33" i="4" l="1"/>
  <c r="CC34" i="4"/>
  <c r="CP32" i="4"/>
  <c r="CL32" i="4"/>
  <c r="CP33" i="4" l="1"/>
  <c r="CQ33" i="4" s="1"/>
  <c r="CL33" i="4"/>
  <c r="CQ32" i="4"/>
  <c r="CC35" i="4"/>
  <c r="CK34" i="4"/>
  <c r="CC36" i="4" l="1"/>
  <c r="CK35" i="4"/>
  <c r="CP34" i="4"/>
  <c r="CQ34" i="4" s="1"/>
  <c r="CL34" i="4"/>
  <c r="CC37" i="4" l="1"/>
  <c r="CK36" i="4"/>
  <c r="CL35" i="4"/>
  <c r="CP35" i="4"/>
  <c r="CQ35" i="4" s="1"/>
  <c r="CP36" i="4" l="1"/>
  <c r="CQ36" i="4" s="1"/>
  <c r="CL36" i="4"/>
  <c r="CC38" i="4"/>
  <c r="CK37" i="4"/>
  <c r="CC39" i="4" l="1"/>
  <c r="CK38" i="4"/>
  <c r="CL37" i="4"/>
  <c r="CP37" i="4"/>
  <c r="CQ37" i="4" s="1"/>
  <c r="CC40" i="4" l="1"/>
  <c r="CK39" i="4"/>
  <c r="CP38" i="4"/>
  <c r="CQ38" i="4" s="1"/>
  <c r="CL38" i="4"/>
  <c r="CC41" i="4" l="1"/>
  <c r="CP39" i="4"/>
  <c r="CQ39" i="4" s="1"/>
  <c r="CL39" i="4"/>
  <c r="CC42" i="4" l="1"/>
  <c r="CC43" i="4" s="1"/>
  <c r="CC44" i="4" s="1"/>
  <c r="CC45" i="4" s="1"/>
  <c r="CC46" i="4" s="1"/>
  <c r="CK41" i="4"/>
  <c r="CP41" i="4" l="1"/>
  <c r="CL41" i="4"/>
  <c r="CC47" i="4"/>
  <c r="CC48" i="4" s="1"/>
  <c r="CC49" i="4" s="1"/>
  <c r="CC50" i="4" s="1"/>
  <c r="CC51" i="4" s="1"/>
  <c r="CK46" i="4"/>
  <c r="CK51" i="4" l="1"/>
  <c r="CC52" i="4"/>
  <c r="CP46" i="4"/>
  <c r="CL46" i="4"/>
  <c r="CQ41" i="4"/>
  <c r="CP51" i="4" l="1"/>
  <c r="CL51" i="4"/>
  <c r="CQ46" i="4"/>
  <c r="CC53" i="4"/>
  <c r="CK52" i="4"/>
  <c r="CK53" i="4" l="1"/>
  <c r="CC54" i="4"/>
  <c r="S12" i="4"/>
  <c r="S14" i="4" s="1"/>
  <c r="T17" i="4" s="1"/>
  <c r="C8" i="1"/>
  <c r="CQ51" i="4"/>
  <c r="CL52" i="4"/>
  <c r="CP52" i="4"/>
  <c r="CQ52" i="4" s="1"/>
  <c r="CP53" i="4" l="1"/>
  <c r="CQ53" i="4" s="1"/>
  <c r="CL53" i="4"/>
  <c r="C19" i="1"/>
  <c r="C21" i="1" s="1"/>
  <c r="C16" i="1"/>
  <c r="T21" i="4"/>
  <c r="T23" i="4" s="1"/>
  <c r="CC55" i="4"/>
  <c r="CC56" i="4" s="1"/>
  <c r="CK54" i="4"/>
  <c r="CL54" i="4" l="1"/>
  <c r="CL55" i="4" s="1"/>
  <c r="CP54" i="4"/>
  <c r="CK55" i="4"/>
  <c r="BY40" i="4"/>
  <c r="T24" i="4"/>
  <c r="CK56" i="4"/>
  <c r="CC57" i="4"/>
  <c r="BY42" i="4" l="1"/>
  <c r="BY44" i="4" s="1"/>
  <c r="CK40" i="4"/>
  <c r="CK57" i="4"/>
  <c r="CP56" i="4"/>
  <c r="CQ56" i="4" s="1"/>
  <c r="CL56" i="4"/>
  <c r="CL57" i="4" s="1"/>
  <c r="CQ54" i="4"/>
  <c r="CP55" i="4"/>
  <c r="CP57" i="4" l="1"/>
  <c r="CP40" i="4"/>
  <c r="CL40" i="4"/>
  <c r="CL42" i="4" s="1"/>
  <c r="CL44" i="4" s="1"/>
  <c r="CK42" i="4"/>
  <c r="CK44" i="4" s="1"/>
  <c r="CQ55" i="4"/>
  <c r="CQ40" i="4" l="1"/>
  <c r="CP42" i="4"/>
  <c r="CP44" i="4" s="1"/>
  <c r="CL48" i="4"/>
  <c r="CQ57" i="4"/>
  <c r="CQ42" i="4" l="1"/>
  <c r="CQ44" i="4" l="1"/>
  <c r="CQ48" i="4" l="1"/>
  <c r="C7" i="1"/>
  <c r="C10" i="1" l="1"/>
  <c r="C15" i="1"/>
  <c r="C17" i="1" s="1"/>
  <c r="C23" i="1" s="1"/>
</calcChain>
</file>

<file path=xl/sharedStrings.xml><?xml version="1.0" encoding="utf-8"?>
<sst xmlns="http://schemas.openxmlformats.org/spreadsheetml/2006/main" count="883" uniqueCount="635">
  <si>
    <t>Gas Commission Basis Report Cover Letter</t>
  </si>
  <si>
    <t>Page 1.01</t>
  </si>
  <si>
    <t>Adjusted Results</t>
  </si>
  <si>
    <t>of Operations</t>
  </si>
  <si>
    <t>Restated Net Operating Income</t>
  </si>
  <si>
    <t>a</t>
  </si>
  <si>
    <t>Restated Rate Base</t>
  </si>
  <si>
    <t>b</t>
  </si>
  <si>
    <t>Normalized Overall Rate of Return</t>
  </si>
  <si>
    <t>c=a/b</t>
  </si>
  <si>
    <t>d=a</t>
  </si>
  <si>
    <t>Restated Interest Expense</t>
  </si>
  <si>
    <t>e</t>
  </si>
  <si>
    <t>Restated NOI less Restated Interest Exp</t>
  </si>
  <si>
    <t>f=d-e</t>
  </si>
  <si>
    <t>g=b</t>
  </si>
  <si>
    <t>Actual Equity Percent</t>
  </si>
  <si>
    <t>h</t>
  </si>
  <si>
    <t>Equity Rate Base</t>
  </si>
  <si>
    <t>i=g*h</t>
  </si>
  <si>
    <t>Restated Return on Actual Equity</t>
  </si>
  <si>
    <t>j=f/i</t>
  </si>
  <si>
    <t>Page 1.02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</si>
  <si>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</si>
  <si>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</si>
  <si>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</si>
  <si>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</si>
  <si>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</si>
  <si>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</si>
  <si>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</si>
  <si>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</si>
  <si>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 xml:space="preserve"> </t>
  </si>
  <si>
    <t>Weighted</t>
  </si>
  <si>
    <t>Cost of</t>
  </si>
  <si>
    <t>Description</t>
  </si>
  <si>
    <t>Amount (i)</t>
  </si>
  <si>
    <t>Ratio</t>
  </si>
  <si>
    <t>Cost</t>
  </si>
  <si>
    <t>Capital</t>
  </si>
  <si>
    <t>Short Term Debt</t>
  </si>
  <si>
    <t>Long Term Debt</t>
  </si>
  <si>
    <t>Common Stock</t>
  </si>
  <si>
    <t>Total</t>
  </si>
  <si>
    <r>
      <t>(i)</t>
    </r>
    <r>
      <rPr>
        <sz val="10"/>
        <rFont val="Arial"/>
        <family val="2"/>
      </rPr>
      <t xml:space="preserve"> - Average of Month-End Balances</t>
    </r>
  </si>
  <si>
    <t>Total (A)</t>
  </si>
  <si>
    <t>Puget Sound Energy</t>
  </si>
  <si>
    <t>Gas Rate Base</t>
  </si>
  <si>
    <t>As of June 30, 2017</t>
  </si>
  <si>
    <t>Electric</t>
  </si>
  <si>
    <t>Gas</t>
  </si>
  <si>
    <t xml:space="preserve">    Line</t>
  </si>
  <si>
    <t>AMA</t>
  </si>
  <si>
    <t xml:space="preserve">     No.</t>
  </si>
  <si>
    <t xml:space="preserve">           </t>
  </si>
  <si>
    <t>Gas Utility Plant in Service</t>
  </si>
  <si>
    <t xml:space="preserve">Common Plant-Allocation to Gas </t>
  </si>
  <si>
    <t>Gas Stored Underground - Non current</t>
  </si>
  <si>
    <t xml:space="preserve">   Total Plant in Service and Other Assets</t>
  </si>
  <si>
    <t>Accumulated Provision for Depreciation</t>
  </si>
  <si>
    <t>Common Accumulated Depreciation-Allocation to Gas</t>
  </si>
  <si>
    <t>Customer Advances for Construction</t>
  </si>
  <si>
    <t>Contributions in Aid of Construction - Accum. Def. FIT.</t>
  </si>
  <si>
    <t>Liberalized Depreciation Total Accum. Def. FIT - Liberalized</t>
  </si>
  <si>
    <t>NOL Carryforward</t>
  </si>
  <si>
    <t>Customer Deposits</t>
  </si>
  <si>
    <t xml:space="preserve">   Accumulated Depreciation and Other Liabilities</t>
  </si>
  <si>
    <t>Net Operating Investment</t>
  </si>
  <si>
    <t>Allowance for Working Capital</t>
  </si>
  <si>
    <t>Total Gas Rate Base</t>
  </si>
  <si>
    <t>Adj 4.01</t>
  </si>
  <si>
    <t>Page 2-A</t>
  </si>
  <si>
    <t>Page 2-B</t>
  </si>
  <si>
    <t>Page 2 Summary</t>
  </si>
  <si>
    <t>PUGET SOUND ENERGY-GAS</t>
  </si>
  <si>
    <t>STATEMENT OF OPERATING INCOME AND ADJUSTMENTS</t>
  </si>
  <si>
    <t>RESULTS OF OPERATIONS</t>
  </si>
  <si>
    <t>TEMPERATURE NORMALIZATION</t>
  </si>
  <si>
    <t>REVENUE &amp; EXPENSE RESTATING</t>
  </si>
  <si>
    <t>FEDERAL INCOME TAX</t>
  </si>
  <si>
    <t>TAX BENEFIT OF RESTATED INTEREST</t>
  </si>
  <si>
    <t>PASS-THROUGH REVENUE &amp; EXPENSE</t>
  </si>
  <si>
    <t>RATE CASE EXPENSES</t>
  </si>
  <si>
    <t>BAD DEBTS</t>
  </si>
  <si>
    <t>EXCISE TAX &amp; FILING FEE</t>
  </si>
  <si>
    <t>INTEREST ON CUSTOMER DEPOSITS</t>
  </si>
  <si>
    <t>PENSION PLAN</t>
  </si>
  <si>
    <t>D&amp;O INSURANCE</t>
  </si>
  <si>
    <t>INJURIES AND DAMAGES</t>
  </si>
  <si>
    <t>INCENTIVE PAY</t>
  </si>
  <si>
    <t>CONVERSION FACTOR</t>
  </si>
  <si>
    <t>FOR THE TWELVE MONTHS ENDED JUNE 30, 2017</t>
  </si>
  <si>
    <t>COMMISSION BASIS REPORT</t>
  </si>
  <si>
    <t>OTHER</t>
  </si>
  <si>
    <t>PERCENT</t>
  </si>
  <si>
    <t>&gt;</t>
  </si>
  <si>
    <t>LINE</t>
  </si>
  <si>
    <t>NET</t>
  </si>
  <si>
    <t>GROSS</t>
  </si>
  <si>
    <t>OPERATING</t>
  </si>
  <si>
    <t>WRITEOFFS</t>
  </si>
  <si>
    <t xml:space="preserve">LINE </t>
  </si>
  <si>
    <t>ACTUAL RESULTS OF</t>
  </si>
  <si>
    <t>TEMPERATURE</t>
  </si>
  <si>
    <t>REVENUE</t>
  </si>
  <si>
    <t xml:space="preserve">FEDERAL </t>
  </si>
  <si>
    <t>TAX BENEFIT OF</t>
  </si>
  <si>
    <t>PASS-THROUGH</t>
  </si>
  <si>
    <t>RATE CASE</t>
  </si>
  <si>
    <t xml:space="preserve">BAD </t>
  </si>
  <si>
    <t>EXCISE TAX &amp;</t>
  </si>
  <si>
    <t xml:space="preserve">INTEREST ON </t>
  </si>
  <si>
    <t xml:space="preserve">PENSION </t>
  </si>
  <si>
    <t>D&amp;O</t>
  </si>
  <si>
    <t>INJURIES</t>
  </si>
  <si>
    <t>INCENTIVE</t>
  </si>
  <si>
    <t>TOTAL</t>
  </si>
  <si>
    <t>ADJUSTED</t>
  </si>
  <si>
    <t>ACTUAL</t>
  </si>
  <si>
    <t>RESTATED</t>
  </si>
  <si>
    <t>NO.</t>
  </si>
  <si>
    <t>DESCRIPTION</t>
  </si>
  <si>
    <t>ADJUSTMENT</t>
  </si>
  <si>
    <t>AMOUNT</t>
  </si>
  <si>
    <t>YEAR</t>
  </si>
  <si>
    <t>REVENUES</t>
  </si>
  <si>
    <t>TO REVENUE</t>
  </si>
  <si>
    <t xml:space="preserve">RESTATED </t>
  </si>
  <si>
    <t>TEST YEAR</t>
  </si>
  <si>
    <t>BASE</t>
  </si>
  <si>
    <t>RATE</t>
  </si>
  <si>
    <t>OPERATIONS</t>
  </si>
  <si>
    <t>NORMALIZATION</t>
  </si>
  <si>
    <t>&amp; EXPENSE</t>
  </si>
  <si>
    <t>INCOME TAX</t>
  </si>
  <si>
    <t>RESTATED INTEREST</t>
  </si>
  <si>
    <t>REVENUE &amp; EXPENSE</t>
  </si>
  <si>
    <t>EXPENSES</t>
  </si>
  <si>
    <t>DEBTS</t>
  </si>
  <si>
    <t>FILING FEE</t>
  </si>
  <si>
    <t>CUST DEPOSITS</t>
  </si>
  <si>
    <t>PLAN</t>
  </si>
  <si>
    <t>INSURANCE</t>
  </si>
  <si>
    <t>AND DAMAGES</t>
  </si>
  <si>
    <t>PAY</t>
  </si>
  <si>
    <t>ADJUSTMENTS</t>
  </si>
  <si>
    <t>RESULTS OF</t>
  </si>
  <si>
    <t>12 ME June 30, 2017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</si>
  <si>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</si>
  <si>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</si>
  <si>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</si>
  <si>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</si>
  <si>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</si>
  <si>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</si>
  <si>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</si>
  <si>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</si>
  <si>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</si>
  <si>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</si>
  <si>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</si>
  <si>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</si>
  <si>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</si>
  <si>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TEMPERATURE NORMALIZATION ADJUSTMENT:</t>
  </si>
  <si>
    <t>SALES TO CUSTOMERS:</t>
  </si>
  <si>
    <t>TAXABLE INCOME</t>
  </si>
  <si>
    <t>RATE BASE</t>
  </si>
  <si>
    <t>REMOVE REVENUES ASSOCIATED WITH RIDERS:</t>
  </si>
  <si>
    <t>EXPENSES TO BE NORMALIZED:</t>
  </si>
  <si>
    <t>1</t>
  </si>
  <si>
    <t>RESTATED EXCISE TAXES</t>
  </si>
  <si>
    <t>INTEREST EXPENSE FOR TEST YEAR</t>
  </si>
  <si>
    <t>QUALIFIED RETIREMENT FUND</t>
  </si>
  <si>
    <t>D &amp; O INS. CHG  EXPENSE</t>
  </si>
  <si>
    <t>INJURIES &amp; DAMAGES ACCRUALS</t>
  </si>
  <si>
    <t>-</t>
  </si>
  <si>
    <t>TEMP ADJ</t>
  </si>
  <si>
    <t>THERMS</t>
  </si>
  <si>
    <t>REMOVE LOW INCOME RIDER - SCHEDULE 129</t>
  </si>
  <si>
    <t>CHARGED TO EXPENSE FOR TEST YEAR</t>
  </si>
  <si>
    <t>INJURIES &amp; DAMAGES PAYMENTS IN EXCESS OF ACCRUALS</t>
  </si>
  <si>
    <t>TOTAL INCENTIVE / MERIT PAY</t>
  </si>
  <si>
    <t>ANNUAL FILING FEE</t>
  </si>
  <si>
    <t>OPERATING REVENUES</t>
  </si>
  <si>
    <t>OPERATING REVENUES:</t>
  </si>
  <si>
    <t>CHANGE</t>
  </si>
  <si>
    <t>REMOVE MERGER RATE CREDIT SCH 132</t>
  </si>
  <si>
    <t xml:space="preserve">FEDERAL INCOME TAX </t>
  </si>
  <si>
    <t>NET RATE BASE</t>
  </si>
  <si>
    <t>REMOVE CONSERVATION TRACKER - SCHEDULE 120</t>
  </si>
  <si>
    <t>2011 AND 2009 GRC EXPENSES TO BE NORMALIZED</t>
  </si>
  <si>
    <t>INCREASE(DECREASE) EXCISE TAX</t>
  </si>
  <si>
    <t>INCREASE (DECREASE) IN EXPENSE</t>
  </si>
  <si>
    <t>INCREASE/(DECREASE) IN EXPENSE</t>
  </si>
  <si>
    <t>STATE UTILITY TAX ( 3.852% - ( LINE 1 * 3.852% )  )</t>
  </si>
  <si>
    <t>SALES TO CUSTOMERS</t>
  </si>
  <si>
    <t xml:space="preserve">   CURRENT FIT    @</t>
  </si>
  <si>
    <t>REMOVE PROPERTY TAX TRACKER - SCHEDULE 140</t>
  </si>
  <si>
    <t>INCREASE (DECREASE) NOI</t>
  </si>
  <si>
    <t>INCREASE (DECREASE ) IN EXPENSE</t>
  </si>
  <si>
    <t>PAYROLL TAXES ASSOC WITH MERIT PAY</t>
  </si>
  <si>
    <t>MUNICIPAL ADDITIONS</t>
  </si>
  <si>
    <t>TOTAL INCREASE (DECREASE) SALES TO CUSTOMERS</t>
  </si>
  <si>
    <t xml:space="preserve">   DEFERRED FIT - DEBIT</t>
  </si>
  <si>
    <t>WEIGHTED COST OF DEBT</t>
  </si>
  <si>
    <t>REMOVE REVENUE ASSOC WITH PGA AMORTIZATION - SCHEDULE 106</t>
  </si>
  <si>
    <t>ANNUAL NORMALIZATION (LINE 3 / 2)</t>
  </si>
  <si>
    <t>3-YR AVERAGE OF NET WRITE OFF RATE</t>
  </si>
  <si>
    <t>RESTATED WUTC FILING FEE</t>
  </si>
  <si>
    <t>INCREASE (DECREASE) OPERATING INCOME</t>
  </si>
  <si>
    <t>INCREASE/(DECREASE) IN OPERATING EXPENSE (LINE 3)</t>
  </si>
  <si>
    <t>INCREASE(DECREASE) EXPENSE</t>
  </si>
  <si>
    <t>SUM OF TAXES OTHER</t>
  </si>
  <si>
    <t>OTHER OPERATING REVENUES</t>
  </si>
  <si>
    <t xml:space="preserve">   DEFERRED FIT - OTHER</t>
  </si>
  <si>
    <t>REMOVE CARBON OFFSET - SCHEDULE 137</t>
  </si>
  <si>
    <t>LESS TEST YEAR EXPENSE:  GRC DIRECT CHARGES TO O&amp;M</t>
  </si>
  <si>
    <t>INCREASE (DECREASE) INCOME</t>
  </si>
  <si>
    <t>INCREASE (DECREASE) FIT @</t>
  </si>
  <si>
    <t>TOTAL OPERATING REVENUES</t>
  </si>
  <si>
    <t>OTHER OPERATING REVENUES:</t>
  </si>
  <si>
    <t xml:space="preserve">   DEFERRED FIT - INV TAX CREDIT, NET OF AMORTIZATION</t>
  </si>
  <si>
    <t>REMOVE OTHER ASSOC WITH CARBON OFFSET - SCHEDULE 137</t>
  </si>
  <si>
    <t>INCREASE (DECREASE) EXPENSE</t>
  </si>
  <si>
    <t>REPORTING PERIOD REVENUES</t>
  </si>
  <si>
    <t>INCREASE(DECREASE) WUTC FILING FEE</t>
  </si>
  <si>
    <t>INCREASE (DECREASE) OPERATING EXPENSE</t>
  </si>
  <si>
    <t>CONVERSION FACTOR BEFORE FIT</t>
  </si>
  <si>
    <t xml:space="preserve">                    TOTAL RESTATED FIT</t>
  </si>
  <si>
    <t>REMOVE DECOUPLING SCH 142 REVENUE</t>
  </si>
  <si>
    <t>REMOVE RENTALS ASSOC WITH SCH 132</t>
  </si>
  <si>
    <t>REMOVE DECOUPLING SCH 142 SURCHARGE AMORT EXPENSE</t>
  </si>
  <si>
    <t>INCREASE(DECREASE) FIT @</t>
  </si>
  <si>
    <t>OPERATING REVENUE DEDUCTIONS:</t>
  </si>
  <si>
    <t>FIT PER BOOKS:</t>
  </si>
  <si>
    <t>REMOVE MUNICIPAL TAXES ASSOC WITH SALES TO CUSTOMERS</t>
  </si>
  <si>
    <t>TOTAL INCREASE (DECREASE) EXPENSE</t>
  </si>
  <si>
    <t>PROFORMA BAD DEBT RATE</t>
  </si>
  <si>
    <t>INCREASE(DECREASE) NOI</t>
  </si>
  <si>
    <t>REMOVE EARNINGS SHARING ACCRUALS</t>
  </si>
  <si>
    <t xml:space="preserve">   CURRENT FIT    </t>
  </si>
  <si>
    <t>REMOVE MUNICIPAL TAXES ASSOC WITH OTHER OPRTG REV</t>
  </si>
  <si>
    <t>PROFORMA BAD DEBTS</t>
  </si>
  <si>
    <t>INCREASE(DECREASE) OPERATING INCOME</t>
  </si>
  <si>
    <t>GAS COSTS:</t>
  </si>
  <si>
    <t xml:space="preserve">INCREASE (DECREASE) FIT @ </t>
  </si>
  <si>
    <t>TOTAL (INCREASE) DECREASE REVENUES</t>
  </si>
  <si>
    <t xml:space="preserve">   DEFERRED FIT - CREDIT</t>
  </si>
  <si>
    <t>UNCOLLECTIBLES CHARGED TO EXPENSE IN TEST YEAR</t>
  </si>
  <si>
    <t>INCREASE(DECREASE) FIT</t>
  </si>
  <si>
    <t xml:space="preserve"> PURCHASED GAS</t>
  </si>
  <si>
    <t>TOTAL INCREASE (DECREASE) OPERATING REVENUES</t>
  </si>
  <si>
    <t>DECREASE REVENUE SENSITIVE ITEMS FOR DECREASE IN REVENUES:</t>
  </si>
  <si>
    <t>UNCOLLECTIBLES @</t>
  </si>
  <si>
    <t>TOTAL PRODUCTION EXPENSES</t>
  </si>
  <si>
    <t>TOTAL INCREASE (DECREASE) REVENUES</t>
  </si>
  <si>
    <t xml:space="preserve">                    TOTAL CHARGED TO EXPENSE</t>
  </si>
  <si>
    <t>INCREASE(DECREASE ) IN INCOME</t>
  </si>
  <si>
    <t>REVENUE ADJUSTMENT:</t>
  </si>
  <si>
    <t xml:space="preserve">STATE UTILITY TAX </t>
  </si>
  <si>
    <t>INCREASE (DECREASE) FIT</t>
  </si>
  <si>
    <t>OTHER ENERGY SUPPLY EXPENSES</t>
  </si>
  <si>
    <t>OTHER POWER SUPPLY EXPENSES</t>
  </si>
  <si>
    <t xml:space="preserve">TOTAL </t>
  </si>
  <si>
    <t>TRANSMISSION EXPENSE</t>
  </si>
  <si>
    <t>TRANS. INTERRUPT WITH FIRM OPTION - COM</t>
  </si>
  <si>
    <t>85T</t>
  </si>
  <si>
    <t>ANNUAL FILING FEE @</t>
  </si>
  <si>
    <t>INCREASE (DECREASE) DEFERRED FIT</t>
  </si>
  <si>
    <t>DISTRIBUTION EXPENSE</t>
  </si>
  <si>
    <t>TRANS. NON-EXCLUS INTER W/ FIRM OPTION - COM</t>
  </si>
  <si>
    <t>87T</t>
  </si>
  <si>
    <t>REMOVE EXPENSES ASSOCIATED WITH RIDERS</t>
  </si>
  <si>
    <t>CUSTOMER ACCTS EXPENSES</t>
  </si>
  <si>
    <t>CUSTOMER ACCOUNT EXPENSES</t>
  </si>
  <si>
    <t>INTERRUPTIBLE WITH FIRM OPTION - COM</t>
  </si>
  <si>
    <t>85</t>
  </si>
  <si>
    <t>REMOVE LOW INCOME AMORTIZATION - SCHEDULE 129</t>
  </si>
  <si>
    <t>CUSTOMER SERVICE EXPENSES</t>
  </si>
  <si>
    <t>NON-EXCL INTERRUPT W/ FIRM OPTION - COM</t>
  </si>
  <si>
    <t>87</t>
  </si>
  <si>
    <t>STATE UTILITY TAX @</t>
  </si>
  <si>
    <t>REMOVE CONSERVATION AMORTIZATION - SCHEDULE 120</t>
  </si>
  <si>
    <t>CONSERVATION AMORTIZATION</t>
  </si>
  <si>
    <t>SPECIAL CONTRACTS</t>
  </si>
  <si>
    <t>SC</t>
  </si>
  <si>
    <t>REMOVE PROPERTY TAX AMORTIZATION EXP - SCHEDULE 140</t>
  </si>
  <si>
    <t>ADMIN &amp; GENERAL EXPENSE</t>
  </si>
  <si>
    <t>INCREASE (DECREASE) SALES TO CUSTOMERS</t>
  </si>
  <si>
    <t>INCREASE (DECREASE) TAXES OTHER</t>
  </si>
  <si>
    <t>REMOVE PGA DEFERRAL AMORTIZATION EXP - SCHEDULE 106</t>
  </si>
  <si>
    <t>DEPRECIATION</t>
  </si>
  <si>
    <t>REMOVE CARBON OFFSET AMORTIZATION EXP - SCHEDULE 137</t>
  </si>
  <si>
    <t>AMORTIZATION</t>
  </si>
  <si>
    <t>OPERATING EXPENSES:</t>
  </si>
  <si>
    <t xml:space="preserve">   </t>
  </si>
  <si>
    <t>AMORTIZATION OF PROPERTY LOSS</t>
  </si>
  <si>
    <t>PURCHASED GAS COSTS</t>
  </si>
  <si>
    <t>OTHER OPERATING EXPENSES</t>
  </si>
  <si>
    <t>TAXES OTHER THAN F.I.T.</t>
  </si>
  <si>
    <t>INCREASE (DECREASE) OPERATING INCOME BEFORE FIT</t>
  </si>
  <si>
    <t>FEDERAL INCOME TAXES</t>
  </si>
  <si>
    <t>INCREASE (DECREASE) FIT  (LINE 26 * 35%)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</si>
  <si>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</si>
  <si>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</si>
  <si>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</si>
  <si>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</si>
  <si>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</si>
  <si>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</si>
  <si>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</si>
  <si>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</si>
  <si>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</si>
  <si>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</si>
  <si>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</si>
  <si>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 xml:space="preserve">  ALLOWANCE FOR WORKING CAPITAL</t>
  </si>
  <si>
    <t>TOTAL RATE BASE</t>
  </si>
  <si>
    <t>*</t>
  </si>
  <si>
    <t>PUGET SOUND ENERGY</t>
  </si>
  <si>
    <t>PERIODIC ALLOCATED RESULTS OF OPERATIONS</t>
  </si>
  <si>
    <t>FOR THE 12 MONTHS ENDED JUNE 30, 2017</t>
  </si>
  <si>
    <t>(Common cost is spread based on allocation factors developed for the 12 ME 06/30/2017)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</si>
  <si>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</si>
  <si>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</si>
  <si>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</si>
  <si>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</si>
  <si>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</si>
  <si>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</si>
  <si>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</si>
  <si>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</si>
  <si>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</si>
  <si>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</si>
  <si>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</si>
  <si>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</si>
  <si>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</si>
  <si>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</si>
  <si>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</si>
  <si>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</si>
  <si>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</si>
  <si>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</si>
  <si>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</si>
  <si>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</si>
  <si>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</si>
  <si>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</si>
  <si>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</si>
  <si>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</si>
  <si>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</si>
  <si>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</si>
  <si>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</si>
  <si>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</si>
  <si>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</si>
  <si>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</si>
  <si>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</si>
  <si>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</si>
  <si>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</si>
  <si>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BALANCE SHEET</t>
  </si>
  <si>
    <t>FERC Account and Description</t>
  </si>
  <si>
    <t xml:space="preserve">June 17 AMA 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</si>
  <si>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</si>
  <si>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</si>
  <si>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</si>
  <si>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</si>
  <si>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</si>
  <si>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</si>
  <si>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</si>
  <si>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</si>
  <si>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</si>
  <si>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</si>
  <si>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</si>
  <si>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</si>
  <si>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</si>
  <si>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</si>
  <si>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</si>
  <si>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</si>
  <si>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</si>
  <si>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</si>
  <si>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</si>
  <si>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</si>
  <si>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</si>
  <si>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</si>
  <si>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</si>
  <si>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</si>
  <si>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</si>
  <si>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</si>
  <si>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</si>
  <si>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</si>
  <si>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</si>
  <si>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</si>
  <si>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</si>
  <si>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</si>
  <si>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</si>
  <si>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</si>
  <si>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</si>
  <si>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</si>
  <si>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</si>
  <si>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</si>
  <si>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</si>
  <si>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</si>
  <si>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</si>
  <si>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</si>
  <si>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</si>
  <si>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</si>
  <si>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</si>
  <si>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</si>
  <si>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</si>
  <si>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</si>
  <si>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</si>
  <si>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</si>
  <si>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</si>
  <si>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</si>
  <si>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</si>
  <si>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</si>
  <si>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</si>
  <si>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</si>
  <si>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</si>
  <si>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</si>
  <si>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</si>
  <si>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</si>
  <si>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</si>
  <si>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</si>
  <si>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</si>
  <si>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</si>
  <si>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</si>
  <si>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</si>
  <si>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</si>
  <si>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</si>
  <si>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</si>
  <si>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</si>
  <si>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</si>
  <si>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</si>
  <si>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</si>
  <si>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</si>
  <si>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</si>
  <si>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</si>
  <si>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</si>
  <si>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</si>
  <si>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</si>
  <si>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</si>
  <si>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</si>
  <si>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</si>
  <si>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</si>
  <si>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</si>
  <si>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</si>
  <si>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</si>
  <si>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</si>
  <si>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</si>
  <si>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</si>
  <si>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</si>
  <si>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</si>
  <si>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</si>
  <si>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</si>
  <si>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</si>
  <si>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</si>
  <si>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</si>
  <si>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</si>
  <si>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</si>
  <si>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</si>
  <si>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</si>
  <si>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</si>
  <si>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</si>
  <si>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</si>
  <si>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</si>
  <si>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</si>
  <si>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</si>
  <si>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</si>
  <si>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</si>
  <si>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</si>
  <si>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</si>
  <si>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</si>
  <si>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</si>
  <si>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</si>
  <si>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</si>
  <si>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</si>
  <si>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</si>
  <si>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</si>
  <si>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</si>
  <si>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</si>
  <si>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</si>
  <si>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</si>
  <si>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</si>
  <si>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</si>
  <si>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</si>
  <si>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</si>
  <si>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</si>
  <si>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</si>
  <si>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</si>
  <si>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</si>
  <si>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</si>
  <si>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</si>
  <si>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</si>
  <si>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</si>
  <si>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</si>
  <si>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</si>
  <si>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</si>
  <si>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</si>
  <si>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</si>
  <si>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</si>
  <si>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</si>
  <si>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</si>
  <si>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</si>
  <si>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</si>
  <si>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</si>
  <si>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</si>
  <si>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</si>
  <si>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</si>
  <si>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</si>
  <si>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</si>
  <si>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</si>
  <si>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</si>
  <si>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</si>
  <si>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</si>
  <si>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</si>
  <si>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</si>
  <si>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</si>
  <si>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</si>
  <si>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</si>
  <si>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</si>
  <si>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</si>
  <si>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</si>
  <si>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</si>
  <si>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</si>
  <si>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</si>
  <si>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</si>
  <si>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</si>
  <si>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</si>
  <si>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</si>
  <si>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</si>
  <si>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</si>
  <si>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PUGET SOUND ENERGY-ELECTRIC &amp; GAS</t>
  </si>
  <si>
    <t>ALLOCATION METHODS</t>
  </si>
  <si>
    <t>Method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</si>
  <si>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</si>
  <si>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</si>
  <si>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</si>
  <si>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</si>
  <si>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</si>
  <si>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</si>
  <si>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</si>
  <si>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</si>
  <si>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</si>
  <si>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</si>
  <si>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</si>
  <si>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</si>
  <si>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</si>
  <si>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</si>
  <si>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</si>
  <si>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4 factor</t>
  </si>
  <si>
    <t>Direct Labor Allocator</t>
  </si>
  <si>
    <t>Direct Labor Accts 500-935</t>
  </si>
  <si>
    <t>Combined Working Capital</t>
  </si>
  <si>
    <t>Line</t>
  </si>
  <si>
    <t>Code</t>
  </si>
  <si>
    <t>No.</t>
  </si>
  <si>
    <t>Average Invested Capital</t>
  </si>
  <si>
    <t xml:space="preserve">   Common Stock</t>
  </si>
  <si>
    <t xml:space="preserve">   Preferred Stock</t>
  </si>
  <si>
    <t xml:space="preserve">   Additional Paid in Capital</t>
  </si>
  <si>
    <t xml:space="preserve">   Unamortized Debt Expense</t>
  </si>
  <si>
    <t xml:space="preserve">   Unappropriated Retained Earnings</t>
  </si>
  <si>
    <t xml:space="preserve">   Notes Payable - Misc</t>
  </si>
  <si>
    <t xml:space="preserve">   Long Term Debt</t>
  </si>
  <si>
    <t xml:space="preserve">   Short Term Debt</t>
  </si>
  <si>
    <t xml:space="preserve">   Accumulated Deferred ITC</t>
  </si>
  <si>
    <t xml:space="preserve">  Treasury Grants</t>
  </si>
  <si>
    <t xml:space="preserve">   Deferred Debits-Other</t>
  </si>
  <si>
    <t xml:space="preserve">   Unamortized Gain/Loss on Debt</t>
  </si>
  <si>
    <t>Total Average Invested Capital</t>
  </si>
  <si>
    <t>Average Operating Investments - Electric</t>
  </si>
  <si>
    <t xml:space="preserve">   Plant in Service (includes acquisition adj)</t>
  </si>
  <si>
    <t xml:space="preserve">   Electric Future Use Property</t>
  </si>
  <si>
    <t xml:space="preserve">   Customer Advances for Construction</t>
  </si>
  <si>
    <t xml:space="preserve">   Customer Deposits</t>
  </si>
  <si>
    <t xml:space="preserve">   Deferred Taxes</t>
  </si>
  <si>
    <t xml:space="preserve">   Deferred Debits/Credits - Other</t>
  </si>
  <si>
    <t xml:space="preserve">   Less: Accumulated Depreciation</t>
  </si>
  <si>
    <t xml:space="preserve">   Snoqualmie &amp; Baker Treasury Grants</t>
  </si>
  <si>
    <t xml:space="preserve">   Common Plant-Allocation to Electric</t>
  </si>
  <si>
    <t xml:space="preserve">   Common Accum Depr-Allocation to Electric</t>
  </si>
  <si>
    <t xml:space="preserve">   Common Deferred Taxes-Allocation to Electric</t>
  </si>
  <si>
    <t xml:space="preserve">   NOL Carryforward</t>
  </si>
  <si>
    <t xml:space="preserve">Total Average Operating Investment - Electric </t>
  </si>
  <si>
    <t>Average Operating Investments - Gas</t>
  </si>
  <si>
    <t xml:space="preserve">   Gas Utility Plant in Service</t>
  </si>
  <si>
    <t xml:space="preserve">   Deferred Items - Other</t>
  </si>
  <si>
    <t xml:space="preserve">   Gas Stored Underground, Non-Current</t>
  </si>
  <si>
    <t xml:space="preserve">   Gas Accumulated  Depreciation</t>
  </si>
  <si>
    <t xml:space="preserve">   Gas Customer Advances for Construction </t>
  </si>
  <si>
    <t xml:space="preserve">   Gas  Customer Deposits</t>
  </si>
  <si>
    <t xml:space="preserve">   DFIT 17</t>
  </si>
  <si>
    <t xml:space="preserve">   PGA</t>
  </si>
  <si>
    <t xml:space="preserve">   Common Plant-Allocation to Gas </t>
  </si>
  <si>
    <t xml:space="preserve">   Common Accumulated Depreciation-Allocation to Gas</t>
  </si>
  <si>
    <t xml:space="preserve">   Common Deferred Tax</t>
  </si>
  <si>
    <t xml:space="preserve">Total Average Operating Investment - Gas </t>
  </si>
  <si>
    <t>Total Electric &amp; Gas Operating Investment</t>
  </si>
  <si>
    <t>Construction Work in Progress</t>
  </si>
  <si>
    <t xml:space="preserve">   Elec Construction Work in Process</t>
  </si>
  <si>
    <t xml:space="preserve">   Gas Construction Work in Process</t>
  </si>
  <si>
    <t xml:space="preserve">   Other  Work in Process</t>
  </si>
  <si>
    <t xml:space="preserve">   Electric Preliminary Surveys</t>
  </si>
  <si>
    <t>Total Construction Work in Progress</t>
  </si>
  <si>
    <t>Nonoperating</t>
  </si>
  <si>
    <t xml:space="preserve">   Non-Utility Property </t>
  </si>
  <si>
    <t xml:space="preserve">   Investment in Associated Companies</t>
  </si>
  <si>
    <t xml:space="preserve">   Other Investments &amp; FAS 133</t>
  </si>
  <si>
    <t xml:space="preserve">   Deferred Items-Other</t>
  </si>
  <si>
    <t xml:space="preserve">   Deferred Federal Income Tax</t>
  </si>
  <si>
    <t xml:space="preserve">   Investment Tracking Funds</t>
  </si>
  <si>
    <t xml:space="preserve">    Merchandising Inventory - Gas Only</t>
  </si>
  <si>
    <t>Total Non Operatting Investment</t>
  </si>
  <si>
    <t xml:space="preserve">Total CWIP &amp; Nonoperating Investment </t>
  </si>
  <si>
    <t>Total Average Investments</t>
  </si>
  <si>
    <t>Rounding</t>
  </si>
  <si>
    <t>Total Investor Supplied Capital</t>
  </si>
  <si>
    <t>Allocation of Working Capital</t>
  </si>
  <si>
    <t>Electric Working Captial</t>
  </si>
  <si>
    <t>Total  Investment</t>
  </si>
  <si>
    <t>Less: Electric CWIP</t>
  </si>
  <si>
    <t>Less: Gas</t>
  </si>
  <si>
    <t xml:space="preserve">     Interest Bearing Regulatory Assets</t>
  </si>
  <si>
    <t xml:space="preserve">            Other Work in Progress</t>
  </si>
  <si>
    <t xml:space="preserve">             Preliminary Surveys</t>
  </si>
  <si>
    <t>Electric Working Capital Ratio</t>
  </si>
  <si>
    <t>Electric Working Capital</t>
  </si>
  <si>
    <t xml:space="preserve">Gas Working Capital </t>
  </si>
  <si>
    <t>Less: Gas CWIP</t>
  </si>
  <si>
    <t>Gas Working Capital Ratio</t>
  </si>
  <si>
    <t>Gas Working Capital</t>
  </si>
  <si>
    <t>Non Operating Working Capital</t>
  </si>
  <si>
    <t>Page 2.01</t>
  </si>
  <si>
    <t>Page 2.02</t>
  </si>
  <si>
    <t>Page 2.04</t>
  </si>
  <si>
    <t>Page 2.05</t>
  </si>
  <si>
    <t>June</t>
  </si>
  <si>
    <t>February</t>
  </si>
  <si>
    <t>12 ME 06/30/2013 and 02/28/2013</t>
  </si>
  <si>
    <t>12 ME 06/30/2014 and 02/28/2014</t>
  </si>
  <si>
    <t>12 ME 06/30/2016 and 02/28/2016</t>
  </si>
  <si>
    <t>Page 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</si>
</sst>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  <numFmt numFmtId="166" formatCode="0.00000%"/>
    <numFmt numFmtId="167" formatCode="0.000000"/>
    <numFmt numFmtId="168" formatCode="0.00000000%"/>
    <numFmt numFmtId="169" formatCode="0.00000000"/>
    <numFmt numFmtId="170" formatCode="0.0000%"/>
    <numFmt numFmtId="171" formatCode="mm/dd/yy"/>
    <numFmt numFmtId="172" formatCode="#,###_);[Red]\(#,###\)"/>
    <numFmt numFmtId="173" formatCode="#,##0;\(#,##0\)"/>
    <numFmt numFmtId="174" formatCode="&quot;PAGE&quot;\ 0.00"/>
    <numFmt numFmtId="175" formatCode="#,##0.00\ ;\(#,##0.00\)"/>
    <numFmt numFmtId="176" formatCode="yyyy"/>
    <numFmt numFmtId="177" formatCode="_(* #,##0_);_(* \(#,##0\);_(* &quot;-&quot;??_);_(@_)"/>
    <numFmt numFmtId="178" formatCode="0.0000000"/>
    <numFmt numFmtId="179" formatCode="0.000%"/>
    <numFmt numFmtId="180" formatCode="0.0000"/>
    <numFmt numFmtId="181" formatCode="0.00000"/>
    <numFmt numFmtId="182" formatCode="0.000000%"/>
    <numFmt numFmtId="183" formatCode="_(&quot;$&quot;* #,##0.0000_);_(&quot;$&quot;* \(#,##0.0000\);_(&quot;$&quot;* &quot;-&quot;??_);_(@_)"/>
    <numFmt numFmtId="184" formatCode="_(&quot;$&quot;* #,##0_);[Red]_(&quot;$&quot;* \(#,##0\);_(&quot;$&quot;* &quot;-&quot;_);_(@_)"/>
    <numFmt numFmtId="185" formatCode="0.0%"/>
    <numFmt numFmtId="186" formatCode="0."/>
    <numFmt numFmtId="187" formatCode=".0000000"/>
    <numFmt numFmtId="188" formatCode="&quot;$&quot;#,##0_);\(#,##0\)"/>
    <numFmt numFmtId="189" formatCode="_(* #,##0.00000_);_(* \(#,##0.00000\);_(* &quot;-&quot;??_);_(@_)"/>
    <numFmt numFmtId="190" formatCode="0000"/>
    <numFmt numFmtId="191" formatCode="000000"/>
    <numFmt numFmtId="192" formatCode="d\.mmm\.yy"/>
    <numFmt numFmtId="193" formatCode="_-* #,##0.00\ _D_M_-;\-* #,##0.00\ _D_M_-;_-* &quot;-&quot;??\ _D_M_-;_-@_-"/>
    <numFmt numFmtId="194" formatCode="[$-409]mmm\-yy;@"/>
    <numFmt numFmtId="195" formatCode="#."/>
    <numFmt numFmtId="196" formatCode="_-* #,##0.00\ &quot;DM&quot;_-;\-* #,##0.00\ &quot;DM&quot;_-;_-* &quot;-&quot;??\ &quot;DM&quot;_-;_-@_-"/>
    <numFmt numFmtId="197" formatCode="_(* ###0_);_(* \(###0\);_(* &quot;-&quot;_);_(@_)"/>
    <numFmt numFmtId="198" formatCode="mmmm\ d\,\ yyyy"/>
    <numFmt numFmtId="199" formatCode="_([$€-2]* #,##0.00_);_([$€-2]* \(#,##0.00\);_([$€-2]* &quot;-&quot;??_)"/>
    <numFmt numFmtId="200" formatCode="_(&quot;$&quot;* #,##0.0_);_(&quot;$&quot;* \(#,##0.0\);_(&quot;$&quot;* &quot;-&quot;??_);_(@_)"/>
    <numFmt numFmtId="201" formatCode="_(&quot;$&quot;* #,##0.000000_);_(&quot;$&quot;* \(#,##0.000000\);_(&quot;$&quot;* &quot;-&quot;??????_);_(@_)"/>
    <numFmt numFmtId="202" formatCode="0.00_)"/>
    <numFmt numFmtId="203" formatCode="&quot;$&quot;#,##0;\-&quot;$&quot;#,##0"/>
    <numFmt numFmtId="204" formatCode="0000000"/>
    <numFmt numFmtId="205" formatCode="_(&quot;$&quot;* #,##0.0000_);_(&quot;$&quot;* \(#,##0.0000\);_(&quot;$&quot;* &quot;-&quot;????_);_(@_)"/>
    <numFmt numFmtId="206" formatCode="_(* #,##0.0_);_(* \(#,##0.0\);_(* &quot;-&quot;_);_(@_)"/>
    <numFmt numFmtId="207" formatCode="###,000"/>
    <numFmt numFmtId="208" formatCode="_(&quot;$&quot;* #,##0.000_);_(&quot;$&quot;* \(#,##0.000\);_(&quot;$&quot;* &quot;-&quot;??_);_(@_)"/>
    <numFmt numFmtId="209" formatCode="[$-409]d\-mmm\-yy;@"/>
    <numFmt numFmtId="210" formatCode="&quot;$&quot;#,##0.00"/>
    <numFmt numFmtId="211" formatCode="_(* #,##0.00000_);_(* \(#,##0.00000\);_(* &quot;-&quot;?????_);_(@_)"/>
    <numFmt numFmtId="212" formatCode="__@"/>
    <numFmt numFmtId="213" formatCode="[$-409]mmmm\-yy;@"/>
    <numFmt numFmtId="214" formatCode="#,##0_);[Red]\(#,##0\);&quot; &quot;"/>
    <numFmt numFmtId="215" formatCode="mmmm\-yy"/>
  </numFmts>
  <fonts count="154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univers (E1)"/>
    </font>
    <font>
      <sz val="8"/>
      <name val="Helv"/>
    </font>
    <font>
      <b/>
      <sz val="10"/>
      <name val="Times New Roman"/>
      <family val="1"/>
    </font>
    <font>
      <b/>
      <u/>
      <sz val="10"/>
      <name val="Arial"/>
      <family val="2"/>
    </font>
    <font>
      <sz val="10"/>
      <name val="Geneva"/>
    </font>
    <font>
      <sz val="11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color rgb="FFFF000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Helv"/>
    </font>
    <font>
      <sz val="10"/>
      <color rgb="FFFF0000"/>
      <name val="Arial"/>
      <family val="2"/>
    </font>
    <font>
      <sz val="8"/>
      <color rgb="FFFF0000"/>
      <name val="Helv"/>
    </font>
    <font>
      <b/>
      <u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sz val="10"/>
      <color indexed="56"/>
      <name val="Times New Roman"/>
      <family val="1"/>
    </font>
    <font>
      <b/>
      <sz val="10"/>
      <color indexed="8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name val="Arial Unicode MS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 val="singleAccounting"/>
      <sz val="10"/>
      <name val="Arial"/>
      <family val="2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9"/>
      <color indexed="48"/>
      <name val="Arial"/>
      <family val="2"/>
    </font>
    <font>
      <sz val="9"/>
      <name val="Arial"/>
      <family val="2"/>
    </font>
    <font>
      <b/>
      <sz val="9"/>
      <color rgb="FF3333FF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i/>
      <sz val="9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4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15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9844">
    <xf numFmtId="167" fontId="0" fillId="0" borderId="0">
      <alignment horizontal="left" wrapText="1"/>
    </xf>
    <xf numFmtId="4" fontId="22" fillId="0" borderId="0" applyFont="0" applyFill="0" applyBorder="0" applyAlignment="0" applyProtection="0"/>
    <xf numFmtId="41" fontId="19" fillId="0" borderId="0" applyFont="0" applyFill="0" applyBorder="0" applyAlignment="0" applyProtection="0"/>
    <xf numFmtId="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10" fontId="26" fillId="0" borderId="0"/>
    <xf numFmtId="43" fontId="19" fillId="0" borderId="0" applyFont="0" applyFill="0" applyBorder="0" applyAlignment="0" applyProtection="0"/>
    <xf numFmtId="0" fontId="19" fillId="0" borderId="0"/>
    <xf numFmtId="167" fontId="19" fillId="0" borderId="0">
      <alignment horizontal="left" wrapText="1"/>
    </xf>
    <xf numFmtId="44" fontId="19" fillId="0" borderId="0" applyFont="0" applyFill="0" applyBorder="0" applyAlignment="0" applyProtection="0"/>
    <xf numFmtId="0" fontId="19" fillId="0" borderId="0">
      <alignment horizontal="left" wrapText="1"/>
    </xf>
    <xf numFmtId="180" fontId="19" fillId="0" borderId="0">
      <alignment horizontal="left" wrapText="1"/>
    </xf>
    <xf numFmtId="43" fontId="2" fillId="0" borderId="0" applyFont="0" applyFill="0" applyBorder="0" applyAlignment="0" applyProtection="0"/>
    <xf numFmtId="167" fontId="19" fillId="0" borderId="0">
      <alignment horizontal="left" wrapText="1"/>
    </xf>
    <xf numFmtId="0" fontId="48" fillId="0" borderId="0"/>
    <xf numFmtId="0" fontId="48" fillId="0" borderId="0"/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78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49" fillId="0" borderId="0"/>
    <xf numFmtId="0" fontId="4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0" fontId="4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4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4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49" fillId="0" borderId="0"/>
    <xf numFmtId="0" fontId="4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7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49" fillId="0" borderId="0"/>
    <xf numFmtId="0" fontId="4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49" fillId="0" borderId="0"/>
    <xf numFmtId="190" fontId="50" fillId="0" borderId="0">
      <alignment horizontal="left"/>
    </xf>
    <xf numFmtId="191" fontId="51" fillId="0" borderId="0">
      <alignment horizontal="left"/>
    </xf>
    <xf numFmtId="0" fontId="2" fillId="10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2" fillId="34" borderId="0" applyNumberFormat="0" applyBorder="0" applyAlignment="0" applyProtection="0"/>
    <xf numFmtId="0" fontId="2" fillId="10" borderId="0" applyNumberFormat="0" applyBorder="0" applyAlignment="0" applyProtection="0"/>
    <xf numFmtId="0" fontId="5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52" fillId="36" borderId="0" applyNumberFormat="0" applyBorder="0" applyAlignment="0" applyProtection="0"/>
    <xf numFmtId="0" fontId="2" fillId="14" borderId="0" applyNumberFormat="0" applyBorder="0" applyAlignment="0" applyProtection="0"/>
    <xf numFmtId="0" fontId="5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5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52" fillId="38" borderId="0" applyNumberFormat="0" applyBorder="0" applyAlignment="0" applyProtection="0"/>
    <xf numFmtId="0" fontId="2" fillId="18" borderId="0" applyNumberFormat="0" applyBorder="0" applyAlignment="0" applyProtection="0"/>
    <xf numFmtId="0" fontId="5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5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52" fillId="40" borderId="0" applyNumberFormat="0" applyBorder="0" applyAlignment="0" applyProtection="0"/>
    <xf numFmtId="0" fontId="2" fillId="22" borderId="0" applyNumberFormat="0" applyBorder="0" applyAlignment="0" applyProtection="0"/>
    <xf numFmtId="0" fontId="5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5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52" fillId="42" borderId="0" applyNumberFormat="0" applyBorder="0" applyAlignment="0" applyProtection="0"/>
    <xf numFmtId="0" fontId="2" fillId="26" borderId="0" applyNumberFormat="0" applyBorder="0" applyAlignment="0" applyProtection="0"/>
    <xf numFmtId="0" fontId="52" fillId="4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52" fillId="4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52" fillId="41" borderId="0" applyNumberFormat="0" applyBorder="0" applyAlignment="0" applyProtection="0"/>
    <xf numFmtId="0" fontId="2" fillId="30" borderId="0" applyNumberFormat="0" applyBorder="0" applyAlignment="0" applyProtection="0"/>
    <xf numFmtId="0" fontId="52" fillId="41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52" fillId="41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2" fillId="35" borderId="0" applyNumberFormat="0" applyBorder="0" applyAlignment="0" applyProtection="0"/>
    <xf numFmtId="0" fontId="2" fillId="11" borderId="0" applyNumberFormat="0" applyBorder="0" applyAlignment="0" applyProtection="0"/>
    <xf numFmtId="0" fontId="52" fillId="35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2" fillId="35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2" fillId="37" borderId="0" applyNumberFormat="0" applyBorder="0" applyAlignment="0" applyProtection="0"/>
    <xf numFmtId="0" fontId="2" fillId="15" borderId="0" applyNumberFormat="0" applyBorder="0" applyAlignment="0" applyProtection="0"/>
    <xf numFmtId="0" fontId="52" fillId="37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2" fillId="37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52" fillId="43" borderId="0" applyNumberFormat="0" applyBorder="0" applyAlignment="0" applyProtection="0"/>
    <xf numFmtId="0" fontId="2" fillId="19" borderId="0" applyNumberFormat="0" applyBorder="0" applyAlignment="0" applyProtection="0"/>
    <xf numFmtId="0" fontId="5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5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52" fillId="40" borderId="0" applyNumberFormat="0" applyBorder="0" applyAlignment="0" applyProtection="0"/>
    <xf numFmtId="0" fontId="2" fillId="23" borderId="0" applyNumberFormat="0" applyBorder="0" applyAlignment="0" applyProtection="0"/>
    <xf numFmtId="0" fontId="52" fillId="40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52" fillId="40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52" fillId="35" borderId="0" applyNumberFormat="0" applyBorder="0" applyAlignment="0" applyProtection="0"/>
    <xf numFmtId="0" fontId="2" fillId="27" borderId="0" applyNumberFormat="0" applyBorder="0" applyAlignment="0" applyProtection="0"/>
    <xf numFmtId="0" fontId="52" fillId="35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52" fillId="35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52" fillId="45" borderId="0" applyNumberFormat="0" applyBorder="0" applyAlignment="0" applyProtection="0"/>
    <xf numFmtId="0" fontId="2" fillId="31" borderId="0" applyNumberFormat="0" applyBorder="0" applyAlignment="0" applyProtection="0"/>
    <xf numFmtId="0" fontId="52" fillId="4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52" fillId="4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53" fillId="42" borderId="0" applyNumberFormat="0" applyBorder="0" applyAlignment="0" applyProtection="0"/>
    <xf numFmtId="0" fontId="53" fillId="46" borderId="0" applyNumberFormat="0" applyBorder="0" applyAlignment="0" applyProtection="0"/>
    <xf numFmtId="0" fontId="18" fillId="42" borderId="0" applyNumberFormat="0" applyBorder="0" applyAlignment="0" applyProtection="0"/>
    <xf numFmtId="0" fontId="53" fillId="46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53" fillId="47" borderId="0" applyNumberFormat="0" applyBorder="0" applyAlignment="0" applyProtection="0"/>
    <xf numFmtId="0" fontId="53" fillId="37" borderId="0" applyNumberFormat="0" applyBorder="0" applyAlignment="0" applyProtection="0"/>
    <xf numFmtId="0" fontId="18" fillId="47" borderId="0" applyNumberFormat="0" applyBorder="0" applyAlignment="0" applyProtection="0"/>
    <xf numFmtId="0" fontId="53" fillId="3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53" fillId="45" borderId="0" applyNumberFormat="0" applyBorder="0" applyAlignment="0" applyProtection="0"/>
    <xf numFmtId="0" fontId="53" fillId="43" borderId="0" applyNumberFormat="0" applyBorder="0" applyAlignment="0" applyProtection="0"/>
    <xf numFmtId="0" fontId="18" fillId="45" borderId="0" applyNumberFormat="0" applyBorder="0" applyAlignment="0" applyProtection="0"/>
    <xf numFmtId="0" fontId="53" fillId="43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53" fillId="36" borderId="0" applyNumberFormat="0" applyBorder="0" applyAlignment="0" applyProtection="0"/>
    <xf numFmtId="0" fontId="53" fillId="48" borderId="0" applyNumberFormat="0" applyBorder="0" applyAlignment="0" applyProtection="0"/>
    <xf numFmtId="0" fontId="18" fillId="36" borderId="0" applyNumberFormat="0" applyBorder="0" applyAlignment="0" applyProtection="0"/>
    <xf numFmtId="0" fontId="53" fillId="48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53" fillId="42" borderId="0" applyNumberFormat="0" applyBorder="0" applyAlignment="0" applyProtection="0"/>
    <xf numFmtId="0" fontId="53" fillId="49" borderId="0" applyNumberFormat="0" applyBorder="0" applyAlignment="0" applyProtection="0"/>
    <xf numFmtId="0" fontId="18" fillId="42" borderId="0" applyNumberFormat="0" applyBorder="0" applyAlignment="0" applyProtection="0"/>
    <xf numFmtId="0" fontId="53" fillId="49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53" fillId="37" borderId="0" applyNumberFormat="0" applyBorder="0" applyAlignment="0" applyProtection="0"/>
    <xf numFmtId="0" fontId="53" fillId="50" borderId="0" applyNumberFormat="0" applyBorder="0" applyAlignment="0" applyProtection="0"/>
    <xf numFmtId="0" fontId="18" fillId="37" borderId="0" applyNumberFormat="0" applyBorder="0" applyAlignment="0" applyProtection="0"/>
    <xf numFmtId="0" fontId="53" fillId="5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52" fillId="51" borderId="0" applyNumberFormat="0" applyBorder="0" applyAlignment="0" applyProtection="0"/>
    <xf numFmtId="0" fontId="52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5" borderId="0" applyNumberFormat="0" applyBorder="0" applyAlignment="0" applyProtection="0"/>
    <xf numFmtId="0" fontId="18" fillId="54" borderId="0" applyNumberFormat="0" applyBorder="0" applyAlignment="0" applyProtection="0"/>
    <xf numFmtId="0" fontId="53" fillId="55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2" fillId="56" borderId="0" applyNumberFormat="0" applyBorder="0" applyAlignment="0" applyProtection="0"/>
    <xf numFmtId="0" fontId="52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47" borderId="0" applyNumberFormat="0" applyBorder="0" applyAlignment="0" applyProtection="0"/>
    <xf numFmtId="0" fontId="53" fillId="59" borderId="0" applyNumberFormat="0" applyBorder="0" applyAlignment="0" applyProtection="0"/>
    <xf numFmtId="0" fontId="18" fillId="47" borderId="0" applyNumberFormat="0" applyBorder="0" applyAlignment="0" applyProtection="0"/>
    <xf numFmtId="0" fontId="53" fillId="59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2" fillId="60" borderId="0" applyNumberFormat="0" applyBorder="0" applyAlignment="0" applyProtection="0"/>
    <xf numFmtId="0" fontId="52" fillId="61" borderId="0" applyNumberFormat="0" applyBorder="0" applyAlignment="0" applyProtection="0"/>
    <xf numFmtId="0" fontId="53" fillId="62" borderId="0" applyNumberFormat="0" applyBorder="0" applyAlignment="0" applyProtection="0"/>
    <xf numFmtId="0" fontId="53" fillId="45" borderId="0" applyNumberFormat="0" applyBorder="0" applyAlignment="0" applyProtection="0"/>
    <xf numFmtId="0" fontId="53" fillId="63" borderId="0" applyNumberFormat="0" applyBorder="0" applyAlignment="0" applyProtection="0"/>
    <xf numFmtId="0" fontId="18" fillId="45" borderId="0" applyNumberFormat="0" applyBorder="0" applyAlignment="0" applyProtection="0"/>
    <xf numFmtId="0" fontId="53" fillId="63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2" fillId="61" borderId="0" applyNumberFormat="0" applyBorder="0" applyAlignment="0" applyProtection="0"/>
    <xf numFmtId="0" fontId="52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4" borderId="0" applyNumberFormat="0" applyBorder="0" applyAlignment="0" applyProtection="0"/>
    <xf numFmtId="0" fontId="53" fillId="48" borderId="0" applyNumberFormat="0" applyBorder="0" applyAlignment="0" applyProtection="0"/>
    <xf numFmtId="0" fontId="18" fillId="64" borderId="0" applyNumberFormat="0" applyBorder="0" applyAlignment="0" applyProtection="0"/>
    <xf numFmtId="0" fontId="53" fillId="48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2" fillId="51" borderId="0" applyNumberFormat="0" applyBorder="0" applyAlignment="0" applyProtection="0"/>
    <xf numFmtId="0" fontId="52" fillId="52" borderId="0" applyNumberFormat="0" applyBorder="0" applyAlignment="0" applyProtection="0"/>
    <xf numFmtId="0" fontId="53" fillId="52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8" fillId="25" borderId="0" applyNumberFormat="0" applyBorder="0" applyAlignment="0" applyProtection="0"/>
    <xf numFmtId="0" fontId="53" fillId="4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52" fillId="65" borderId="0" applyNumberFormat="0" applyBorder="0" applyAlignment="0" applyProtection="0"/>
    <xf numFmtId="0" fontId="52" fillId="57" borderId="0" applyNumberFormat="0" applyBorder="0" applyAlignment="0" applyProtection="0"/>
    <xf numFmtId="0" fontId="53" fillId="66" borderId="0" applyNumberFormat="0" applyBorder="0" applyAlignment="0" applyProtection="0"/>
    <xf numFmtId="0" fontId="53" fillId="59" borderId="0" applyNumberFormat="0" applyBorder="0" applyAlignment="0" applyProtection="0"/>
    <xf numFmtId="0" fontId="53" fillId="47" borderId="0" applyNumberFormat="0" applyBorder="0" applyAlignment="0" applyProtection="0"/>
    <xf numFmtId="0" fontId="18" fillId="59" borderId="0" applyNumberFormat="0" applyBorder="0" applyAlignment="0" applyProtection="0"/>
    <xf numFmtId="0" fontId="53" fillId="47" borderId="0" applyNumberFormat="0" applyBorder="0" applyAlignment="0" applyProtection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4" fillId="40" borderId="0" applyNumberFormat="0" applyBorder="0" applyAlignment="0" applyProtection="0"/>
    <xf numFmtId="0" fontId="54" fillId="36" borderId="0" applyNumberFormat="0" applyBorder="0" applyAlignment="0" applyProtection="0"/>
    <xf numFmtId="0" fontId="8" fillId="40" borderId="0" applyNumberFormat="0" applyBorder="0" applyAlignment="0" applyProtection="0"/>
    <xf numFmtId="0" fontId="54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51" fillId="0" borderId="0" applyFont="0" applyFill="0" applyBorder="0" applyAlignment="0" applyProtection="0">
      <alignment horizontal="right"/>
    </xf>
    <xf numFmtId="192" fontId="55" fillId="0" borderId="0" applyFill="0" applyBorder="0" applyAlignment="0"/>
    <xf numFmtId="192" fontId="55" fillId="0" borderId="0" applyFill="0" applyBorder="0" applyAlignment="0"/>
    <xf numFmtId="192" fontId="55" fillId="0" borderId="0" applyFill="0" applyBorder="0" applyAlignment="0"/>
    <xf numFmtId="192" fontId="55" fillId="0" borderId="0" applyFill="0" applyBorder="0" applyAlignment="0"/>
    <xf numFmtId="0" fontId="12" fillId="6" borderId="4" applyNumberFormat="0" applyAlignment="0" applyProtection="0"/>
    <xf numFmtId="0" fontId="56" fillId="67" borderId="18" applyNumberFormat="0" applyAlignment="0" applyProtection="0"/>
    <xf numFmtId="0" fontId="56" fillId="67" borderId="18" applyNumberFormat="0" applyAlignment="0" applyProtection="0"/>
    <xf numFmtId="41" fontId="19" fillId="68" borderId="0"/>
    <xf numFmtId="0" fontId="57" fillId="69" borderId="4" applyNumberFormat="0" applyAlignment="0" applyProtection="0"/>
    <xf numFmtId="0" fontId="57" fillId="69" borderId="4" applyNumberFormat="0" applyAlignment="0" applyProtection="0"/>
    <xf numFmtId="0" fontId="57" fillId="69" borderId="4" applyNumberFormat="0" applyAlignment="0" applyProtection="0"/>
    <xf numFmtId="41" fontId="19" fillId="68" borderId="0"/>
    <xf numFmtId="41" fontId="19" fillId="68" borderId="0"/>
    <xf numFmtId="41" fontId="19" fillId="68" borderId="0"/>
    <xf numFmtId="0" fontId="12" fillId="6" borderId="4" applyNumberFormat="0" applyAlignment="0" applyProtection="0"/>
    <xf numFmtId="0" fontId="57" fillId="69" borderId="4" applyNumberFormat="0" applyAlignment="0" applyProtection="0"/>
    <xf numFmtId="0" fontId="57" fillId="69" borderId="4" applyNumberFormat="0" applyAlignment="0" applyProtection="0"/>
    <xf numFmtId="0" fontId="57" fillId="69" borderId="4" applyNumberFormat="0" applyAlignment="0" applyProtection="0"/>
    <xf numFmtId="41" fontId="19" fillId="68" borderId="0"/>
    <xf numFmtId="41" fontId="19" fillId="68" borderId="0"/>
    <xf numFmtId="41" fontId="19" fillId="68" borderId="0"/>
    <xf numFmtId="41" fontId="19" fillId="68" borderId="0"/>
    <xf numFmtId="41" fontId="19" fillId="68" borderId="0"/>
    <xf numFmtId="41" fontId="19" fillId="68" borderId="0"/>
    <xf numFmtId="41" fontId="19" fillId="68" borderId="0"/>
    <xf numFmtId="41" fontId="19" fillId="68" borderId="0"/>
    <xf numFmtId="41" fontId="19" fillId="68" borderId="0"/>
    <xf numFmtId="41" fontId="19" fillId="68" borderId="0"/>
    <xf numFmtId="0" fontId="58" fillId="70" borderId="19" applyNumberFormat="0" applyAlignment="0" applyProtection="0"/>
    <xf numFmtId="0" fontId="58" fillId="70" borderId="19" applyNumberFormat="0" applyAlignment="0" applyProtection="0"/>
    <xf numFmtId="0" fontId="58" fillId="70" borderId="19" applyNumberFormat="0" applyAlignment="0" applyProtection="0"/>
    <xf numFmtId="0" fontId="14" fillId="7" borderId="7" applyNumberFormat="0" applyAlignment="0" applyProtection="0"/>
    <xf numFmtId="0" fontId="58" fillId="70" borderId="19" applyNumberFormat="0" applyAlignment="0" applyProtection="0"/>
    <xf numFmtId="41" fontId="19" fillId="71" borderId="0"/>
    <xf numFmtId="41" fontId="19" fillId="71" borderId="0"/>
    <xf numFmtId="41" fontId="19" fillId="71" borderId="0"/>
    <xf numFmtId="41" fontId="19" fillId="71" borderId="0"/>
    <xf numFmtId="41" fontId="19" fillId="71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19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3" fontId="60" fillId="0" borderId="0" applyFont="0" applyFill="0" applyBorder="0" applyAlignment="0" applyProtection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3" fillId="0" borderId="0" applyFont="0" applyFill="0" applyBorder="0" applyAlignment="0" applyProtection="0"/>
    <xf numFmtId="3" fontId="64" fillId="0" borderId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195" fontId="65" fillId="0" borderId="0">
      <protection locked="0"/>
    </xf>
    <xf numFmtId="0" fontId="62" fillId="0" borderId="0"/>
    <xf numFmtId="0" fontId="62" fillId="0" borderId="0"/>
    <xf numFmtId="0" fontId="62" fillId="0" borderId="0"/>
    <xf numFmtId="0" fontId="66" fillId="0" borderId="0" applyNumberFormat="0" applyAlignment="0">
      <alignment horizontal="left"/>
    </xf>
    <xf numFmtId="0" fontId="66" fillId="0" borderId="0" applyNumberFormat="0" applyAlignment="0">
      <alignment horizontal="left"/>
    </xf>
    <xf numFmtId="0" fontId="66" fillId="0" borderId="0" applyNumberFormat="0" applyAlignment="0">
      <alignment horizontal="left"/>
    </xf>
    <xf numFmtId="0" fontId="66" fillId="0" borderId="0" applyNumberFormat="0" applyAlignment="0">
      <alignment horizontal="left"/>
    </xf>
    <xf numFmtId="0" fontId="67" fillId="0" borderId="0" applyNumberFormat="0" applyAlignment="0"/>
    <xf numFmtId="0" fontId="67" fillId="0" borderId="0" applyNumberFormat="0" applyAlignment="0"/>
    <xf numFmtId="0" fontId="67" fillId="0" borderId="0" applyNumberFormat="0" applyAlignment="0"/>
    <xf numFmtId="0" fontId="67" fillId="0" borderId="0" applyNumberFormat="0" applyAlignment="0"/>
    <xf numFmtId="0" fontId="61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2" fillId="0" borderId="0" applyFont="0" applyFill="0" applyBorder="0" applyAlignment="0" applyProtection="0"/>
    <xf numFmtId="196" fontId="19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8" fontId="6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5" fontId="64" fillId="0" borderId="0" applyFill="0" applyBorder="0" applyAlignment="0" applyProtection="0"/>
    <xf numFmtId="197" fontId="1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3" fillId="0" borderId="0" applyFont="0" applyFill="0" applyBorder="0" applyAlignment="0" applyProtection="0"/>
    <xf numFmtId="198" fontId="64" fillId="0" borderId="0" applyFill="0" applyBorder="0" applyAlignment="0" applyProtection="0"/>
    <xf numFmtId="0" fontId="6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72" borderId="0" applyNumberFormat="0" applyBorder="0" applyAlignment="0" applyProtection="0"/>
    <xf numFmtId="0" fontId="71" fillId="73" borderId="0" applyNumberFormat="0" applyBorder="0" applyAlignment="0" applyProtection="0"/>
    <xf numFmtId="0" fontId="71" fillId="74" borderId="0" applyNumberFormat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99" fontId="19" fillId="0" borderId="0" applyFont="0" applyFill="0" applyBorder="0" applyAlignment="0" applyProtection="0">
      <alignment horizontal="left" wrapText="1"/>
    </xf>
    <xf numFmtId="199" fontId="19" fillId="0" borderId="0" applyFont="0" applyFill="0" applyBorder="0" applyAlignment="0" applyProtection="0">
      <alignment horizontal="left" wrapText="1"/>
    </xf>
    <xf numFmtId="199" fontId="19" fillId="0" borderId="0" applyFont="0" applyFill="0" applyBorder="0" applyAlignment="0" applyProtection="0">
      <alignment horizontal="left" wrapText="1"/>
    </xf>
    <xf numFmtId="199" fontId="19" fillId="0" borderId="0" applyFont="0" applyFill="0" applyBorder="0" applyAlignment="0" applyProtection="0">
      <alignment horizontal="left" wrapText="1"/>
    </xf>
    <xf numFmtId="199" fontId="19" fillId="0" borderId="0" applyFont="0" applyFill="0" applyBorder="0" applyAlignment="0" applyProtection="0">
      <alignment horizontal="left" wrapText="1"/>
    </xf>
    <xf numFmtId="199" fontId="19" fillId="0" borderId="0" applyFont="0" applyFill="0" applyBorder="0" applyAlignment="0" applyProtection="0">
      <alignment horizontal="left" wrapText="1"/>
    </xf>
    <xf numFmtId="199" fontId="19" fillId="0" borderId="0" applyFont="0" applyFill="0" applyBorder="0" applyAlignment="0" applyProtection="0">
      <alignment horizontal="left" wrapText="1"/>
    </xf>
    <xf numFmtId="199" fontId="19" fillId="0" borderId="0" applyFont="0" applyFill="0" applyBorder="0" applyAlignment="0" applyProtection="0">
      <alignment horizontal="left" wrapText="1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" fontId="60" fillId="0" borderId="0" applyFont="0" applyFill="0" applyBorder="0" applyAlignment="0" applyProtection="0"/>
    <xf numFmtId="2" fontId="60" fillId="0" borderId="0" applyFont="0" applyFill="0" applyBorder="0" applyAlignment="0" applyProtection="0"/>
    <xf numFmtId="2" fontId="60" fillId="0" borderId="0" applyFont="0" applyFill="0" applyBorder="0" applyAlignment="0" applyProtection="0"/>
    <xf numFmtId="2" fontId="60" fillId="0" borderId="0" applyFont="0" applyFill="0" applyBorder="0" applyAlignment="0" applyProtection="0"/>
    <xf numFmtId="2" fontId="64" fillId="0" borderId="0" applyFill="0" applyBorder="0" applyAlignment="0" applyProtection="0"/>
    <xf numFmtId="0" fontId="61" fillId="0" borderId="0"/>
    <xf numFmtId="0" fontId="73" fillId="42" borderId="0" applyNumberFormat="0" applyBorder="0" applyAlignment="0" applyProtection="0"/>
    <xf numFmtId="0" fontId="73" fillId="38" borderId="0" applyNumberFormat="0" applyBorder="0" applyAlignment="0" applyProtection="0"/>
    <xf numFmtId="0" fontId="7" fillId="42" borderId="0" applyNumberFormat="0" applyBorder="0" applyAlignment="0" applyProtection="0"/>
    <xf numFmtId="0" fontId="73" fillId="38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38" fontId="74" fillId="71" borderId="0" applyNumberFormat="0" applyBorder="0" applyAlignment="0" applyProtection="0"/>
    <xf numFmtId="38" fontId="74" fillId="71" borderId="0" applyNumberFormat="0" applyBorder="0" applyAlignment="0" applyProtection="0"/>
    <xf numFmtId="38" fontId="19" fillId="71" borderId="0" applyNumberFormat="0" applyBorder="0" applyAlignment="0" applyProtection="0"/>
    <xf numFmtId="38" fontId="74" fillId="71" borderId="0" applyNumberFormat="0" applyBorder="0" applyAlignment="0" applyProtection="0"/>
    <xf numFmtId="38" fontId="74" fillId="71" borderId="0" applyNumberFormat="0" applyBorder="0" applyAlignment="0" applyProtection="0"/>
    <xf numFmtId="38" fontId="19" fillId="71" borderId="0" applyNumberFormat="0" applyBorder="0" applyAlignment="0" applyProtection="0"/>
    <xf numFmtId="38" fontId="74" fillId="71" borderId="0" applyNumberFormat="0" applyBorder="0" applyAlignment="0" applyProtection="0"/>
    <xf numFmtId="38" fontId="74" fillId="71" borderId="0" applyNumberFormat="0" applyBorder="0" applyAlignment="0" applyProtection="0"/>
    <xf numFmtId="38" fontId="74" fillId="71" borderId="0" applyNumberFormat="0" applyBorder="0" applyAlignment="0" applyProtection="0"/>
    <xf numFmtId="38" fontId="74" fillId="71" borderId="0" applyNumberFormat="0" applyBorder="0" applyAlignment="0" applyProtection="0"/>
    <xf numFmtId="38" fontId="74" fillId="71" borderId="0" applyNumberFormat="0" applyBorder="0" applyAlignment="0" applyProtection="0"/>
    <xf numFmtId="38" fontId="74" fillId="71" borderId="0" applyNumberFormat="0" applyBorder="0" applyAlignment="0" applyProtection="0"/>
    <xf numFmtId="38" fontId="19" fillId="71" borderId="0" applyNumberFormat="0" applyBorder="0" applyAlignment="0" applyProtection="0"/>
    <xf numFmtId="38" fontId="74" fillId="71" borderId="0" applyNumberFormat="0" applyBorder="0" applyAlignment="0" applyProtection="0"/>
    <xf numFmtId="200" fontId="75" fillId="0" borderId="0" applyNumberFormat="0" applyFill="0" applyBorder="0" applyProtection="0">
      <alignment horizontal="right"/>
    </xf>
    <xf numFmtId="0" fontId="76" fillId="0" borderId="20" applyNumberFormat="0" applyAlignment="0" applyProtection="0">
      <alignment horizontal="left"/>
    </xf>
    <xf numFmtId="0" fontId="76" fillId="0" borderId="20" applyNumberFormat="0" applyAlignment="0" applyProtection="0">
      <alignment horizontal="left"/>
    </xf>
    <xf numFmtId="0" fontId="76" fillId="0" borderId="20" applyNumberFormat="0" applyAlignment="0" applyProtection="0">
      <alignment horizontal="left"/>
    </xf>
    <xf numFmtId="0" fontId="76" fillId="0" borderId="20" applyNumberFormat="0" applyAlignment="0" applyProtection="0">
      <alignment horizontal="left"/>
    </xf>
    <xf numFmtId="0" fontId="76" fillId="0" borderId="20" applyNumberFormat="0" applyAlignment="0" applyProtection="0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0" fontId="76" fillId="0" borderId="16">
      <alignment horizontal="left"/>
    </xf>
    <xf numFmtId="14" fontId="20" fillId="75" borderId="21">
      <alignment horizontal="center" vertical="center" wrapText="1"/>
    </xf>
    <xf numFmtId="0" fontId="4" fillId="0" borderId="1" applyNumberFormat="0" applyFill="0" applyAlignment="0" applyProtection="0"/>
    <xf numFmtId="0" fontId="77" fillId="0" borderId="22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9" fillId="0" borderId="23" applyNumberFormat="0" applyFill="0" applyAlignment="0" applyProtection="0"/>
    <xf numFmtId="0" fontId="4" fillId="0" borderId="1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9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80" fillId="0" borderId="24" applyNumberFormat="0" applyFill="0" applyAlignment="0" applyProtection="0"/>
    <xf numFmtId="0" fontId="81" fillId="0" borderId="25" applyNumberFormat="0" applyFill="0" applyAlignment="0" applyProtection="0"/>
    <xf numFmtId="0" fontId="81" fillId="0" borderId="25" applyNumberFormat="0" applyFill="0" applyAlignment="0" applyProtection="0"/>
    <xf numFmtId="0" fontId="81" fillId="0" borderId="25" applyNumberFormat="0" applyFill="0" applyAlignment="0" applyProtection="0"/>
    <xf numFmtId="0" fontId="82" fillId="0" borderId="25" applyNumberFormat="0" applyFill="0" applyAlignment="0" applyProtection="0"/>
    <xf numFmtId="0" fontId="5" fillId="0" borderId="2" applyNumberFormat="0" applyFill="0" applyAlignment="0" applyProtection="0"/>
    <xf numFmtId="0" fontId="81" fillId="0" borderId="25" applyNumberFormat="0" applyFill="0" applyAlignment="0" applyProtection="0"/>
    <xf numFmtId="0" fontId="81" fillId="0" borderId="25" applyNumberFormat="0" applyFill="0" applyAlignment="0" applyProtection="0"/>
    <xf numFmtId="0" fontId="82" fillId="0" borderId="2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3" fillId="0" borderId="26" applyNumberFormat="0" applyFill="0" applyAlignment="0" applyProtection="0"/>
    <xf numFmtId="0" fontId="84" fillId="0" borderId="27" applyNumberFormat="0" applyFill="0" applyAlignment="0" applyProtection="0"/>
    <xf numFmtId="0" fontId="83" fillId="0" borderId="26" applyNumberFormat="0" applyFill="0" applyAlignment="0" applyProtection="0"/>
    <xf numFmtId="0" fontId="84" fillId="0" borderId="27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5" fillId="0" borderId="26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38" fontId="31" fillId="0" borderId="0"/>
    <xf numFmtId="38" fontId="31" fillId="0" borderId="0"/>
    <xf numFmtId="38" fontId="31" fillId="0" borderId="0"/>
    <xf numFmtId="38" fontId="31" fillId="0" borderId="0"/>
    <xf numFmtId="40" fontId="31" fillId="0" borderId="0"/>
    <xf numFmtId="40" fontId="31" fillId="0" borderId="0"/>
    <xf numFmtId="40" fontId="31" fillId="0" borderId="0"/>
    <xf numFmtId="40" fontId="31" fillId="0" borderId="0"/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10" fontId="74" fillId="68" borderId="28" applyNumberFormat="0" applyBorder="0" applyAlignment="0" applyProtection="0"/>
    <xf numFmtId="0" fontId="88" fillId="41" borderId="18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88" fillId="41" borderId="18" applyNumberFormat="0" applyAlignment="0" applyProtection="0"/>
    <xf numFmtId="0" fontId="88" fillId="41" borderId="18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88" fillId="44" borderId="18" applyNumberFormat="0" applyAlignment="0" applyProtection="0"/>
    <xf numFmtId="0" fontId="88" fillId="41" borderId="18" applyNumberFormat="0" applyAlignment="0" applyProtection="0"/>
    <xf numFmtId="0" fontId="88" fillId="41" borderId="18" applyNumberFormat="0" applyAlignment="0" applyProtection="0"/>
    <xf numFmtId="0" fontId="10" fillId="44" borderId="4" applyNumberFormat="0" applyAlignment="0" applyProtection="0"/>
    <xf numFmtId="0" fontId="88" fillId="44" borderId="18" applyNumberFormat="0" applyAlignment="0" applyProtection="0"/>
    <xf numFmtId="0" fontId="10" fillId="44" borderId="4" applyNumberFormat="0" applyAlignment="0" applyProtection="0"/>
    <xf numFmtId="0" fontId="10" fillId="44" borderId="4" applyNumberFormat="0" applyAlignment="0" applyProtection="0"/>
    <xf numFmtId="0" fontId="10" fillId="44" borderId="4" applyNumberFormat="0" applyAlignment="0" applyProtection="0"/>
    <xf numFmtId="0" fontId="10" fillId="5" borderId="4" applyNumberFormat="0" applyAlignment="0" applyProtection="0"/>
    <xf numFmtId="0" fontId="10" fillId="44" borderId="4" applyNumberFormat="0" applyAlignment="0" applyProtection="0"/>
    <xf numFmtId="0" fontId="10" fillId="44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41" fontId="89" fillId="76" borderId="29">
      <alignment horizontal="left"/>
      <protection locked="0"/>
    </xf>
    <xf numFmtId="41" fontId="89" fillId="76" borderId="29">
      <alignment horizontal="left"/>
      <protection locked="0"/>
    </xf>
    <xf numFmtId="10" fontId="89" fillId="76" borderId="29">
      <alignment horizontal="right"/>
      <protection locked="0"/>
    </xf>
    <xf numFmtId="10" fontId="89" fillId="76" borderId="29">
      <alignment horizontal="right"/>
      <protection locked="0"/>
    </xf>
    <xf numFmtId="10" fontId="89" fillId="76" borderId="29">
      <alignment horizontal="right"/>
      <protection locked="0"/>
    </xf>
    <xf numFmtId="41" fontId="89" fillId="76" borderId="29">
      <alignment horizontal="left"/>
      <protection locked="0"/>
    </xf>
    <xf numFmtId="0" fontId="74" fillId="71" borderId="0"/>
    <xf numFmtId="0" fontId="74" fillId="71" borderId="0"/>
    <xf numFmtId="0" fontId="74" fillId="71" borderId="0"/>
    <xf numFmtId="0" fontId="74" fillId="71" borderId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3" fontId="90" fillId="0" borderId="0" applyFill="0" applyBorder="0" applyAlignment="0" applyProtection="0"/>
    <xf numFmtId="0" fontId="91" fillId="0" borderId="30" applyNumberFormat="0" applyFill="0" applyAlignment="0" applyProtection="0"/>
    <xf numFmtId="0" fontId="92" fillId="0" borderId="31" applyNumberFormat="0" applyFill="0" applyAlignment="0" applyProtection="0"/>
    <xf numFmtId="0" fontId="91" fillId="0" borderId="30" applyNumberFormat="0" applyFill="0" applyAlignment="0" applyProtection="0"/>
    <xf numFmtId="0" fontId="92" fillId="0" borderId="31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93" fillId="0" borderId="30" applyNumberFormat="0" applyFill="0" applyAlignment="0" applyProtection="0"/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2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44" fontId="20" fillId="0" borderId="33" applyNumberFormat="0" applyFont="0" applyAlignment="0">
      <alignment horizontal="center"/>
    </xf>
    <xf numFmtId="0" fontId="94" fillId="44" borderId="0" applyNumberFormat="0" applyBorder="0" applyAlignment="0" applyProtection="0"/>
    <xf numFmtId="0" fontId="95" fillId="44" borderId="0" applyNumberFormat="0" applyBorder="0" applyAlignment="0" applyProtection="0"/>
    <xf numFmtId="0" fontId="96" fillId="4" borderId="0" applyNumberFormat="0" applyBorder="0" applyAlignment="0" applyProtection="0"/>
    <xf numFmtId="0" fontId="95" fillId="4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37" fontId="97" fillId="0" borderId="0"/>
    <xf numFmtId="37" fontId="97" fillId="0" borderId="0"/>
    <xf numFmtId="37" fontId="97" fillId="0" borderId="0"/>
    <xf numFmtId="37" fontId="97" fillId="0" borderId="0"/>
    <xf numFmtId="201" fontId="23" fillId="0" borderId="0"/>
    <xf numFmtId="202" fontId="98" fillId="0" borderId="0"/>
    <xf numFmtId="203" fontId="19" fillId="0" borderId="0"/>
    <xf numFmtId="203" fontId="19" fillId="0" borderId="0"/>
    <xf numFmtId="202" fontId="19" fillId="0" borderId="0"/>
    <xf numFmtId="202" fontId="98" fillId="0" borderId="0"/>
    <xf numFmtId="203" fontId="19" fillId="0" borderId="0"/>
    <xf numFmtId="203" fontId="19" fillId="0" borderId="0"/>
    <xf numFmtId="202" fontId="19" fillId="0" borderId="0"/>
    <xf numFmtId="203" fontId="19" fillId="0" borderId="0"/>
    <xf numFmtId="203" fontId="19" fillId="0" borderId="0"/>
    <xf numFmtId="203" fontId="19" fillId="0" borderId="0"/>
    <xf numFmtId="203" fontId="19" fillId="0" borderId="0"/>
    <xf numFmtId="175" fontId="19" fillId="0" borderId="0"/>
    <xf numFmtId="0" fontId="19" fillId="0" borderId="0"/>
    <xf numFmtId="202" fontId="98" fillId="0" borderId="0"/>
    <xf numFmtId="202" fontId="19" fillId="0" borderId="0"/>
    <xf numFmtId="175" fontId="19" fillId="0" borderId="0"/>
    <xf numFmtId="175" fontId="19" fillId="0" borderId="0"/>
    <xf numFmtId="202" fontId="98" fillId="0" borderId="0"/>
    <xf numFmtId="175" fontId="19" fillId="0" borderId="0"/>
    <xf numFmtId="204" fontId="26" fillId="0" borderId="0"/>
    <xf numFmtId="189" fontId="19" fillId="0" borderId="0">
      <alignment horizontal="left" wrapText="1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7" fontId="19" fillId="0" borderId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2" fillId="0" borderId="0"/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0" fontId="9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3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3" fontId="23" fillId="0" borderId="0">
      <alignment horizontal="left" wrapText="1"/>
    </xf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3" fontId="23" fillId="0" borderId="0">
      <alignment horizontal="left" wrapText="1"/>
    </xf>
    <xf numFmtId="0" fontId="19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3" fontId="23" fillId="0" borderId="0">
      <alignment horizontal="left" wrapText="1"/>
    </xf>
    <xf numFmtId="0" fontId="19" fillId="0" borderId="0">
      <alignment wrapText="1"/>
    </xf>
    <xf numFmtId="0" fontId="19" fillId="0" borderId="0"/>
    <xf numFmtId="0" fontId="19" fillId="0" borderId="0"/>
    <xf numFmtId="0" fontId="19" fillId="0" borderId="0"/>
    <xf numFmtId="203" fontId="23" fillId="0" borderId="0">
      <alignment horizontal="left" wrapText="1"/>
    </xf>
    <xf numFmtId="0" fontId="19" fillId="0" borderId="0">
      <alignment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203" fontId="23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48" fillId="0" borderId="0"/>
    <xf numFmtId="0" fontId="2" fillId="0" borderId="0"/>
    <xf numFmtId="0" fontId="5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0" fontId="2" fillId="0" borderId="0"/>
    <xf numFmtId="170" fontId="19" fillId="0" borderId="0">
      <alignment horizontal="left" wrapText="1"/>
    </xf>
    <xf numFmtId="0" fontId="2" fillId="0" borderId="0"/>
    <xf numFmtId="0" fontId="2" fillId="0" borderId="0"/>
    <xf numFmtId="0" fontId="2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70" fontId="19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9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>
      <alignment wrapText="1"/>
    </xf>
    <xf numFmtId="0" fontId="52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167" fontId="19" fillId="0" borderId="0">
      <alignment horizontal="left" wrapText="1"/>
    </xf>
    <xf numFmtId="0" fontId="100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167" fontId="19" fillId="0" borderId="0">
      <alignment horizontal="left" wrapText="1"/>
    </xf>
    <xf numFmtId="167" fontId="19" fillId="0" borderId="0">
      <alignment horizontal="left" wrapText="1"/>
    </xf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167" fontId="19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52" fillId="0" borderId="0"/>
    <xf numFmtId="0" fontId="19" fillId="0" borderId="0"/>
    <xf numFmtId="0" fontId="19" fillId="0" borderId="0"/>
    <xf numFmtId="0" fontId="19" fillId="0" borderId="0">
      <alignment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9" fillId="0" borderId="0">
      <alignment horizontal="left" wrapText="1"/>
    </xf>
    <xf numFmtId="167" fontId="23" fillId="0" borderId="0">
      <alignment horizontal="left" wrapText="1"/>
    </xf>
    <xf numFmtId="167" fontId="19" fillId="0" borderId="0">
      <alignment horizontal="left" wrapText="1"/>
    </xf>
    <xf numFmtId="0" fontId="48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0" fontId="48" fillId="0" borderId="0"/>
    <xf numFmtId="167" fontId="19" fillId="0" borderId="0">
      <alignment horizontal="left" wrapText="1"/>
    </xf>
    <xf numFmtId="0" fontId="48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0" fontId="48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98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52" fillId="0" borderId="0"/>
    <xf numFmtId="0" fontId="19" fillId="0" borderId="0">
      <alignment wrapText="1"/>
    </xf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52" fillId="39" borderId="34" applyNumberFormat="0" applyFont="0" applyAlignment="0" applyProtection="0"/>
    <xf numFmtId="0" fontId="52" fillId="8" borderId="8" applyNumberFormat="0" applyFont="0" applyAlignment="0" applyProtection="0"/>
    <xf numFmtId="0" fontId="52" fillId="39" borderId="34" applyNumberFormat="0" applyFont="0" applyAlignment="0" applyProtection="0"/>
    <xf numFmtId="0" fontId="52" fillId="8" borderId="8" applyNumberFormat="0" applyFont="0" applyAlignment="0" applyProtection="0"/>
    <xf numFmtId="0" fontId="52" fillId="39" borderId="34" applyNumberFormat="0" applyFont="0" applyAlignment="0" applyProtection="0"/>
    <xf numFmtId="0" fontId="52" fillId="8" borderId="8" applyNumberFormat="0" applyFont="0" applyAlignment="0" applyProtection="0"/>
    <xf numFmtId="0" fontId="19" fillId="39" borderId="34" applyNumberFormat="0" applyFont="0" applyAlignment="0" applyProtection="0"/>
    <xf numFmtId="0" fontId="19" fillId="39" borderId="34" applyNumberFormat="0" applyFont="0" applyAlignment="0" applyProtection="0"/>
    <xf numFmtId="0" fontId="19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8" borderId="8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8" borderId="8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8" borderId="8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8" borderId="8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52" fillId="8" borderId="8" applyNumberFormat="0" applyFont="0" applyAlignment="0" applyProtection="0"/>
    <xf numFmtId="0" fontId="52" fillId="39" borderId="34" applyNumberFormat="0" applyFont="0" applyAlignment="0" applyProtection="0"/>
    <xf numFmtId="0" fontId="52" fillId="39" borderId="34" applyNumberFormat="0" applyFont="0" applyAlignment="0" applyProtection="0"/>
    <xf numFmtId="0" fontId="102" fillId="69" borderId="35" applyNumberFormat="0" applyAlignment="0" applyProtection="0"/>
    <xf numFmtId="0" fontId="102" fillId="67" borderId="35" applyNumberFormat="0" applyAlignment="0" applyProtection="0"/>
    <xf numFmtId="0" fontId="102" fillId="67" borderId="35" applyNumberFormat="0" applyAlignment="0" applyProtection="0"/>
    <xf numFmtId="0" fontId="11" fillId="69" borderId="5" applyNumberFormat="0" applyAlignment="0" applyProtection="0"/>
    <xf numFmtId="0" fontId="102" fillId="67" borderId="35" applyNumberFormat="0" applyAlignment="0" applyProtection="0"/>
    <xf numFmtId="0" fontId="11" fillId="69" borderId="5" applyNumberFormat="0" applyAlignment="0" applyProtection="0"/>
    <xf numFmtId="0" fontId="11" fillId="69" borderId="5" applyNumberFormat="0" applyAlignment="0" applyProtection="0"/>
    <xf numFmtId="0" fontId="11" fillId="69" borderId="5" applyNumberFormat="0" applyAlignment="0" applyProtection="0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185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10" fontId="19" fillId="0" borderId="29"/>
    <xf numFmtId="10" fontId="19" fillId="0" borderId="29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19" fillId="0" borderId="29"/>
    <xf numFmtId="10" fontId="19" fillId="0" borderId="29"/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0" fontId="19" fillId="0" borderId="29"/>
    <xf numFmtId="10" fontId="19" fillId="0" borderId="29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0" fontId="19" fillId="0" borderId="29"/>
    <xf numFmtId="9" fontId="103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9" fontId="4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19" fillId="0" borderId="29"/>
    <xf numFmtId="10" fontId="19" fillId="0" borderId="29"/>
    <xf numFmtId="9" fontId="48" fillId="0" borderId="0" applyFont="0" applyFill="0" applyBorder="0" applyAlignment="0" applyProtection="0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10" fontId="19" fillId="0" borderId="29"/>
    <xf numFmtId="9" fontId="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9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77" borderId="29"/>
    <xf numFmtId="41" fontId="19" fillId="77" borderId="29"/>
    <xf numFmtId="41" fontId="19" fillId="77" borderId="29"/>
    <xf numFmtId="41" fontId="19" fillId="77" borderId="29"/>
    <xf numFmtId="41" fontId="19" fillId="77" borderId="29"/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105" fillId="0" borderId="21">
      <alignment horizontal="center"/>
    </xf>
    <xf numFmtId="0" fontId="105" fillId="0" borderId="21">
      <alignment horizontal="center"/>
    </xf>
    <xf numFmtId="0" fontId="105" fillId="0" borderId="21">
      <alignment horizontal="center"/>
    </xf>
    <xf numFmtId="0" fontId="105" fillId="0" borderId="21">
      <alignment horizontal="center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8" fillId="78" borderId="0" applyNumberFormat="0" applyFont="0" applyBorder="0" applyAlignment="0" applyProtection="0"/>
    <xf numFmtId="0" fontId="48" fillId="78" borderId="0" applyNumberFormat="0" applyFont="0" applyBorder="0" applyAlignment="0" applyProtection="0"/>
    <xf numFmtId="0" fontId="48" fillId="78" borderId="0" applyNumberFormat="0" applyFont="0" applyBorder="0" applyAlignment="0" applyProtection="0"/>
    <xf numFmtId="0" fontId="48" fillId="78" borderId="0" applyNumberFormat="0" applyFont="0" applyBorder="0" applyAlignment="0" applyProtection="0"/>
    <xf numFmtId="0" fontId="62" fillId="0" borderId="0"/>
    <xf numFmtId="0" fontId="62" fillId="0" borderId="0"/>
    <xf numFmtId="0" fontId="62" fillId="0" borderId="0"/>
    <xf numFmtId="3" fontId="106" fillId="0" borderId="0" applyFill="0" applyBorder="0" applyAlignment="0" applyProtection="0"/>
    <xf numFmtId="0" fontId="107" fillId="0" borderId="0"/>
    <xf numFmtId="0" fontId="107" fillId="0" borderId="0"/>
    <xf numFmtId="0" fontId="107" fillId="0" borderId="0"/>
    <xf numFmtId="3" fontId="106" fillId="0" borderId="0" applyFill="0" applyBorder="0" applyAlignment="0" applyProtection="0"/>
    <xf numFmtId="3" fontId="106" fillId="0" borderId="0" applyFill="0" applyBorder="0" applyAlignment="0" applyProtection="0"/>
    <xf numFmtId="3" fontId="106" fillId="0" borderId="0" applyFill="0" applyBorder="0" applyAlignment="0" applyProtection="0"/>
    <xf numFmtId="42" fontId="19" fillId="68" borderId="0"/>
    <xf numFmtId="0" fontId="108" fillId="79" borderId="0"/>
    <xf numFmtId="0" fontId="109" fillId="79" borderId="36"/>
    <xf numFmtId="0" fontId="110" fillId="80" borderId="37"/>
    <xf numFmtId="0" fontId="111" fillId="79" borderId="38"/>
    <xf numFmtId="42" fontId="19" fillId="68" borderId="0"/>
    <xf numFmtId="42" fontId="19" fillId="68" borderId="0"/>
    <xf numFmtId="42" fontId="19" fillId="68" borderId="0"/>
    <xf numFmtId="42" fontId="19" fillId="68" borderId="0"/>
    <xf numFmtId="42" fontId="19" fillId="68" borderId="13">
      <alignment vertical="center"/>
    </xf>
    <xf numFmtId="42" fontId="19" fillId="68" borderId="13">
      <alignment vertical="center"/>
    </xf>
    <xf numFmtId="42" fontId="19" fillId="68" borderId="13">
      <alignment vertical="center"/>
    </xf>
    <xf numFmtId="42" fontId="19" fillId="68" borderId="13">
      <alignment vertical="center"/>
    </xf>
    <xf numFmtId="42" fontId="19" fillId="68" borderId="13">
      <alignment vertical="center"/>
    </xf>
    <xf numFmtId="42" fontId="19" fillId="68" borderId="13">
      <alignment vertical="center"/>
    </xf>
    <xf numFmtId="0" fontId="20" fillId="68" borderId="10" applyNumberFormat="0">
      <alignment horizontal="center" vertical="center" wrapText="1"/>
    </xf>
    <xf numFmtId="0" fontId="20" fillId="68" borderId="10" applyNumberFormat="0">
      <alignment horizontal="center" vertical="center" wrapText="1"/>
    </xf>
    <xf numFmtId="0" fontId="20" fillId="68" borderId="10" applyNumberFormat="0">
      <alignment horizontal="center" vertical="center" wrapText="1"/>
    </xf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10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205" fontId="19" fillId="68" borderId="0"/>
    <xf numFmtId="42" fontId="19" fillId="68" borderId="0"/>
    <xf numFmtId="177" fontId="31" fillId="0" borderId="0" applyBorder="0" applyAlignment="0"/>
    <xf numFmtId="177" fontId="31" fillId="0" borderId="0" applyBorder="0" applyAlignment="0"/>
    <xf numFmtId="42" fontId="19" fillId="68" borderId="12">
      <alignment horizontal="left"/>
    </xf>
    <xf numFmtId="42" fontId="19" fillId="68" borderId="12">
      <alignment horizontal="left"/>
    </xf>
    <xf numFmtId="42" fontId="19" fillId="68" borderId="12">
      <alignment horizontal="left"/>
    </xf>
    <xf numFmtId="42" fontId="19" fillId="68" borderId="12">
      <alignment horizontal="left"/>
    </xf>
    <xf numFmtId="42" fontId="19" fillId="68" borderId="12">
      <alignment horizontal="left"/>
    </xf>
    <xf numFmtId="42" fontId="19" fillId="68" borderId="12">
      <alignment horizontal="left"/>
    </xf>
    <xf numFmtId="205" fontId="112" fillId="68" borderId="12">
      <alignment horizontal="left"/>
    </xf>
    <xf numFmtId="205" fontId="112" fillId="68" borderId="12">
      <alignment horizontal="left"/>
    </xf>
    <xf numFmtId="177" fontId="31" fillId="0" borderId="0" applyBorder="0" applyAlignment="0"/>
    <xf numFmtId="14" fontId="23" fillId="0" borderId="0" applyNumberFormat="0" applyFill="0" applyBorder="0" applyAlignment="0" applyProtection="0">
      <alignment horizontal="lef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206" fontId="19" fillId="0" borderId="0" applyFont="0" applyFill="0" applyAlignment="0">
      <alignment horizontal="right"/>
    </xf>
    <xf numFmtId="4" fontId="104" fillId="76" borderId="35" applyNumberFormat="0" applyProtection="0">
      <alignment vertical="center"/>
    </xf>
    <xf numFmtId="4" fontId="104" fillId="76" borderId="35" applyNumberFormat="0" applyProtection="0">
      <alignment vertical="center"/>
    </xf>
    <xf numFmtId="4" fontId="113" fillId="76" borderId="35" applyNumberFormat="0" applyProtection="0">
      <alignment vertical="center"/>
    </xf>
    <xf numFmtId="4" fontId="113" fillId="76" borderId="35" applyNumberFormat="0" applyProtection="0">
      <alignment vertical="center"/>
    </xf>
    <xf numFmtId="4" fontId="104" fillId="76" borderId="35" applyNumberFormat="0" applyProtection="0">
      <alignment horizontal="left" vertical="center" indent="1"/>
    </xf>
    <xf numFmtId="4" fontId="104" fillId="76" borderId="35" applyNumberFormat="0" applyProtection="0">
      <alignment horizontal="left" vertical="center" indent="1"/>
    </xf>
    <xf numFmtId="4" fontId="104" fillId="76" borderId="35" applyNumberFormat="0" applyProtection="0">
      <alignment horizontal="left" vertical="center" indent="1"/>
    </xf>
    <xf numFmtId="4" fontId="104" fillId="76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2" borderId="0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4" fontId="104" fillId="33" borderId="35" applyNumberFormat="0" applyProtection="0">
      <alignment horizontal="right" vertical="center"/>
    </xf>
    <xf numFmtId="4" fontId="104" fillId="33" borderId="35" applyNumberFormat="0" applyProtection="0">
      <alignment horizontal="right" vertical="center"/>
    </xf>
    <xf numFmtId="4" fontId="104" fillId="83" borderId="35" applyNumberFormat="0" applyProtection="0">
      <alignment horizontal="right" vertical="center"/>
    </xf>
    <xf numFmtId="4" fontId="104" fillId="83" borderId="35" applyNumberFormat="0" applyProtection="0">
      <alignment horizontal="right" vertical="center"/>
    </xf>
    <xf numFmtId="4" fontId="104" fillId="84" borderId="35" applyNumberFormat="0" applyProtection="0">
      <alignment horizontal="right" vertical="center"/>
    </xf>
    <xf numFmtId="4" fontId="104" fillId="84" borderId="35" applyNumberFormat="0" applyProtection="0">
      <alignment horizontal="right" vertical="center"/>
    </xf>
    <xf numFmtId="4" fontId="104" fillId="85" borderId="35" applyNumberFormat="0" applyProtection="0">
      <alignment horizontal="right" vertical="center"/>
    </xf>
    <xf numFmtId="4" fontId="104" fillId="85" borderId="35" applyNumberFormat="0" applyProtection="0">
      <alignment horizontal="right" vertical="center"/>
    </xf>
    <xf numFmtId="4" fontId="104" fillId="86" borderId="35" applyNumberFormat="0" applyProtection="0">
      <alignment horizontal="right" vertical="center"/>
    </xf>
    <xf numFmtId="4" fontId="104" fillId="86" borderId="35" applyNumberFormat="0" applyProtection="0">
      <alignment horizontal="right" vertical="center"/>
    </xf>
    <xf numFmtId="4" fontId="104" fillId="87" borderId="35" applyNumberFormat="0" applyProtection="0">
      <alignment horizontal="right" vertical="center"/>
    </xf>
    <xf numFmtId="4" fontId="104" fillId="87" borderId="35" applyNumberFormat="0" applyProtection="0">
      <alignment horizontal="right" vertical="center"/>
    </xf>
    <xf numFmtId="4" fontId="104" fillId="88" borderId="35" applyNumberFormat="0" applyProtection="0">
      <alignment horizontal="right" vertical="center"/>
    </xf>
    <xf numFmtId="4" fontId="104" fillId="88" borderId="35" applyNumberFormat="0" applyProtection="0">
      <alignment horizontal="right" vertical="center"/>
    </xf>
    <xf numFmtId="4" fontId="104" fillId="89" borderId="35" applyNumberFormat="0" applyProtection="0">
      <alignment horizontal="right" vertical="center"/>
    </xf>
    <xf numFmtId="4" fontId="104" fillId="89" borderId="35" applyNumberFormat="0" applyProtection="0">
      <alignment horizontal="right" vertical="center"/>
    </xf>
    <xf numFmtId="4" fontId="104" fillId="90" borderId="35" applyNumberFormat="0" applyProtection="0">
      <alignment horizontal="right" vertical="center"/>
    </xf>
    <xf numFmtId="4" fontId="104" fillId="90" borderId="35" applyNumberFormat="0" applyProtection="0">
      <alignment horizontal="right" vertical="center"/>
    </xf>
    <xf numFmtId="4" fontId="114" fillId="91" borderId="35" applyNumberFormat="0" applyProtection="0">
      <alignment horizontal="left" vertical="center" indent="1"/>
    </xf>
    <xf numFmtId="4" fontId="114" fillId="91" borderId="35" applyNumberFormat="0" applyProtection="0">
      <alignment horizontal="left" vertical="center" indent="1"/>
    </xf>
    <xf numFmtId="4" fontId="104" fillId="92" borderId="39" applyNumberFormat="0" applyProtection="0">
      <alignment horizontal="left" vertical="center" indent="1"/>
    </xf>
    <xf numFmtId="4" fontId="104" fillId="92" borderId="39" applyNumberFormat="0" applyProtection="0">
      <alignment horizontal="left" vertical="center" indent="1"/>
    </xf>
    <xf numFmtId="4" fontId="115" fillId="93" borderId="0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4" fontId="104" fillId="92" borderId="35" applyNumberFormat="0" applyProtection="0">
      <alignment horizontal="left" vertical="center" indent="1"/>
    </xf>
    <xf numFmtId="4" fontId="104" fillId="92" borderId="35" applyNumberFormat="0" applyProtection="0">
      <alignment horizontal="left" vertical="center" indent="1"/>
    </xf>
    <xf numFmtId="4" fontId="104" fillId="94" borderId="35" applyNumberFormat="0" applyProtection="0">
      <alignment horizontal="left" vertical="center" indent="1"/>
    </xf>
    <xf numFmtId="4" fontId="104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4" borderId="35" applyNumberFormat="0" applyProtection="0">
      <alignment horizontal="left" vertical="center" indent="1"/>
    </xf>
    <xf numFmtId="0" fontId="19" fillId="95" borderId="35" applyNumberFormat="0" applyProtection="0">
      <alignment horizontal="left" vertical="center" indent="1"/>
    </xf>
    <xf numFmtId="0" fontId="19" fillId="95" borderId="35" applyNumberFormat="0" applyProtection="0">
      <alignment horizontal="left" vertical="center" indent="1"/>
    </xf>
    <xf numFmtId="0" fontId="19" fillId="95" borderId="35" applyNumberFormat="0" applyProtection="0">
      <alignment horizontal="left" vertical="center" indent="1"/>
    </xf>
    <xf numFmtId="0" fontId="19" fillId="95" borderId="35" applyNumberFormat="0" applyProtection="0">
      <alignment horizontal="left" vertical="center" indent="1"/>
    </xf>
    <xf numFmtId="0" fontId="19" fillId="95" borderId="35" applyNumberFormat="0" applyProtection="0">
      <alignment horizontal="left" vertical="center" indent="1"/>
    </xf>
    <xf numFmtId="0" fontId="19" fillId="95" borderId="35" applyNumberFormat="0" applyProtection="0">
      <alignment horizontal="left" vertical="center" indent="1"/>
    </xf>
    <xf numFmtId="0" fontId="19" fillId="95" borderId="35" applyNumberFormat="0" applyProtection="0">
      <alignment horizontal="left" vertical="center" indent="1"/>
    </xf>
    <xf numFmtId="0" fontId="19" fillId="95" borderId="35" applyNumberFormat="0" applyProtection="0">
      <alignment horizontal="left" vertical="center" indent="1"/>
    </xf>
    <xf numFmtId="0" fontId="19" fillId="71" borderId="35" applyNumberFormat="0" applyProtection="0">
      <alignment horizontal="left" vertical="center" indent="1"/>
    </xf>
    <xf numFmtId="0" fontId="19" fillId="71" borderId="35" applyNumberFormat="0" applyProtection="0">
      <alignment horizontal="left" vertical="center" indent="1"/>
    </xf>
    <xf numFmtId="0" fontId="19" fillId="71" borderId="35" applyNumberFormat="0" applyProtection="0">
      <alignment horizontal="left" vertical="center" indent="1"/>
    </xf>
    <xf numFmtId="0" fontId="19" fillId="71" borderId="35" applyNumberFormat="0" applyProtection="0">
      <alignment horizontal="left" vertical="center" indent="1"/>
    </xf>
    <xf numFmtId="0" fontId="19" fillId="71" borderId="35" applyNumberFormat="0" applyProtection="0">
      <alignment horizontal="left" vertical="center" indent="1"/>
    </xf>
    <xf numFmtId="0" fontId="19" fillId="71" borderId="35" applyNumberFormat="0" applyProtection="0">
      <alignment horizontal="left" vertical="center" indent="1"/>
    </xf>
    <xf numFmtId="0" fontId="19" fillId="71" borderId="35" applyNumberFormat="0" applyProtection="0">
      <alignment horizontal="left" vertical="center" indent="1"/>
    </xf>
    <xf numFmtId="0" fontId="19" fillId="7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69" borderId="28" applyNumberFormat="0">
      <protection locked="0"/>
    </xf>
    <xf numFmtId="0" fontId="19" fillId="69" borderId="28" applyNumberFormat="0">
      <protection locked="0"/>
    </xf>
    <xf numFmtId="0" fontId="19" fillId="69" borderId="28" applyNumberFormat="0">
      <protection locked="0"/>
    </xf>
    <xf numFmtId="0" fontId="19" fillId="69" borderId="28" applyNumberFormat="0">
      <protection locked="0"/>
    </xf>
    <xf numFmtId="0" fontId="19" fillId="69" borderId="28" applyNumberFormat="0">
      <protection locked="0"/>
    </xf>
    <xf numFmtId="0" fontId="19" fillId="69" borderId="28" applyNumberFormat="0">
      <protection locked="0"/>
    </xf>
    <xf numFmtId="0" fontId="19" fillId="69" borderId="28" applyNumberFormat="0">
      <protection locked="0"/>
    </xf>
    <xf numFmtId="0" fontId="19" fillId="69" borderId="28" applyNumberFormat="0">
      <protection locked="0"/>
    </xf>
    <xf numFmtId="0" fontId="31" fillId="64" borderId="40" applyBorder="0"/>
    <xf numFmtId="4" fontId="104" fillId="96" borderId="35" applyNumberFormat="0" applyProtection="0">
      <alignment vertical="center"/>
    </xf>
    <xf numFmtId="4" fontId="104" fillId="96" borderId="35" applyNumberFormat="0" applyProtection="0">
      <alignment vertical="center"/>
    </xf>
    <xf numFmtId="4" fontId="113" fillId="96" borderId="35" applyNumberFormat="0" applyProtection="0">
      <alignment vertical="center"/>
    </xf>
    <xf numFmtId="4" fontId="113" fillId="96" borderId="35" applyNumberFormat="0" applyProtection="0">
      <alignment vertical="center"/>
    </xf>
    <xf numFmtId="4" fontId="104" fillId="96" borderId="35" applyNumberFormat="0" applyProtection="0">
      <alignment horizontal="left" vertical="center" indent="1"/>
    </xf>
    <xf numFmtId="4" fontId="104" fillId="96" borderId="35" applyNumberFormat="0" applyProtection="0">
      <alignment horizontal="left" vertical="center" indent="1"/>
    </xf>
    <xf numFmtId="4" fontId="104" fillId="96" borderId="35" applyNumberFormat="0" applyProtection="0">
      <alignment horizontal="left" vertical="center" indent="1"/>
    </xf>
    <xf numFmtId="4" fontId="104" fillId="96" borderId="35" applyNumberFormat="0" applyProtection="0">
      <alignment horizontal="left" vertical="center" indent="1"/>
    </xf>
    <xf numFmtId="4" fontId="104" fillId="92" borderId="35" applyNumberFormat="0" applyProtection="0">
      <alignment horizontal="right" vertical="center"/>
    </xf>
    <xf numFmtId="4" fontId="104" fillId="92" borderId="35" applyNumberFormat="0" applyProtection="0">
      <alignment horizontal="right" vertical="center"/>
    </xf>
    <xf numFmtId="4" fontId="104" fillId="92" borderId="35" applyNumberFormat="0" applyProtection="0">
      <alignment horizontal="right" vertical="center"/>
    </xf>
    <xf numFmtId="4" fontId="113" fillId="92" borderId="35" applyNumberFormat="0" applyProtection="0">
      <alignment horizontal="right" vertical="center"/>
    </xf>
    <xf numFmtId="4" fontId="113" fillId="92" borderId="35" applyNumberFormat="0" applyProtection="0">
      <alignment horizontal="right" vertical="center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9" fillId="81" borderId="35" applyNumberFormat="0" applyProtection="0">
      <alignment horizontal="left" vertical="center" indent="1"/>
    </xf>
    <xf numFmtId="0" fontId="116" fillId="0" borderId="0"/>
    <xf numFmtId="0" fontId="74" fillId="97" borderId="28"/>
    <xf numFmtId="0" fontId="74" fillId="97" borderId="28"/>
    <xf numFmtId="4" fontId="117" fillId="92" borderId="35" applyNumberFormat="0" applyProtection="0">
      <alignment horizontal="right" vertical="center"/>
    </xf>
    <xf numFmtId="4" fontId="117" fillId="92" borderId="35" applyNumberFormat="0" applyProtection="0">
      <alignment horizontal="right" vertical="center"/>
    </xf>
    <xf numFmtId="0" fontId="118" fillId="0" borderId="41" applyNumberFormat="0" applyFont="0" applyFill="0" applyAlignment="0" applyProtection="0"/>
    <xf numFmtId="207" fontId="119" fillId="0" borderId="42" applyNumberFormat="0" applyProtection="0">
      <alignment horizontal="right" vertical="center"/>
    </xf>
    <xf numFmtId="207" fontId="120" fillId="0" borderId="43" applyNumberFormat="0" applyProtection="0">
      <alignment horizontal="right" vertical="center"/>
    </xf>
    <xf numFmtId="0" fontId="120" fillId="98" borderId="41" applyNumberFormat="0" applyAlignment="0" applyProtection="0">
      <alignment horizontal="left" vertical="center" indent="1"/>
    </xf>
    <xf numFmtId="0" fontId="121" fillId="99" borderId="43" applyNumberFormat="0" applyAlignment="0" applyProtection="0">
      <alignment horizontal="left" vertical="center" indent="1"/>
    </xf>
    <xf numFmtId="0" fontId="121" fillId="99" borderId="43" applyNumberFormat="0" applyAlignment="0" applyProtection="0">
      <alignment horizontal="left" vertical="center" indent="1"/>
    </xf>
    <xf numFmtId="0" fontId="122" fillId="0" borderId="44" applyNumberFormat="0" applyFill="0" applyBorder="0" applyAlignment="0" applyProtection="0"/>
    <xf numFmtId="0" fontId="123" fillId="0" borderId="44" applyBorder="0" applyAlignment="0" applyProtection="0"/>
    <xf numFmtId="207" fontId="124" fillId="100" borderId="45" applyNumberFormat="0" applyBorder="0" applyAlignment="0" applyProtection="0">
      <alignment horizontal="right" vertical="center" indent="1"/>
    </xf>
    <xf numFmtId="207" fontId="125" fillId="101" borderId="45" applyNumberFormat="0" applyBorder="0" applyAlignment="0" applyProtection="0">
      <alignment horizontal="right" vertical="center" indent="1"/>
    </xf>
    <xf numFmtId="207" fontId="125" fillId="102" borderId="45" applyNumberFormat="0" applyBorder="0" applyAlignment="0" applyProtection="0">
      <alignment horizontal="right" vertical="center" indent="1"/>
    </xf>
    <xf numFmtId="207" fontId="126" fillId="103" borderId="45" applyNumberFormat="0" applyBorder="0" applyAlignment="0" applyProtection="0">
      <alignment horizontal="right" vertical="center" indent="1"/>
    </xf>
    <xf numFmtId="207" fontId="126" fillId="104" borderId="45" applyNumberFormat="0" applyBorder="0" applyAlignment="0" applyProtection="0">
      <alignment horizontal="right" vertical="center" indent="1"/>
    </xf>
    <xf numFmtId="207" fontId="126" fillId="105" borderId="45" applyNumberFormat="0" applyBorder="0" applyAlignment="0" applyProtection="0">
      <alignment horizontal="right" vertical="center" indent="1"/>
    </xf>
    <xf numFmtId="207" fontId="127" fillId="106" borderId="45" applyNumberFormat="0" applyBorder="0" applyAlignment="0" applyProtection="0">
      <alignment horizontal="right" vertical="center" indent="1"/>
    </xf>
    <xf numFmtId="207" fontId="127" fillId="107" borderId="45" applyNumberFormat="0" applyBorder="0" applyAlignment="0" applyProtection="0">
      <alignment horizontal="right" vertical="center" indent="1"/>
    </xf>
    <xf numFmtId="207" fontId="127" fillId="108" borderId="45" applyNumberFormat="0" applyBorder="0" applyAlignment="0" applyProtection="0">
      <alignment horizontal="right" vertical="center" indent="1"/>
    </xf>
    <xf numFmtId="0" fontId="121" fillId="109" borderId="41" applyNumberFormat="0" applyAlignment="0" applyProtection="0">
      <alignment horizontal="left" vertical="center" indent="1"/>
    </xf>
    <xf numFmtId="0" fontId="121" fillId="110" borderId="41" applyNumberFormat="0" applyAlignment="0" applyProtection="0">
      <alignment horizontal="left" vertical="center" indent="1"/>
    </xf>
    <xf numFmtId="0" fontId="121" fillId="111" borderId="41" applyNumberFormat="0" applyAlignment="0" applyProtection="0">
      <alignment horizontal="left" vertical="center" indent="1"/>
    </xf>
    <xf numFmtId="0" fontId="121" fillId="112" borderId="41" applyNumberFormat="0" applyAlignment="0" applyProtection="0">
      <alignment horizontal="left" vertical="center" indent="1"/>
    </xf>
    <xf numFmtId="0" fontId="121" fillId="113" borderId="43" applyNumberFormat="0" applyAlignment="0" applyProtection="0">
      <alignment horizontal="left" vertical="center" indent="1"/>
    </xf>
    <xf numFmtId="207" fontId="119" fillId="112" borderId="42" applyNumberFormat="0" applyBorder="0" applyProtection="0">
      <alignment horizontal="right" vertical="center"/>
    </xf>
    <xf numFmtId="207" fontId="120" fillId="112" borderId="43" applyNumberFormat="0" applyBorder="0" applyProtection="0">
      <alignment horizontal="right" vertical="center"/>
    </xf>
    <xf numFmtId="207" fontId="119" fillId="114" borderId="41" applyNumberFormat="0" applyAlignment="0" applyProtection="0">
      <alignment horizontal="left" vertical="center" indent="1"/>
    </xf>
    <xf numFmtId="0" fontId="120" fillId="98" borderId="43" applyNumberFormat="0" applyAlignment="0" applyProtection="0">
      <alignment horizontal="left" vertical="center" indent="1"/>
    </xf>
    <xf numFmtId="0" fontId="121" fillId="113" borderId="43" applyNumberFormat="0" applyAlignment="0" applyProtection="0">
      <alignment horizontal="left" vertical="center" indent="1"/>
    </xf>
    <xf numFmtId="207" fontId="120" fillId="113" borderId="43" applyNumberFormat="0" applyProtection="0">
      <alignment horizontal="right" vertical="center"/>
    </xf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39" fontId="19" fillId="115" borderId="0"/>
    <xf numFmtId="0" fontId="128" fillId="0" borderId="0" applyNumberFormat="0" applyFill="0" applyBorder="0" applyAlignment="0" applyProtection="0"/>
    <xf numFmtId="38" fontId="74" fillId="0" borderId="46"/>
    <xf numFmtId="38" fontId="74" fillId="0" borderId="46"/>
    <xf numFmtId="38" fontId="74" fillId="0" borderId="46"/>
    <xf numFmtId="38" fontId="74" fillId="0" borderId="46"/>
    <xf numFmtId="38" fontId="74" fillId="0" borderId="46"/>
    <xf numFmtId="38" fontId="74" fillId="0" borderId="46"/>
    <xf numFmtId="38" fontId="74" fillId="0" borderId="46"/>
    <xf numFmtId="38" fontId="74" fillId="0" borderId="46"/>
    <xf numFmtId="38" fontId="74" fillId="0" borderId="46"/>
    <xf numFmtId="38" fontId="74" fillId="0" borderId="46"/>
    <xf numFmtId="38" fontId="74" fillId="0" borderId="46"/>
    <xf numFmtId="38" fontId="74" fillId="0" borderId="46"/>
    <xf numFmtId="38" fontId="74" fillId="0" borderId="46"/>
    <xf numFmtId="38" fontId="31" fillId="0" borderId="12"/>
    <xf numFmtId="38" fontId="31" fillId="0" borderId="12"/>
    <xf numFmtId="38" fontId="31" fillId="0" borderId="12"/>
    <xf numFmtId="38" fontId="31" fillId="0" borderId="12"/>
    <xf numFmtId="38" fontId="31" fillId="0" borderId="12"/>
    <xf numFmtId="39" fontId="23" fillId="116" borderId="0"/>
    <xf numFmtId="170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85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70" fontId="19" fillId="0" borderId="0">
      <alignment horizontal="left" wrapText="1"/>
    </xf>
    <xf numFmtId="208" fontId="19" fillId="0" borderId="0">
      <alignment horizontal="left" wrapText="1"/>
    </xf>
    <xf numFmtId="208" fontId="19" fillId="0" borderId="0">
      <alignment horizontal="left" wrapText="1"/>
    </xf>
    <xf numFmtId="208" fontId="19" fillId="0" borderId="0">
      <alignment horizontal="left" wrapText="1"/>
    </xf>
    <xf numFmtId="0" fontId="19" fillId="0" borderId="0">
      <alignment horizontal="left" wrapText="1"/>
    </xf>
    <xf numFmtId="166" fontId="19" fillId="0" borderId="0">
      <alignment horizontal="left" wrapText="1"/>
    </xf>
    <xf numFmtId="179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85" fontId="19" fillId="0" borderId="0">
      <alignment horizontal="left" wrapText="1"/>
    </xf>
    <xf numFmtId="179" fontId="19" fillId="0" borderId="0">
      <alignment horizontal="left" wrapText="1"/>
    </xf>
    <xf numFmtId="209" fontId="19" fillId="0" borderId="0">
      <alignment horizontal="left" wrapText="1"/>
    </xf>
    <xf numFmtId="40" fontId="129" fillId="0" borderId="0" applyBorder="0">
      <alignment horizontal="right"/>
    </xf>
    <xf numFmtId="41" fontId="130" fillId="68" borderId="0">
      <alignment horizontal="left"/>
    </xf>
    <xf numFmtId="0" fontId="131" fillId="0" borderId="0"/>
    <xf numFmtId="0" fontId="19" fillId="0" borderId="0" applyNumberFormat="0" applyBorder="0" applyAlignment="0"/>
    <xf numFmtId="0" fontId="132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08" fillId="0" borderId="0"/>
    <xf numFmtId="0" fontId="109" fillId="79" borderId="0"/>
    <xf numFmtId="210" fontId="135" fillId="68" borderId="0">
      <alignment horizontal="left" vertical="center"/>
    </xf>
    <xf numFmtId="0" fontId="20" fillId="68" borderId="0">
      <alignment horizontal="left" wrapText="1"/>
    </xf>
    <xf numFmtId="0" fontId="20" fillId="68" borderId="0">
      <alignment horizontal="left" wrapText="1"/>
    </xf>
    <xf numFmtId="0" fontId="20" fillId="68" borderId="0">
      <alignment horizontal="left" wrapText="1"/>
    </xf>
    <xf numFmtId="0" fontId="136" fillId="0" borderId="0">
      <alignment horizontal="left" vertical="center"/>
    </xf>
    <xf numFmtId="0" fontId="17" fillId="0" borderId="9" applyNumberFormat="0" applyFill="0" applyAlignment="0" applyProtection="0"/>
    <xf numFmtId="0" fontId="71" fillId="0" borderId="47" applyNumberFormat="0" applyFill="0" applyAlignment="0" applyProtection="0"/>
    <xf numFmtId="0" fontId="71" fillId="0" borderId="47" applyNumberFormat="0" applyFill="0" applyAlignment="0" applyProtection="0"/>
    <xf numFmtId="0" fontId="17" fillId="0" borderId="48" applyNumberFormat="0" applyFill="0" applyAlignment="0" applyProtection="0"/>
    <xf numFmtId="0" fontId="17" fillId="0" borderId="48" applyNumberFormat="0" applyFill="0" applyAlignment="0" applyProtection="0"/>
    <xf numFmtId="0" fontId="17" fillId="0" borderId="48" applyNumberFormat="0" applyFill="0" applyAlignment="0" applyProtection="0"/>
    <xf numFmtId="0" fontId="17" fillId="0" borderId="48" applyNumberFormat="0" applyFill="0" applyAlignment="0" applyProtection="0"/>
    <xf numFmtId="0" fontId="17" fillId="0" borderId="9" applyNumberFormat="0" applyFill="0" applyAlignment="0" applyProtection="0"/>
    <xf numFmtId="0" fontId="17" fillId="0" borderId="48" applyNumberFormat="0" applyFill="0" applyAlignment="0" applyProtection="0"/>
    <xf numFmtId="0" fontId="17" fillId="0" borderId="48" applyNumberFormat="0" applyFill="0" applyAlignment="0" applyProtection="0"/>
    <xf numFmtId="0" fontId="17" fillId="0" borderId="48" applyNumberFormat="0" applyFill="0" applyAlignment="0" applyProtection="0"/>
    <xf numFmtId="0" fontId="60" fillId="0" borderId="49" applyNumberFormat="0" applyFont="0" applyFill="0" applyAlignment="0" applyProtection="0"/>
    <xf numFmtId="0" fontId="60" fillId="0" borderId="49" applyNumberFormat="0" applyFont="0" applyFill="0" applyAlignment="0" applyProtection="0"/>
    <xf numFmtId="0" fontId="60" fillId="0" borderId="49" applyNumberFormat="0" applyFont="0" applyFill="0" applyAlignment="0" applyProtection="0"/>
    <xf numFmtId="0" fontId="62" fillId="0" borderId="50"/>
    <xf numFmtId="0" fontId="62" fillId="0" borderId="50"/>
    <xf numFmtId="0" fontId="62" fillId="0" borderId="5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04" fillId="117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04" fillId="3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4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104" fillId="6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104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104" fillId="3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04" fillId="6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04" fillId="37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104" fillId="6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104" fillId="6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104" fillId="64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04" fillId="4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40" fillId="64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40" fillId="3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40" fillId="6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40" fillId="67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40" fillId="6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40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53" fillId="11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53" fillId="1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53" fillId="5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53" fillId="120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53" fillId="121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53" fillId="122" borderId="0" applyNumberFormat="0" applyBorder="0" applyAlignment="0" applyProtection="0"/>
    <xf numFmtId="0" fontId="141" fillId="5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42" fillId="123" borderId="18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58" fillId="58" borderId="19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3" fillId="124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8" fillId="0" borderId="58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81" fillId="0" borderId="24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83" fillId="0" borderId="59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8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44" fillId="66" borderId="18" applyNumberFormat="0" applyAlignment="0" applyProtection="0"/>
    <xf numFmtId="0" fontId="145" fillId="0" borderId="60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95" fillId="66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9" fillId="65" borderId="34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02" fillId="123" borderId="3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4" fontId="104" fillId="76" borderId="35" applyNumberFormat="0" applyProtection="0">
      <alignment vertical="center"/>
    </xf>
    <xf numFmtId="4" fontId="113" fillId="76" borderId="35" applyNumberFormat="0" applyProtection="0">
      <alignment vertical="center"/>
    </xf>
    <xf numFmtId="4" fontId="104" fillId="76" borderId="35" applyNumberFormat="0" applyProtection="0">
      <alignment horizontal="left" vertical="center" indent="1"/>
    </xf>
    <xf numFmtId="4" fontId="104" fillId="76" borderId="35" applyNumberFormat="0" applyProtection="0">
      <alignment horizontal="left" vertical="center" indent="1"/>
    </xf>
    <xf numFmtId="4" fontId="104" fillId="33" borderId="35" applyNumberFormat="0" applyProtection="0">
      <alignment horizontal="right" vertical="center"/>
    </xf>
    <xf numFmtId="4" fontId="104" fillId="83" borderId="35" applyNumberFormat="0" applyProtection="0">
      <alignment horizontal="right" vertical="center"/>
    </xf>
    <xf numFmtId="4" fontId="104" fillId="84" borderId="35" applyNumberFormat="0" applyProtection="0">
      <alignment horizontal="right" vertical="center"/>
    </xf>
    <xf numFmtId="4" fontId="104" fillId="85" borderId="35" applyNumberFormat="0" applyProtection="0">
      <alignment horizontal="right" vertical="center"/>
    </xf>
    <xf numFmtId="4" fontId="104" fillId="86" borderId="35" applyNumberFormat="0" applyProtection="0">
      <alignment horizontal="right" vertical="center"/>
    </xf>
    <xf numFmtId="4" fontId="104" fillId="87" borderId="35" applyNumberFormat="0" applyProtection="0">
      <alignment horizontal="right" vertical="center"/>
    </xf>
    <xf numFmtId="4" fontId="104" fillId="88" borderId="35" applyNumberFormat="0" applyProtection="0">
      <alignment horizontal="right" vertical="center"/>
    </xf>
    <xf numFmtId="4" fontId="104" fillId="89" borderId="35" applyNumberFormat="0" applyProtection="0">
      <alignment horizontal="right" vertical="center"/>
    </xf>
    <xf numFmtId="4" fontId="104" fillId="90" borderId="35" applyNumberFormat="0" applyProtection="0">
      <alignment horizontal="right" vertical="center"/>
    </xf>
    <xf numFmtId="4" fontId="114" fillId="91" borderId="35" applyNumberFormat="0" applyProtection="0">
      <alignment horizontal="left" vertical="center" indent="1"/>
    </xf>
    <xf numFmtId="4" fontId="104" fillId="92" borderId="39" applyNumberFormat="0" applyProtection="0">
      <alignment horizontal="left" vertical="center" indent="1"/>
    </xf>
    <xf numFmtId="4" fontId="104" fillId="92" borderId="35" applyNumberFormat="0" applyProtection="0">
      <alignment horizontal="left" vertical="center" indent="1"/>
    </xf>
    <xf numFmtId="4" fontId="104" fillId="94" borderId="35" applyNumberFormat="0" applyProtection="0">
      <alignment horizontal="left" vertical="center" indent="1"/>
    </xf>
    <xf numFmtId="4" fontId="104" fillId="96" borderId="35" applyNumberFormat="0" applyProtection="0">
      <alignment vertical="center"/>
    </xf>
    <xf numFmtId="4" fontId="113" fillId="96" borderId="35" applyNumberFormat="0" applyProtection="0">
      <alignment vertical="center"/>
    </xf>
    <xf numFmtId="4" fontId="104" fillId="96" borderId="35" applyNumberFormat="0" applyProtection="0">
      <alignment horizontal="left" vertical="center" indent="1"/>
    </xf>
    <xf numFmtId="4" fontId="104" fillId="96" borderId="35" applyNumberFormat="0" applyProtection="0">
      <alignment horizontal="left" vertical="center" indent="1"/>
    </xf>
    <xf numFmtId="4" fontId="113" fillId="92" borderId="35" applyNumberFormat="0" applyProtection="0">
      <alignment horizontal="right" vertical="center"/>
    </xf>
    <xf numFmtId="4" fontId="146" fillId="125" borderId="0" applyNumberFormat="0" applyProtection="0">
      <alignment horizontal="left" vertical="center" indent="1"/>
    </xf>
    <xf numFmtId="0" fontId="116" fillId="0" borderId="0"/>
    <xf numFmtId="4" fontId="117" fillId="92" borderId="35" applyNumberFormat="0" applyProtection="0">
      <alignment horizontal="right" vertical="center"/>
    </xf>
    <xf numFmtId="0" fontId="1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1" fillId="0" borderId="61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9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0"/>
    <xf numFmtId="0" fontId="19" fillId="0" borderId="0"/>
    <xf numFmtId="167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78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8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189" fontId="19" fillId="0" borderId="0">
      <alignment horizontal="left" wrapText="1"/>
    </xf>
    <xf numFmtId="0" fontId="152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52" fillId="0" borderId="0"/>
    <xf numFmtId="0" fontId="1" fillId="0" borderId="0"/>
    <xf numFmtId="0" fontId="52" fillId="0" borderId="0"/>
  </cellStyleXfs>
  <cellXfs count="680">
    <xf numFmtId="167" fontId="0" fillId="0" borderId="0" xfId="0">
      <alignment horizontal="left" wrapText="1"/>
    </xf>
    <xf numFmtId="0" fontId="20" fillId="0" borderId="0" xfId="5" applyFont="1"/>
    <xf numFmtId="0" fontId="19" fillId="0" borderId="0" xfId="5"/>
    <xf numFmtId="0" fontId="21" fillId="0" borderId="0" xfId="5" applyFont="1"/>
    <xf numFmtId="164" fontId="20" fillId="0" borderId="0" xfId="5" applyNumberFormat="1" applyFont="1" applyAlignment="1">
      <alignment horizontal="center"/>
    </xf>
    <xf numFmtId="0" fontId="19" fillId="0" borderId="0" xfId="5" applyAlignment="1">
      <alignment horizontal="center"/>
    </xf>
    <xf numFmtId="0" fontId="20" fillId="0" borderId="10" xfId="5" applyFont="1" applyBorder="1" applyAlignment="1">
      <alignment horizontal="center"/>
    </xf>
    <xf numFmtId="165" fontId="19" fillId="0" borderId="0" xfId="6" applyNumberFormat="1" applyFill="1"/>
    <xf numFmtId="165" fontId="19" fillId="0" borderId="0" xfId="6" applyNumberFormat="1"/>
    <xf numFmtId="10" fontId="19" fillId="0" borderId="0" xfId="4" applyNumberFormat="1" applyFont="1"/>
    <xf numFmtId="10" fontId="20" fillId="0" borderId="0" xfId="4" applyNumberFormat="1" applyFont="1" applyFill="1"/>
    <xf numFmtId="9" fontId="19" fillId="0" borderId="0" xfId="4" applyFont="1"/>
    <xf numFmtId="9" fontId="19" fillId="0" borderId="0" xfId="4" applyFont="1" applyFill="1"/>
    <xf numFmtId="10" fontId="19" fillId="0" borderId="0" xfId="5" applyNumberFormat="1"/>
    <xf numFmtId="0" fontId="19" fillId="0" borderId="0" xfId="5" applyFill="1"/>
    <xf numFmtId="165" fontId="19" fillId="0" borderId="0" xfId="5" applyNumberFormat="1" applyFill="1"/>
    <xf numFmtId="10" fontId="19" fillId="0" borderId="0" xfId="4" applyNumberFormat="1" applyFont="1" applyFill="1"/>
    <xf numFmtId="0" fontId="19" fillId="0" borderId="0" xfId="7" applyAlignment="1"/>
    <xf numFmtId="0" fontId="20" fillId="0" borderId="11" xfId="7" applyFont="1" applyBorder="1" applyAlignment="1">
      <alignment horizontal="center"/>
    </xf>
    <xf numFmtId="0" fontId="20" fillId="0" borderId="0" xfId="7" applyFont="1" applyAlignment="1">
      <alignment horizontal="centerContinuous"/>
    </xf>
    <xf numFmtId="0" fontId="19" fillId="0" borderId="0" xfId="7" applyAlignment="1">
      <alignment horizontal="centerContinuous"/>
    </xf>
    <xf numFmtId="0" fontId="24" fillId="0" borderId="0" xfId="0" applyNumberFormat="1" applyFont="1" applyFill="1" applyAlignment="1">
      <alignment horizontal="centerContinuous"/>
    </xf>
    <xf numFmtId="0" fontId="20" fillId="0" borderId="0" xfId="7" applyFont="1" applyFill="1" applyAlignment="1">
      <alignment horizontal="centerContinuous"/>
    </xf>
    <xf numFmtId="0" fontId="19" fillId="0" borderId="0" xfId="7" applyFill="1" applyAlignment="1">
      <alignment horizontal="centerContinuous"/>
    </xf>
    <xf numFmtId="0" fontId="19" fillId="0" borderId="0" xfId="7" applyFill="1" applyAlignment="1"/>
    <xf numFmtId="0" fontId="20" fillId="0" borderId="0" xfId="7" applyFont="1" applyAlignment="1"/>
    <xf numFmtId="0" fontId="19" fillId="0" borderId="0" xfId="7" applyFont="1" applyAlignment="1"/>
    <xf numFmtId="0" fontId="20" fillId="0" borderId="0" xfId="7" applyFont="1" applyAlignment="1">
      <alignment horizontal="center"/>
    </xf>
    <xf numFmtId="0" fontId="25" fillId="0" borderId="0" xfId="7" applyFont="1" applyAlignment="1">
      <alignment horizontal="center"/>
    </xf>
    <xf numFmtId="6" fontId="19" fillId="0" borderId="0" xfId="0" applyNumberFormat="1" applyFont="1" applyAlignment="1">
      <alignment horizontal="right" wrapText="1"/>
    </xf>
    <xf numFmtId="10" fontId="19" fillId="0" borderId="0" xfId="8" applyNumberFormat="1" applyFont="1" applyAlignment="1" applyProtection="1"/>
    <xf numFmtId="10" fontId="19" fillId="0" borderId="0" xfId="8" applyFont="1" applyFill="1" applyAlignment="1" applyProtection="1"/>
    <xf numFmtId="0" fontId="19" fillId="0" borderId="0" xfId="7" quotePrefix="1" applyFont="1" applyAlignment="1"/>
    <xf numFmtId="168" fontId="19" fillId="0" borderId="0" xfId="7" applyNumberFormat="1" applyFont="1" applyAlignment="1"/>
    <xf numFmtId="169" fontId="19" fillId="0" borderId="0" xfId="7" applyNumberFormat="1" applyAlignment="1"/>
    <xf numFmtId="0" fontId="27" fillId="0" borderId="0" xfId="0" applyNumberFormat="1" applyFont="1" applyAlignment="1">
      <alignment wrapText="1"/>
    </xf>
    <xf numFmtId="10" fontId="19" fillId="0" borderId="0" xfId="7" applyNumberFormat="1" applyFont="1" applyAlignment="1">
      <alignment horizontal="right"/>
    </xf>
    <xf numFmtId="10" fontId="19" fillId="0" borderId="0" xfId="8" applyNumberFormat="1" applyFont="1" applyAlignment="1"/>
    <xf numFmtId="10" fontId="28" fillId="0" borderId="0" xfId="7" applyNumberFormat="1" applyFont="1" applyAlignment="1">
      <alignment horizontal="right"/>
    </xf>
    <xf numFmtId="10" fontId="28" fillId="0" borderId="0" xfId="8" applyNumberFormat="1" applyFont="1" applyAlignment="1" applyProtection="1"/>
    <xf numFmtId="170" fontId="19" fillId="0" borderId="0" xfId="8" applyNumberFormat="1" applyFont="1" applyBorder="1" applyAlignment="1" applyProtection="1"/>
    <xf numFmtId="6" fontId="25" fillId="0" borderId="0" xfId="7" applyNumberFormat="1" applyFont="1" applyAlignment="1">
      <alignment horizontal="right"/>
    </xf>
    <xf numFmtId="10" fontId="25" fillId="0" borderId="0" xfId="7" applyNumberFormat="1" applyFont="1" applyAlignment="1">
      <alignment horizontal="right"/>
    </xf>
    <xf numFmtId="0" fontId="25" fillId="0" borderId="0" xfId="7" applyFont="1" applyAlignment="1"/>
    <xf numFmtId="10" fontId="29" fillId="0" borderId="0" xfId="8" applyNumberFormat="1" applyFont="1" applyBorder="1" applyAlignment="1" applyProtection="1"/>
    <xf numFmtId="10" fontId="19" fillId="0" borderId="0" xfId="8" applyFont="1" applyBorder="1"/>
    <xf numFmtId="10" fontId="19" fillId="0" borderId="0" xfId="8" applyFont="1"/>
    <xf numFmtId="10" fontId="19" fillId="0" borderId="0" xfId="7" applyNumberFormat="1" applyFont="1" applyAlignment="1"/>
    <xf numFmtId="6" fontId="19" fillId="0" borderId="0" xfId="7" applyNumberFormat="1" applyFont="1" applyAlignment="1"/>
    <xf numFmtId="167" fontId="30" fillId="0" borderId="0" xfId="0" applyFont="1" applyAlignment="1"/>
    <xf numFmtId="167" fontId="19" fillId="0" borderId="0" xfId="0" applyFont="1" applyAlignment="1"/>
    <xf numFmtId="167" fontId="19" fillId="0" borderId="0" xfId="0" applyFont="1" applyFill="1" applyAlignment="1"/>
    <xf numFmtId="37" fontId="20" fillId="0" borderId="0" xfId="0" applyNumberFormat="1" applyFont="1" applyBorder="1" applyAlignment="1" applyProtection="1">
      <alignment horizontal="centerContinuous"/>
    </xf>
    <xf numFmtId="37" fontId="19" fillId="0" borderId="0" xfId="0" applyNumberFormat="1" applyFont="1" applyAlignment="1" applyProtection="1">
      <alignment horizontal="centerContinuous"/>
    </xf>
    <xf numFmtId="37" fontId="20" fillId="0" borderId="0" xfId="0" applyNumberFormat="1" applyFont="1" applyAlignment="1" applyProtection="1">
      <alignment horizontal="centerContinuous"/>
    </xf>
    <xf numFmtId="0" fontId="20" fillId="0" borderId="0" xfId="0" applyNumberFormat="1" applyFont="1" applyBorder="1" applyAlignment="1" applyProtection="1">
      <alignment horizontal="centerContinuous"/>
    </xf>
    <xf numFmtId="37" fontId="19" fillId="0" borderId="0" xfId="0" applyNumberFormat="1" applyFont="1" applyAlignment="1" applyProtection="1">
      <alignment horizontal="centerContinuous"/>
      <protection locked="0"/>
    </xf>
    <xf numFmtId="167" fontId="31" fillId="0" borderId="0" xfId="0" applyFont="1" applyAlignment="1">
      <alignment horizontal="centerContinuous"/>
    </xf>
    <xf numFmtId="49" fontId="20" fillId="0" borderId="0" xfId="0" applyNumberFormat="1" applyFont="1" applyBorder="1" applyAlignment="1" applyProtection="1">
      <alignment horizontal="centerContinuous"/>
    </xf>
    <xf numFmtId="167" fontId="19" fillId="0" borderId="0" xfId="0" applyFont="1" applyAlignment="1">
      <alignment horizontal="right"/>
    </xf>
    <xf numFmtId="10" fontId="19" fillId="0" borderId="0" xfId="0" applyNumberFormat="1" applyFont="1" applyFill="1" applyAlignment="1">
      <alignment horizontal="center"/>
    </xf>
    <xf numFmtId="37" fontId="19" fillId="0" borderId="0" xfId="0" applyNumberFormat="1" applyFont="1" applyBorder="1" applyAlignment="1" applyProtection="1">
      <alignment horizontal="right"/>
    </xf>
    <xf numFmtId="37" fontId="19" fillId="0" borderId="0" xfId="0" applyNumberFormat="1" applyFont="1" applyBorder="1" applyAlignment="1" applyProtection="1"/>
    <xf numFmtId="167" fontId="32" fillId="0" borderId="0" xfId="0" applyFont="1" applyFill="1" applyBorder="1" applyAlignment="1"/>
    <xf numFmtId="37" fontId="19" fillId="0" borderId="12" xfId="0" applyNumberFormat="1" applyFont="1" applyBorder="1" applyAlignment="1" applyProtection="1"/>
    <xf numFmtId="41" fontId="19" fillId="0" borderId="12" xfId="0" applyNumberFormat="1" applyFont="1" applyFill="1" applyBorder="1" applyAlignment="1">
      <alignment horizontal="center"/>
    </xf>
    <xf numFmtId="37" fontId="19" fillId="0" borderId="0" xfId="0" applyNumberFormat="1" applyFont="1" applyBorder="1" applyAlignment="1" applyProtection="1">
      <alignment horizontal="left"/>
    </xf>
    <xf numFmtId="37" fontId="19" fillId="0" borderId="0" xfId="0" applyNumberFormat="1" applyFont="1" applyBorder="1" applyAlignment="1" applyProtection="1">
      <alignment horizontal="center"/>
    </xf>
    <xf numFmtId="41" fontId="19" fillId="0" borderId="0" xfId="0" applyNumberFormat="1" applyFont="1" applyFill="1" applyBorder="1" applyAlignment="1">
      <alignment horizontal="center"/>
    </xf>
    <xf numFmtId="37" fontId="19" fillId="0" borderId="10" xfId="0" applyNumberFormat="1" applyFont="1" applyBorder="1" applyAlignment="1" applyProtection="1">
      <alignment horizontal="left"/>
    </xf>
    <xf numFmtId="167" fontId="19" fillId="0" borderId="10" xfId="0" applyFont="1" applyBorder="1" applyAlignment="1"/>
    <xf numFmtId="171" fontId="19" fillId="0" borderId="10" xfId="0" applyNumberFormat="1" applyFont="1" applyFill="1" applyBorder="1" applyAlignment="1">
      <alignment horizontal="center"/>
    </xf>
    <xf numFmtId="37" fontId="19" fillId="0" borderId="0" xfId="0" applyNumberFormat="1" applyFont="1" applyAlignment="1" applyProtection="1">
      <alignment horizontal="left"/>
    </xf>
    <xf numFmtId="37" fontId="20" fillId="0" borderId="0" xfId="0" applyNumberFormat="1" applyFont="1" applyBorder="1" applyAlignment="1" applyProtection="1">
      <alignment horizontal="left"/>
    </xf>
    <xf numFmtId="41" fontId="19" fillId="0" borderId="0" xfId="0" applyNumberFormat="1" applyFont="1" applyFill="1" applyAlignment="1" applyProtection="1">
      <alignment horizontal="center"/>
    </xf>
    <xf numFmtId="41" fontId="19" fillId="0" borderId="0" xfId="0" applyNumberFormat="1" applyFont="1" applyFill="1" applyAlignment="1" applyProtection="1">
      <alignment horizontal="centerContinuous"/>
    </xf>
    <xf numFmtId="172" fontId="19" fillId="0" borderId="0" xfId="0" applyNumberFormat="1" applyFont="1" applyAlignment="1" applyProtection="1">
      <alignment horizontal="center"/>
    </xf>
    <xf numFmtId="41" fontId="19" fillId="0" borderId="0" xfId="9" applyNumberFormat="1" applyFont="1" applyFill="1" applyProtection="1">
      <protection locked="0"/>
    </xf>
    <xf numFmtId="0" fontId="19" fillId="0" borderId="0" xfId="0" applyNumberFormat="1" applyFont="1" applyAlignment="1" applyProtection="1"/>
    <xf numFmtId="41" fontId="19" fillId="0" borderId="12" xfId="0" applyNumberFormat="1" applyFont="1" applyFill="1" applyBorder="1" applyAlignment="1"/>
    <xf numFmtId="41" fontId="19" fillId="0" borderId="0" xfId="0" applyNumberFormat="1" applyFont="1" applyFill="1" applyAlignment="1"/>
    <xf numFmtId="37" fontId="19" fillId="0" borderId="0" xfId="0" quotePrefix="1" applyNumberFormat="1" applyFont="1" applyAlignment="1" applyProtection="1">
      <alignment horizontal="left"/>
    </xf>
    <xf numFmtId="172" fontId="19" fillId="0" borderId="0" xfId="0" applyNumberFormat="1" applyFont="1" applyFill="1" applyAlignment="1" applyProtection="1">
      <alignment horizontal="center"/>
    </xf>
    <xf numFmtId="37" fontId="19" fillId="0" borderId="0" xfId="0" applyNumberFormat="1" applyFont="1" applyFill="1" applyAlignment="1" applyProtection="1">
      <alignment horizontal="left"/>
    </xf>
    <xf numFmtId="41" fontId="19" fillId="0" borderId="12" xfId="0" applyNumberFormat="1" applyFont="1" applyFill="1" applyBorder="1" applyAlignment="1" applyProtection="1"/>
    <xf numFmtId="41" fontId="19" fillId="0" borderId="0" xfId="0" applyNumberFormat="1" applyFont="1" applyFill="1" applyBorder="1" applyAlignment="1" applyProtection="1"/>
    <xf numFmtId="41" fontId="19" fillId="0" borderId="10" xfId="0" applyNumberFormat="1" applyFont="1" applyFill="1" applyBorder="1" applyAlignment="1" applyProtection="1"/>
    <xf numFmtId="172" fontId="20" fillId="0" borderId="0" xfId="0" applyNumberFormat="1" applyFont="1" applyAlignment="1" applyProtection="1">
      <alignment horizontal="center"/>
    </xf>
    <xf numFmtId="172" fontId="20" fillId="0" borderId="0" xfId="0" applyNumberFormat="1" applyFont="1" applyAlignment="1" applyProtection="1">
      <alignment horizontal="left"/>
    </xf>
    <xf numFmtId="41" fontId="19" fillId="0" borderId="13" xfId="0" applyNumberFormat="1" applyFont="1" applyFill="1" applyBorder="1" applyAlignment="1"/>
    <xf numFmtId="167" fontId="33" fillId="0" borderId="0" xfId="0" applyFont="1" applyFill="1">
      <alignment horizontal="left" wrapText="1"/>
    </xf>
    <xf numFmtId="167" fontId="19" fillId="0" borderId="0" xfId="0" applyFont="1" applyFill="1">
      <alignment horizontal="left" wrapText="1"/>
    </xf>
    <xf numFmtId="0" fontId="34" fillId="0" borderId="0" xfId="0" applyNumberFormat="1" applyFont="1" applyFill="1" applyAlignment="1"/>
    <xf numFmtId="0" fontId="33" fillId="0" borderId="0" xfId="0" applyNumberFormat="1" applyFont="1" applyFill="1" applyAlignment="1"/>
    <xf numFmtId="14" fontId="34" fillId="0" borderId="0" xfId="0" applyNumberFormat="1" applyFont="1" applyFill="1" applyAlignment="1"/>
    <xf numFmtId="15" fontId="33" fillId="0" borderId="0" xfId="0" applyNumberFormat="1" applyFont="1" applyFill="1" applyAlignment="1"/>
    <xf numFmtId="167" fontId="33" fillId="0" borderId="0" xfId="0" applyFont="1" applyFill="1" applyAlignment="1"/>
    <xf numFmtId="173" fontId="33" fillId="0" borderId="0" xfId="0" applyNumberFormat="1" applyFont="1" applyFill="1" applyBorder="1" applyAlignment="1"/>
    <xf numFmtId="0" fontId="33" fillId="0" borderId="0" xfId="0" applyNumberFormat="1" applyFont="1" applyFill="1" applyAlignment="1">
      <alignment horizontal="centerContinuous"/>
    </xf>
    <xf numFmtId="167" fontId="33" fillId="0" borderId="0" xfId="0" applyFont="1" applyFill="1" applyAlignment="1">
      <alignment horizontal="right" wrapText="1"/>
    </xf>
    <xf numFmtId="167" fontId="19" fillId="0" borderId="0" xfId="0" applyFont="1" applyFill="1" applyAlignment="1">
      <alignment horizontal="right" wrapText="1"/>
    </xf>
    <xf numFmtId="174" fontId="24" fillId="0" borderId="11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right"/>
    </xf>
    <xf numFmtId="22" fontId="33" fillId="0" borderId="0" xfId="0" applyNumberFormat="1" applyFont="1" applyFill="1" applyAlignment="1">
      <alignment horizontal="right"/>
    </xf>
    <xf numFmtId="0" fontId="24" fillId="0" borderId="0" xfId="0" quotePrefix="1" applyNumberFormat="1" applyFont="1" applyFill="1" applyBorder="1" applyAlignment="1">
      <alignment horizontal="right"/>
    </xf>
    <xf numFmtId="15" fontId="33" fillId="0" borderId="0" xfId="0" applyNumberFormat="1" applyFont="1" applyFill="1" applyAlignment="1">
      <alignment horizontal="right"/>
    </xf>
    <xf numFmtId="167" fontId="33" fillId="0" borderId="0" xfId="0" applyFont="1" applyFill="1" applyAlignment="1">
      <alignment horizontal="right"/>
    </xf>
    <xf numFmtId="173" fontId="33" fillId="0" borderId="0" xfId="0" applyNumberFormat="1" applyFont="1" applyFill="1" applyBorder="1" applyAlignment="1">
      <alignment horizontal="right"/>
    </xf>
    <xf numFmtId="3" fontId="33" fillId="0" borderId="0" xfId="1" applyNumberFormat="1" applyFont="1" applyFill="1" applyAlignment="1">
      <alignment horizontal="right"/>
    </xf>
    <xf numFmtId="0" fontId="24" fillId="0" borderId="14" xfId="0" quotePrefix="1" applyNumberFormat="1" applyFont="1" applyFill="1" applyBorder="1" applyAlignment="1">
      <alignment horizontal="right"/>
    </xf>
    <xf numFmtId="0" fontId="24" fillId="0" borderId="11" xfId="0" quotePrefix="1" applyNumberFormat="1" applyFont="1" applyFill="1" applyBorder="1" applyAlignment="1">
      <alignment horizontal="right"/>
    </xf>
    <xf numFmtId="0" fontId="24" fillId="0" borderId="14" xfId="0" applyNumberFormat="1" applyFont="1" applyFill="1" applyBorder="1" applyAlignment="1">
      <alignment horizontal="right"/>
    </xf>
    <xf numFmtId="167" fontId="24" fillId="0" borderId="0" xfId="0" applyFont="1" applyFill="1">
      <alignment horizontal="left" wrapText="1"/>
    </xf>
    <xf numFmtId="15" fontId="24" fillId="0" borderId="0" xfId="0" applyNumberFormat="1" applyFont="1" applyFill="1">
      <alignment horizontal="left" wrapText="1"/>
    </xf>
    <xf numFmtId="167" fontId="24" fillId="0" borderId="0" xfId="0" applyFont="1" applyFill="1" applyAlignment="1" applyProtection="1">
      <alignment horizontal="left"/>
      <protection locked="0"/>
    </xf>
    <xf numFmtId="167" fontId="24" fillId="0" borderId="0" xfId="0" applyFont="1" applyFill="1" applyBorder="1" applyAlignment="1">
      <alignment horizontal="right"/>
    </xf>
    <xf numFmtId="0" fontId="24" fillId="0" borderId="0" xfId="0" applyNumberFormat="1" applyFont="1" applyFill="1" applyAlignment="1"/>
    <xf numFmtId="0" fontId="24" fillId="0" borderId="0" xfId="0" applyNumberFormat="1" applyFont="1" applyFill="1" applyBorder="1" applyAlignment="1"/>
    <xf numFmtId="0" fontId="0" fillId="0" borderId="0" xfId="0" applyNumberFormat="1" applyFill="1" applyBorder="1" applyAlignment="1"/>
    <xf numFmtId="167" fontId="24" fillId="0" borderId="0" xfId="0" applyFont="1" applyFill="1" applyAlignment="1"/>
    <xf numFmtId="173" fontId="24" fillId="0" borderId="0" xfId="0" applyNumberFormat="1" applyFont="1" applyFill="1" applyBorder="1" applyAlignment="1"/>
    <xf numFmtId="0" fontId="24" fillId="0" borderId="0" xfId="0" applyNumberFormat="1" applyFont="1" applyFill="1" applyAlignment="1">
      <alignment horizontal="left"/>
    </xf>
    <xf numFmtId="0" fontId="24" fillId="0" borderId="0" xfId="0" applyNumberFormat="1" applyFont="1" applyFill="1" applyAlignment="1" applyProtection="1">
      <alignment horizontal="centerContinuous"/>
      <protection locked="0"/>
    </xf>
    <xf numFmtId="3" fontId="33" fillId="0" borderId="0" xfId="1" applyNumberFormat="1" applyFont="1" applyFill="1" applyAlignment="1">
      <alignment horizontal="centerContinuous"/>
    </xf>
    <xf numFmtId="167" fontId="24" fillId="0" borderId="0" xfId="0" applyFont="1" applyFill="1" applyAlignment="1">
      <alignment horizontal="centerContinuous"/>
    </xf>
    <xf numFmtId="167" fontId="35" fillId="0" borderId="0" xfId="0" applyFont="1" applyFill="1" applyAlignment="1">
      <alignment horizontal="centerContinuous"/>
    </xf>
    <xf numFmtId="167" fontId="24" fillId="0" borderId="0" xfId="0" applyFont="1" applyFill="1" applyAlignment="1" applyProtection="1">
      <alignment horizontal="centerContinuous" vertical="center"/>
      <protection locked="0"/>
    </xf>
    <xf numFmtId="167" fontId="24" fillId="0" borderId="0" xfId="0" applyFont="1" applyFill="1" applyAlignment="1">
      <alignment horizontal="centerContinuous" vertical="center"/>
    </xf>
    <xf numFmtId="167" fontId="19" fillId="0" borderId="0" xfId="0" applyFont="1" applyFill="1" applyAlignment="1">
      <alignment horizontal="centerContinuous" vertical="center"/>
    </xf>
    <xf numFmtId="3" fontId="24" fillId="0" borderId="0" xfId="1" applyNumberFormat="1" applyFont="1" applyFill="1" applyAlignment="1">
      <alignment horizontal="centerContinuous"/>
    </xf>
    <xf numFmtId="41" fontId="24" fillId="0" borderId="0" xfId="0" applyNumberFormat="1" applyFont="1" applyFill="1" applyAlignment="1">
      <alignment horizontal="centerContinuous"/>
    </xf>
    <xf numFmtId="173" fontId="24" fillId="0" borderId="0" xfId="0" applyNumberFormat="1" applyFont="1" applyFill="1" applyBorder="1" applyAlignment="1">
      <alignment horizontal="centerContinuous"/>
    </xf>
    <xf numFmtId="0" fontId="24" fillId="0" borderId="0" xfId="0" applyNumberFormat="1" applyFont="1" applyFill="1" applyBorder="1" applyAlignment="1">
      <alignment horizontal="centerContinuous"/>
    </xf>
    <xf numFmtId="0" fontId="36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/>
    <xf numFmtId="167" fontId="35" fillId="0" borderId="0" xfId="0" applyFont="1" applyFill="1" applyAlignment="1" applyProtection="1">
      <alignment horizontal="centerContinuous" vertical="center"/>
      <protection locked="0"/>
    </xf>
    <xf numFmtId="167" fontId="35" fillId="0" borderId="0" xfId="0" applyFont="1" applyFill="1" applyAlignment="1">
      <alignment horizontal="centerContinuous" vertical="center"/>
    </xf>
    <xf numFmtId="167" fontId="37" fillId="0" borderId="0" xfId="0" applyFont="1" applyFill="1" applyAlignment="1">
      <alignment horizontal="centerContinuous" vertical="center"/>
    </xf>
    <xf numFmtId="0" fontId="35" fillId="0" borderId="0" xfId="0" applyNumberFormat="1" applyFont="1" applyFill="1" applyAlignment="1">
      <alignment horizontal="centerContinuous"/>
    </xf>
    <xf numFmtId="3" fontId="35" fillId="0" borderId="0" xfId="1" applyNumberFormat="1" applyFont="1" applyFill="1" applyAlignment="1">
      <alignment horizontal="centerContinuous"/>
    </xf>
    <xf numFmtId="15" fontId="35" fillId="0" borderId="0" xfId="0" applyNumberFormat="1" applyFont="1" applyFill="1" applyAlignment="1">
      <alignment horizontal="centerContinuous"/>
    </xf>
    <xf numFmtId="41" fontId="35" fillId="0" borderId="0" xfId="0" applyNumberFormat="1" applyFont="1" applyFill="1" applyAlignment="1">
      <alignment horizontal="centerContinuous"/>
    </xf>
    <xf numFmtId="0" fontId="35" fillId="0" borderId="0" xfId="0" applyNumberFormat="1" applyFont="1" applyFill="1" applyAlignment="1" applyProtection="1">
      <alignment horizontal="centerContinuous"/>
      <protection locked="0"/>
    </xf>
    <xf numFmtId="167" fontId="35" fillId="0" borderId="0" xfId="0" applyFont="1" applyFill="1" applyAlignment="1" applyProtection="1">
      <alignment horizontal="centerContinuous"/>
      <protection locked="0"/>
    </xf>
    <xf numFmtId="173" fontId="35" fillId="0" borderId="0" xfId="0" applyNumberFormat="1" applyFont="1" applyFill="1" applyBorder="1" applyAlignment="1">
      <alignment horizontal="centerContinuous"/>
    </xf>
    <xf numFmtId="0" fontId="38" fillId="0" borderId="0" xfId="0" applyNumberFormat="1" applyFont="1" applyFill="1" applyAlignment="1"/>
    <xf numFmtId="15" fontId="39" fillId="0" borderId="0" xfId="0" applyNumberFormat="1" applyFont="1" applyFill="1" applyAlignment="1">
      <alignment horizontal="centerContinuous"/>
    </xf>
    <xf numFmtId="18" fontId="24" fillId="0" borderId="0" xfId="0" applyNumberFormat="1" applyFont="1" applyFill="1" applyAlignment="1">
      <alignment horizontal="centerContinuous"/>
    </xf>
    <xf numFmtId="167" fontId="24" fillId="0" borderId="0" xfId="0" applyFont="1" applyFill="1" applyAlignment="1" applyProtection="1">
      <alignment horizontal="centerContinuous"/>
      <protection locked="0"/>
    </xf>
    <xf numFmtId="0" fontId="36" fillId="0" borderId="0" xfId="0" applyNumberFormat="1" applyFont="1" applyFill="1" applyAlignment="1"/>
    <xf numFmtId="167" fontId="24" fillId="0" borderId="0" xfId="0" applyFont="1" applyFill="1" applyAlignment="1" applyProtection="1">
      <alignment horizontal="center"/>
      <protection locked="0"/>
    </xf>
    <xf numFmtId="167" fontId="24" fillId="0" borderId="0" xfId="0" applyFont="1" applyFill="1" applyAlignment="1">
      <alignment horizontal="center"/>
    </xf>
    <xf numFmtId="0" fontId="24" fillId="0" borderId="0" xfId="0" applyNumberFormat="1" applyFont="1" applyFill="1" applyAlignment="1" applyProtection="1">
      <protection locked="0"/>
    </xf>
    <xf numFmtId="3" fontId="24" fillId="0" borderId="0" xfId="1" applyNumberFormat="1" applyFont="1" applyFill="1"/>
    <xf numFmtId="0" fontId="24" fillId="0" borderId="0" xfId="0" applyNumberFormat="1" applyFont="1" applyFill="1" applyBorder="1" applyAlignment="1">
      <alignment horizontal="center"/>
    </xf>
    <xf numFmtId="18" fontId="24" fillId="0" borderId="0" xfId="0" applyNumberFormat="1" applyFont="1" applyFill="1" applyAlignment="1"/>
    <xf numFmtId="2" fontId="24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 applyProtection="1">
      <alignment horizontal="left"/>
      <protection locked="0"/>
    </xf>
    <xf numFmtId="0" fontId="24" fillId="0" borderId="0" xfId="0" quotePrefix="1" applyNumberFormat="1" applyFont="1" applyFill="1" applyAlignment="1">
      <alignment horizontal="fill"/>
    </xf>
    <xf numFmtId="0" fontId="24" fillId="0" borderId="0" xfId="0" applyNumberFormat="1" applyFont="1" applyFill="1" applyAlignment="1">
      <alignment horizontal="fill"/>
    </xf>
    <xf numFmtId="0" fontId="24" fillId="0" borderId="0" xfId="0" applyNumberFormat="1" applyFont="1" applyFill="1" applyAlignment="1" applyProtection="1">
      <alignment horizontal="center"/>
      <protection locked="0"/>
    </xf>
    <xf numFmtId="0" fontId="24" fillId="0" borderId="0" xfId="0" applyNumberFormat="1" applyFont="1" applyFill="1" applyAlignment="1">
      <alignment horizontal="center"/>
    </xf>
    <xf numFmtId="41" fontId="24" fillId="0" borderId="0" xfId="0" applyNumberFormat="1" applyFont="1" applyFill="1" applyAlignment="1"/>
    <xf numFmtId="167" fontId="24" fillId="0" borderId="0" xfId="0" applyFont="1" applyFill="1" applyAlignment="1" applyProtection="1">
      <protection locked="0"/>
    </xf>
    <xf numFmtId="173" fontId="35" fillId="0" borderId="0" xfId="0" applyNumberFormat="1" applyFont="1" applyFill="1" applyAlignment="1"/>
    <xf numFmtId="0" fontId="35" fillId="0" borderId="0" xfId="0" applyNumberFormat="1" applyFont="1" applyFill="1" applyAlignment="1" applyProtection="1">
      <alignment horizontal="center"/>
      <protection locked="0"/>
    </xf>
    <xf numFmtId="167" fontId="24" fillId="0" borderId="10" xfId="0" applyFont="1" applyFill="1" applyBorder="1" applyAlignment="1" applyProtection="1">
      <alignment horizontal="center"/>
      <protection locked="0"/>
    </xf>
    <xf numFmtId="167" fontId="24" fillId="0" borderId="10" xfId="0" applyFont="1" applyFill="1" applyBorder="1" applyAlignment="1">
      <alignment horizontal="left"/>
    </xf>
    <xf numFmtId="0" fontId="24" fillId="0" borderId="10" xfId="0" applyNumberFormat="1" applyFont="1" applyFill="1" applyBorder="1" applyAlignment="1" applyProtection="1">
      <alignment horizontal="center"/>
      <protection locked="0"/>
    </xf>
    <xf numFmtId="0" fontId="24" fillId="0" borderId="10" xfId="0" applyNumberFormat="1" applyFont="1" applyFill="1" applyBorder="1" applyAlignment="1" applyProtection="1">
      <alignment horizontal="centerContinuous"/>
      <protection locked="0"/>
    </xf>
    <xf numFmtId="167" fontId="24" fillId="0" borderId="10" xfId="0" applyFont="1" applyFill="1" applyBorder="1" applyAlignment="1"/>
    <xf numFmtId="167" fontId="24" fillId="0" borderId="10" xfId="0" applyFont="1" applyFill="1" applyBorder="1" applyAlignment="1">
      <alignment horizontal="centerContinuous"/>
    </xf>
    <xf numFmtId="0" fontId="24" fillId="0" borderId="10" xfId="0" applyNumberFormat="1" applyFont="1" applyFill="1" applyBorder="1" applyAlignment="1" applyProtection="1">
      <protection locked="0"/>
    </xf>
    <xf numFmtId="0" fontId="24" fillId="0" borderId="10" xfId="0" applyNumberFormat="1" applyFont="1" applyFill="1" applyBorder="1" applyAlignment="1"/>
    <xf numFmtId="3" fontId="24" fillId="0" borderId="10" xfId="1" applyNumberFormat="1" applyFont="1" applyFill="1" applyBorder="1" applyAlignment="1">
      <alignment horizontal="center"/>
    </xf>
    <xf numFmtId="0" fontId="24" fillId="0" borderId="10" xfId="0" applyNumberFormat="1" applyFont="1" applyFill="1" applyBorder="1" applyAlignment="1">
      <alignment horizontal="center"/>
    </xf>
    <xf numFmtId="0" fontId="24" fillId="0" borderId="10" xfId="0" applyNumberFormat="1" applyFont="1" applyFill="1" applyBorder="1" applyAlignment="1">
      <alignment horizontal="left"/>
    </xf>
    <xf numFmtId="41" fontId="24" fillId="0" borderId="10" xfId="0" applyNumberFormat="1" applyFont="1" applyFill="1" applyBorder="1" applyAlignment="1">
      <alignment horizontal="center"/>
    </xf>
    <xf numFmtId="0" fontId="24" fillId="0" borderId="10" xfId="0" applyNumberFormat="1" applyFont="1" applyFill="1" applyBorder="1" applyAlignment="1">
      <alignment horizontal="right"/>
    </xf>
    <xf numFmtId="167" fontId="24" fillId="0" borderId="10" xfId="0" applyFont="1" applyFill="1" applyBorder="1" applyAlignment="1">
      <alignment horizontal="center"/>
    </xf>
    <xf numFmtId="167" fontId="24" fillId="0" borderId="10" xfId="0" applyFont="1" applyFill="1" applyBorder="1" applyAlignment="1">
      <alignment horizontal="right"/>
    </xf>
    <xf numFmtId="2" fontId="24" fillId="0" borderId="10" xfId="0" applyNumberFormat="1" applyFont="1" applyFill="1" applyBorder="1" applyAlignment="1">
      <alignment horizontal="center"/>
    </xf>
    <xf numFmtId="173" fontId="24" fillId="0" borderId="10" xfId="0" applyNumberFormat="1" applyFont="1" applyFill="1" applyBorder="1" applyAlignment="1">
      <alignment horizontal="center"/>
    </xf>
    <xf numFmtId="0" fontId="24" fillId="0" borderId="10" xfId="0" applyNumberFormat="1" applyFont="1" applyFill="1" applyBorder="1" applyAlignment="1">
      <alignment horizontal="centerContinuous"/>
    </xf>
    <xf numFmtId="0" fontId="24" fillId="0" borderId="10" xfId="0" quotePrefix="1" applyNumberFormat="1" applyFont="1" applyFill="1" applyBorder="1" applyAlignment="1" applyProtection="1">
      <alignment horizontal="center"/>
      <protection locked="0"/>
    </xf>
    <xf numFmtId="0" fontId="40" fillId="0" borderId="0" xfId="0" applyNumberFormat="1" applyFont="1" applyFill="1" applyAlignment="1">
      <alignment horizontal="right"/>
    </xf>
    <xf numFmtId="167" fontId="24" fillId="0" borderId="0" xfId="0" applyFont="1" applyFill="1" applyAlignment="1">
      <alignment horizontal="center" wrapText="1"/>
    </xf>
    <xf numFmtId="167" fontId="33" fillId="0" borderId="0" xfId="0" applyFont="1" applyFill="1" applyAlignment="1">
      <alignment horizontal="center"/>
    </xf>
    <xf numFmtId="167" fontId="41" fillId="0" borderId="0" xfId="0" applyFont="1" applyFill="1" applyBorder="1">
      <alignment horizontal="left" wrapText="1"/>
    </xf>
    <xf numFmtId="167" fontId="33" fillId="0" borderId="0" xfId="0" applyFont="1" applyFill="1" applyBorder="1">
      <alignment horizontal="left" wrapText="1"/>
    </xf>
    <xf numFmtId="167" fontId="24" fillId="0" borderId="0" xfId="0" applyFont="1" applyFill="1" applyBorder="1" applyAlignment="1"/>
    <xf numFmtId="167" fontId="24" fillId="0" borderId="0" xfId="0" applyFont="1" applyFill="1" applyBorder="1" applyAlignment="1">
      <alignment horizontal="center"/>
    </xf>
    <xf numFmtId="3" fontId="33" fillId="0" borderId="0" xfId="1" applyNumberFormat="1" applyFont="1" applyFill="1"/>
    <xf numFmtId="0" fontId="33" fillId="0" borderId="0" xfId="0" applyNumberFormat="1" applyFont="1" applyFill="1" applyAlignment="1">
      <alignment horizontal="center"/>
    </xf>
    <xf numFmtId="17" fontId="33" fillId="0" borderId="0" xfId="0" applyNumberFormat="1" applyFont="1" applyFill="1" applyBorder="1" applyAlignment="1">
      <alignment horizontal="left"/>
    </xf>
    <xf numFmtId="173" fontId="33" fillId="0" borderId="0" xfId="0" applyNumberFormat="1" applyFont="1" applyFill="1" applyAlignment="1" applyProtection="1">
      <alignment horizontal="right"/>
      <protection locked="0"/>
    </xf>
    <xf numFmtId="173" fontId="33" fillId="0" borderId="0" xfId="0" applyNumberFormat="1" applyFont="1" applyFill="1" applyAlignment="1" applyProtection="1">
      <protection locked="0"/>
    </xf>
    <xf numFmtId="9" fontId="33" fillId="0" borderId="0" xfId="0" applyNumberFormat="1" applyFont="1" applyFill="1" applyBorder="1" applyAlignment="1" applyProtection="1">
      <alignment horizontal="left"/>
      <protection locked="0"/>
    </xf>
    <xf numFmtId="37" fontId="33" fillId="0" borderId="0" xfId="0" applyNumberFormat="1" applyFont="1" applyFill="1" applyBorder="1" applyAlignment="1" applyProtection="1">
      <protection locked="0"/>
    </xf>
    <xf numFmtId="41" fontId="33" fillId="0" borderId="0" xfId="0" applyNumberFormat="1" applyFont="1" applyFill="1" applyBorder="1" applyAlignment="1" applyProtection="1">
      <protection locked="0"/>
    </xf>
    <xf numFmtId="17" fontId="42" fillId="0" borderId="0" xfId="10" applyNumberFormat="1" applyFont="1" applyFill="1" applyBorder="1" applyAlignment="1">
      <alignment horizontal="center"/>
    </xf>
    <xf numFmtId="1" fontId="33" fillId="0" borderId="0" xfId="0" applyNumberFormat="1" applyFont="1" applyFill="1" applyAlignment="1">
      <alignment horizontal="center"/>
    </xf>
    <xf numFmtId="0" fontId="41" fillId="0" borderId="0" xfId="0" applyNumberFormat="1" applyFont="1" applyFill="1" applyBorder="1" applyAlignment="1">
      <alignment horizontal="left"/>
    </xf>
    <xf numFmtId="0" fontId="33" fillId="0" borderId="0" xfId="0" applyNumberFormat="1" applyFont="1" applyFill="1" applyAlignment="1">
      <alignment horizontal="left"/>
    </xf>
    <xf numFmtId="37" fontId="33" fillId="0" borderId="0" xfId="0" applyNumberFormat="1" applyFont="1" applyFill="1" applyBorder="1" applyAlignment="1"/>
    <xf numFmtId="2" fontId="24" fillId="0" borderId="0" xfId="0" applyNumberFormat="1" applyFont="1" applyFill="1" applyBorder="1" applyAlignment="1" applyProtection="1">
      <alignment horizontal="center"/>
      <protection locked="0"/>
    </xf>
    <xf numFmtId="0" fontId="33" fillId="0" borderId="10" xfId="0" applyNumberFormat="1" applyFont="1" applyFill="1" applyBorder="1" applyAlignment="1"/>
    <xf numFmtId="167" fontId="33" fillId="0" borderId="0" xfId="0" applyFont="1" applyFill="1" applyBorder="1" applyAlignment="1"/>
    <xf numFmtId="167" fontId="33" fillId="0" borderId="0" xfId="0" applyFont="1" applyFill="1" applyAlignment="1">
      <alignment horizontal="left"/>
    </xf>
    <xf numFmtId="175" fontId="33" fillId="0" borderId="0" xfId="0" applyNumberFormat="1" applyFont="1" applyFill="1" applyAlignment="1">
      <alignment horizontal="left"/>
    </xf>
    <xf numFmtId="42" fontId="43" fillId="0" borderId="0" xfId="3" applyNumberFormat="1" applyFont="1" applyFill="1" applyProtection="1">
      <protection locked="0"/>
    </xf>
    <xf numFmtId="173" fontId="33" fillId="0" borderId="0" xfId="0" applyNumberFormat="1" applyFont="1" applyFill="1" applyBorder="1" applyAlignment="1" applyProtection="1">
      <protection locked="0"/>
    </xf>
    <xf numFmtId="167" fontId="41" fillId="0" borderId="0" xfId="0" applyFont="1" applyFill="1" applyAlignment="1">
      <alignment horizontal="left"/>
    </xf>
    <xf numFmtId="41" fontId="33" fillId="0" borderId="0" xfId="0" applyNumberFormat="1" applyFont="1" applyFill="1" applyAlignment="1"/>
    <xf numFmtId="0" fontId="33" fillId="0" borderId="0" xfId="0" applyNumberFormat="1" applyFont="1" applyFill="1" applyBorder="1" applyAlignment="1">
      <alignment horizontal="right"/>
    </xf>
    <xf numFmtId="37" fontId="33" fillId="0" borderId="0" xfId="1" applyNumberFormat="1" applyFont="1" applyFill="1" applyBorder="1"/>
    <xf numFmtId="0" fontId="0" fillId="0" borderId="0" xfId="0" applyNumberFormat="1" applyAlignment="1"/>
    <xf numFmtId="0" fontId="33" fillId="0" borderId="0" xfId="0" applyNumberFormat="1" applyFont="1" applyFill="1" applyAlignment="1" applyProtection="1">
      <alignment horizontal="center"/>
      <protection locked="0"/>
    </xf>
    <xf numFmtId="176" fontId="33" fillId="0" borderId="0" xfId="10" quotePrefix="1" applyNumberFormat="1" applyFont="1" applyFill="1" applyBorder="1" applyAlignment="1">
      <alignment horizontal="left"/>
    </xf>
    <xf numFmtId="42" fontId="33" fillId="0" borderId="0" xfId="0" applyNumberFormat="1" applyFont="1" applyFill="1" applyAlignment="1"/>
    <xf numFmtId="42" fontId="33" fillId="0" borderId="0" xfId="0" applyNumberFormat="1" applyFont="1" applyFill="1" applyAlignment="1">
      <alignment horizontal="right"/>
    </xf>
    <xf numFmtId="170" fontId="33" fillId="0" borderId="0" xfId="4" applyNumberFormat="1" applyFont="1" applyFill="1" applyBorder="1" applyAlignment="1">
      <alignment horizontal="right"/>
    </xf>
    <xf numFmtId="0" fontId="24" fillId="0" borderId="0" xfId="3" applyNumberFormat="1" applyFont="1" applyFill="1" applyAlignment="1" applyProtection="1">
      <protection locked="0"/>
    </xf>
    <xf numFmtId="0" fontId="33" fillId="0" borderId="0" xfId="3" applyNumberFormat="1" applyFont="1" applyFill="1" applyAlignment="1" applyProtection="1">
      <protection locked="0"/>
    </xf>
    <xf numFmtId="42" fontId="33" fillId="0" borderId="0" xfId="3" applyNumberFormat="1" applyFont="1" applyFill="1" applyProtection="1">
      <protection locked="0"/>
    </xf>
    <xf numFmtId="42" fontId="33" fillId="0" borderId="0" xfId="3" applyNumberFormat="1" applyFont="1" applyFill="1" applyBorder="1" applyAlignment="1"/>
    <xf numFmtId="42" fontId="33" fillId="0" borderId="0" xfId="1" applyNumberFormat="1" applyFont="1" applyFill="1"/>
    <xf numFmtId="42" fontId="33" fillId="0" borderId="0" xfId="1" applyNumberFormat="1" applyFont="1" applyFill="1" applyBorder="1"/>
    <xf numFmtId="42" fontId="33" fillId="0" borderId="0" xfId="0" applyNumberFormat="1" applyFont="1" applyFill="1" applyAlignment="1" applyProtection="1">
      <alignment horizontal="right"/>
      <protection locked="0"/>
    </xf>
    <xf numFmtId="42" fontId="33" fillId="0" borderId="0" xfId="1" applyNumberFormat="1" applyFont="1" applyFill="1" applyBorder="1" applyAlignment="1">
      <alignment horizontal="center"/>
    </xf>
    <xf numFmtId="42" fontId="43" fillId="0" borderId="0" xfId="3" applyNumberFormat="1" applyFont="1" applyFill="1" applyBorder="1"/>
    <xf numFmtId="0" fontId="33" fillId="0" borderId="0" xfId="0" applyNumberFormat="1" applyFont="1" applyFill="1" applyBorder="1" applyAlignment="1">
      <alignment horizontal="left"/>
    </xf>
    <xf numFmtId="42" fontId="33" fillId="0" borderId="0" xfId="1" applyNumberFormat="1" applyFont="1" applyFill="1" applyAlignment="1"/>
    <xf numFmtId="167" fontId="33" fillId="0" borderId="0" xfId="0" applyFont="1" applyFill="1" applyBorder="1" applyAlignment="1">
      <alignment horizontal="right"/>
    </xf>
    <xf numFmtId="9" fontId="33" fillId="0" borderId="0" xfId="4" applyFont="1" applyFill="1" applyBorder="1"/>
    <xf numFmtId="0" fontId="33" fillId="0" borderId="0" xfId="0" applyNumberFormat="1" applyFont="1" applyFill="1" applyAlignment="1">
      <alignment horizontal="fill"/>
    </xf>
    <xf numFmtId="0" fontId="33" fillId="0" borderId="0" xfId="0" applyNumberFormat="1" applyFont="1" applyFill="1" applyAlignment="1" applyProtection="1">
      <alignment horizontal="fill"/>
      <protection locked="0"/>
    </xf>
    <xf numFmtId="167" fontId="33" fillId="0" borderId="0" xfId="0" quotePrefix="1" applyFont="1" applyFill="1" applyAlignment="1">
      <alignment horizontal="center"/>
    </xf>
    <xf numFmtId="167" fontId="33" fillId="0" borderId="0" xfId="0" applyFont="1" applyFill="1" applyBorder="1" applyAlignment="1">
      <alignment horizontal="center"/>
    </xf>
    <xf numFmtId="37" fontId="33" fillId="0" borderId="0" xfId="0" applyNumberFormat="1" applyFont="1" applyFill="1" applyBorder="1" applyAlignment="1">
      <alignment horizontal="center"/>
    </xf>
    <xf numFmtId="167" fontId="33" fillId="0" borderId="0" xfId="0" applyNumberFormat="1" applyFont="1" applyFill="1" applyAlignment="1">
      <alignment horizontal="left" wrapText="1" indent="1"/>
    </xf>
    <xf numFmtId="3" fontId="33" fillId="0" borderId="0" xfId="1" applyNumberFormat="1" applyFont="1" applyFill="1" applyBorder="1" applyAlignment="1"/>
    <xf numFmtId="165" fontId="33" fillId="0" borderId="0" xfId="3" applyNumberFormat="1" applyFont="1" applyFill="1" applyBorder="1" applyAlignment="1"/>
    <xf numFmtId="37" fontId="43" fillId="0" borderId="0" xfId="1" applyNumberFormat="1" applyFont="1" applyFill="1"/>
    <xf numFmtId="17" fontId="24" fillId="0" borderId="0" xfId="0" applyNumberFormat="1" applyFont="1" applyFill="1" applyBorder="1" applyAlignment="1">
      <alignment horizontal="center"/>
    </xf>
    <xf numFmtId="41" fontId="33" fillId="0" borderId="0" xfId="1" applyNumberFormat="1" applyFont="1" applyFill="1" applyBorder="1" applyProtection="1">
      <protection locked="0"/>
    </xf>
    <xf numFmtId="167" fontId="33" fillId="0" borderId="0" xfId="11" applyFont="1" applyFill="1" applyAlignment="1">
      <alignment horizontal="left"/>
    </xf>
    <xf numFmtId="41" fontId="33" fillId="0" borderId="0" xfId="0" applyNumberFormat="1" applyFont="1" applyFill="1" applyAlignment="1">
      <alignment horizontal="right"/>
    </xf>
    <xf numFmtId="0" fontId="33" fillId="0" borderId="0" xfId="0" applyNumberFormat="1" applyFont="1" applyFill="1" applyAlignment="1" applyProtection="1">
      <protection locked="0"/>
    </xf>
    <xf numFmtId="42" fontId="33" fillId="0" borderId="10" xfId="0" applyNumberFormat="1" applyFont="1" applyFill="1" applyBorder="1" applyAlignment="1" applyProtection="1">
      <protection locked="0"/>
    </xf>
    <xf numFmtId="167" fontId="33" fillId="0" borderId="0" xfId="0" applyFont="1" applyFill="1" applyAlignment="1" applyProtection="1">
      <alignment horizontal="left"/>
      <protection locked="0"/>
    </xf>
    <xf numFmtId="177" fontId="33" fillId="0" borderId="0" xfId="1" applyNumberFormat="1" applyFont="1" applyFill="1"/>
    <xf numFmtId="177" fontId="33" fillId="0" borderId="0" xfId="1" applyNumberFormat="1" applyFont="1" applyFill="1" applyBorder="1"/>
    <xf numFmtId="173" fontId="33" fillId="0" borderId="10" xfId="0" applyNumberFormat="1" applyFont="1" applyFill="1" applyBorder="1" applyAlignment="1" applyProtection="1">
      <alignment horizontal="right"/>
      <protection locked="0"/>
    </xf>
    <xf numFmtId="41" fontId="43" fillId="0" borderId="10" xfId="1" applyNumberFormat="1" applyFont="1" applyFill="1" applyBorder="1"/>
    <xf numFmtId="167" fontId="33" fillId="0" borderId="0" xfId="0" applyFont="1" applyFill="1" applyBorder="1" applyAlignment="1">
      <alignment horizontal="left"/>
    </xf>
    <xf numFmtId="41" fontId="43" fillId="0" borderId="0" xfId="1" applyNumberFormat="1" applyFont="1" applyFill="1" applyBorder="1"/>
    <xf numFmtId="167" fontId="33" fillId="0" borderId="0" xfId="0" applyNumberFormat="1" applyFont="1" applyFill="1" applyAlignment="1"/>
    <xf numFmtId="178" fontId="33" fillId="0" borderId="0" xfId="0" applyNumberFormat="1" applyFont="1" applyFill="1" applyAlignment="1"/>
    <xf numFmtId="173" fontId="35" fillId="0" borderId="0" xfId="0" applyNumberFormat="1" applyFont="1" applyFill="1" applyAlignment="1" applyProtection="1">
      <protection locked="0"/>
    </xf>
    <xf numFmtId="173" fontId="33" fillId="0" borderId="0" xfId="0" applyNumberFormat="1" applyFont="1" applyFill="1" applyAlignment="1"/>
    <xf numFmtId="167" fontId="41" fillId="0" borderId="0" xfId="0" applyFont="1" applyFill="1" applyAlignment="1">
      <alignment horizontal="center"/>
    </xf>
    <xf numFmtId="167" fontId="41" fillId="0" borderId="0" xfId="0" applyFont="1" applyFill="1" applyBorder="1" applyAlignment="1">
      <alignment horizontal="center"/>
    </xf>
    <xf numFmtId="37" fontId="41" fillId="0" borderId="0" xfId="0" applyNumberFormat="1" applyFont="1" applyFill="1" applyBorder="1" applyAlignment="1">
      <alignment horizontal="center"/>
    </xf>
    <xf numFmtId="167" fontId="33" fillId="0" borderId="0" xfId="0" applyFont="1" applyFill="1" applyAlignment="1">
      <alignment horizontal="left" indent="1"/>
    </xf>
    <xf numFmtId="42" fontId="33" fillId="0" borderId="0" xfId="12" applyNumberFormat="1" applyFont="1" applyFill="1" applyAlignment="1">
      <alignment horizontal="right"/>
    </xf>
    <xf numFmtId="41" fontId="33" fillId="0" borderId="0" xfId="0" applyNumberFormat="1" applyFont="1" applyFill="1" applyBorder="1" applyAlignment="1"/>
    <xf numFmtId="9" fontId="33" fillId="0" borderId="0" xfId="0" applyNumberFormat="1" applyFont="1" applyFill="1" applyAlignment="1">
      <alignment horizontal="center"/>
    </xf>
    <xf numFmtId="37" fontId="43" fillId="0" borderId="0" xfId="1" applyNumberFormat="1" applyFont="1" applyFill="1" applyBorder="1" applyProtection="1">
      <protection locked="0"/>
    </xf>
    <xf numFmtId="42" fontId="33" fillId="0" borderId="12" xfId="0" applyNumberFormat="1" applyFont="1" applyFill="1" applyBorder="1" applyAlignment="1"/>
    <xf numFmtId="42" fontId="33" fillId="0" borderId="0" xfId="0" applyNumberFormat="1" applyFont="1" applyFill="1" applyBorder="1" applyAlignment="1" applyProtection="1">
      <protection locked="0"/>
    </xf>
    <xf numFmtId="0" fontId="33" fillId="0" borderId="0" xfId="3" applyNumberFormat="1" applyFont="1" applyFill="1" applyBorder="1" applyAlignment="1" applyProtection="1">
      <protection locked="0"/>
    </xf>
    <xf numFmtId="42" fontId="33" fillId="0" borderId="0" xfId="3" applyNumberFormat="1" applyFont="1" applyFill="1" applyBorder="1" applyProtection="1">
      <protection locked="0"/>
    </xf>
    <xf numFmtId="42" fontId="33" fillId="0" borderId="0" xfId="0" applyNumberFormat="1" applyFont="1" applyFill="1" applyBorder="1" applyAlignment="1"/>
    <xf numFmtId="177" fontId="33" fillId="0" borderId="12" xfId="1" applyNumberFormat="1" applyFont="1" applyFill="1" applyBorder="1"/>
    <xf numFmtId="42" fontId="33" fillId="0" borderId="12" xfId="0" applyNumberFormat="1" applyFont="1" applyFill="1" applyBorder="1" applyAlignment="1" applyProtection="1">
      <alignment horizontal="right"/>
      <protection locked="0"/>
    </xf>
    <xf numFmtId="41" fontId="43" fillId="0" borderId="0" xfId="1" applyNumberFormat="1" applyFont="1" applyFill="1" applyBorder="1" applyAlignment="1">
      <alignment horizontal="center"/>
    </xf>
    <xf numFmtId="179" fontId="33" fillId="0" borderId="10" xfId="4" applyNumberFormat="1" applyFont="1" applyFill="1" applyBorder="1" applyAlignment="1"/>
    <xf numFmtId="167" fontId="33" fillId="0" borderId="10" xfId="0" applyFont="1" applyFill="1" applyBorder="1" applyAlignment="1">
      <alignment horizontal="right"/>
    </xf>
    <xf numFmtId="42" fontId="33" fillId="0" borderId="0" xfId="3" applyNumberFormat="1" applyFont="1" applyFill="1"/>
    <xf numFmtId="42" fontId="33" fillId="0" borderId="0" xfId="3" applyNumberFormat="1" applyFont="1" applyFill="1" applyAlignment="1">
      <alignment horizontal="right"/>
    </xf>
    <xf numFmtId="17" fontId="33" fillId="0" borderId="0" xfId="0" applyNumberFormat="1" applyFont="1" applyFill="1" applyAlignment="1"/>
    <xf numFmtId="37" fontId="33" fillId="0" borderId="0" xfId="0" applyNumberFormat="1" applyFont="1" applyFill="1" applyBorder="1" applyAlignment="1">
      <alignment horizontal="right"/>
    </xf>
    <xf numFmtId="177" fontId="33" fillId="0" borderId="0" xfId="1" applyNumberFormat="1" applyFont="1" applyFill="1" applyBorder="1" applyAlignment="1"/>
    <xf numFmtId="0" fontId="33" fillId="0" borderId="0" xfId="0" applyNumberFormat="1" applyFont="1" applyFill="1" applyAlignment="1">
      <alignment horizontal="left" indent="1"/>
    </xf>
    <xf numFmtId="41" fontId="33" fillId="0" borderId="10" xfId="0" applyNumberFormat="1" applyFont="1" applyFill="1" applyBorder="1" applyAlignment="1">
      <alignment horizontal="right"/>
    </xf>
    <xf numFmtId="9" fontId="33" fillId="0" borderId="0" xfId="4" applyNumberFormat="1" applyFont="1" applyFill="1"/>
    <xf numFmtId="10" fontId="33" fillId="0" borderId="0" xfId="0" applyNumberFormat="1" applyFont="1" applyFill="1" applyAlignment="1">
      <alignment horizontal="left"/>
    </xf>
    <xf numFmtId="41" fontId="43" fillId="0" borderId="0" xfId="1" applyNumberFormat="1" applyFont="1" applyFill="1" applyBorder="1" applyProtection="1">
      <protection locked="0"/>
    </xf>
    <xf numFmtId="42" fontId="24" fillId="0" borderId="15" xfId="3" applyNumberFormat="1" applyFont="1" applyFill="1" applyBorder="1" applyAlignment="1"/>
    <xf numFmtId="42" fontId="33" fillId="0" borderId="0" xfId="0" applyNumberFormat="1" applyFont="1" applyFill="1">
      <alignment horizontal="left" wrapText="1"/>
    </xf>
    <xf numFmtId="165" fontId="43" fillId="0" borderId="0" xfId="3" applyNumberFormat="1" applyFont="1" applyFill="1" applyBorder="1"/>
    <xf numFmtId="41" fontId="33" fillId="0" borderId="0" xfId="1" applyNumberFormat="1" applyFont="1" applyFill="1" applyBorder="1" applyAlignment="1">
      <alignment horizontal="center"/>
    </xf>
    <xf numFmtId="41" fontId="33" fillId="0" borderId="10" xfId="1" applyNumberFormat="1" applyFont="1" applyBorder="1"/>
    <xf numFmtId="41" fontId="33" fillId="0" borderId="10" xfId="1" applyNumberFormat="1" applyFont="1" applyFill="1" applyBorder="1"/>
    <xf numFmtId="170" fontId="33" fillId="0" borderId="0" xfId="0" applyNumberFormat="1" applyFont="1" applyFill="1" applyAlignment="1"/>
    <xf numFmtId="166" fontId="44" fillId="0" borderId="0" xfId="4" applyNumberFormat="1" applyFont="1" applyFill="1" applyBorder="1"/>
    <xf numFmtId="179" fontId="33" fillId="0" borderId="0" xfId="4" applyNumberFormat="1" applyFont="1" applyFill="1" applyBorder="1"/>
    <xf numFmtId="41" fontId="33" fillId="0" borderId="0" xfId="1" applyNumberFormat="1" applyFont="1" applyFill="1"/>
    <xf numFmtId="37" fontId="33" fillId="0" borderId="0" xfId="1" applyNumberFormat="1" applyFont="1" applyFill="1"/>
    <xf numFmtId="10" fontId="33" fillId="0" borderId="10" xfId="4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left" vertical="center" indent="2"/>
    </xf>
    <xf numFmtId="0" fontId="33" fillId="0" borderId="0" xfId="0" applyNumberFormat="1" applyFont="1" applyFill="1" applyAlignment="1">
      <alignment vertical="center"/>
    </xf>
    <xf numFmtId="37" fontId="33" fillId="0" borderId="0" xfId="3" applyNumberFormat="1" applyFont="1" applyFill="1" applyBorder="1" applyAlignment="1">
      <alignment vertical="center"/>
    </xf>
    <xf numFmtId="176" fontId="33" fillId="0" borderId="0" xfId="0" quotePrefix="1" applyNumberFormat="1" applyFont="1" applyFill="1" applyAlignment="1">
      <alignment horizontal="left"/>
    </xf>
    <xf numFmtId="170" fontId="24" fillId="0" borderId="0" xfId="4" applyNumberFormat="1" applyFont="1" applyFill="1" applyBorder="1" applyAlignment="1">
      <alignment horizontal="right"/>
    </xf>
    <xf numFmtId="0" fontId="24" fillId="0" borderId="0" xfId="3" quotePrefix="1" applyNumberFormat="1" applyFont="1" applyFill="1" applyAlignment="1" applyProtection="1">
      <protection locked="0"/>
    </xf>
    <xf numFmtId="0" fontId="33" fillId="0" borderId="0" xfId="3" quotePrefix="1" applyNumberFormat="1" applyFont="1" applyFill="1" applyAlignment="1" applyProtection="1">
      <protection locked="0"/>
    </xf>
    <xf numFmtId="167" fontId="33" fillId="0" borderId="0" xfId="0" applyFont="1" applyFill="1" applyAlignment="1" applyProtection="1">
      <alignment horizontal="center"/>
      <protection locked="0"/>
    </xf>
    <xf numFmtId="41" fontId="33" fillId="0" borderId="12" xfId="1" applyNumberFormat="1" applyFont="1" applyFill="1" applyBorder="1" applyAlignment="1"/>
    <xf numFmtId="41" fontId="33" fillId="0" borderId="10" xfId="0" applyNumberFormat="1" applyFont="1" applyFill="1" applyBorder="1" applyAlignment="1"/>
    <xf numFmtId="37" fontId="33" fillId="0" borderId="10" xfId="1" applyNumberFormat="1" applyFont="1" applyFill="1" applyBorder="1"/>
    <xf numFmtId="41" fontId="43" fillId="0" borderId="0" xfId="1" applyNumberFormat="1" applyFont="1" applyFill="1" applyProtection="1">
      <protection locked="0"/>
    </xf>
    <xf numFmtId="42" fontId="33" fillId="0" borderId="0" xfId="3" applyNumberFormat="1" applyFont="1" applyFill="1" applyBorder="1" applyAlignment="1" applyProtection="1">
      <alignment horizontal="right"/>
      <protection locked="0"/>
    </xf>
    <xf numFmtId="0" fontId="33" fillId="0" borderId="0" xfId="0" applyNumberFormat="1" applyFont="1" applyFill="1" applyAlignment="1">
      <alignment horizontal="left" indent="2"/>
    </xf>
    <xf numFmtId="0" fontId="33" fillId="0" borderId="0" xfId="0" applyNumberFormat="1" applyFont="1" applyFill="1" applyBorder="1" applyAlignment="1"/>
    <xf numFmtId="41" fontId="33" fillId="0" borderId="10" xfId="0" applyNumberFormat="1" applyFont="1" applyFill="1" applyBorder="1" applyAlignment="1" applyProtection="1">
      <protection locked="0"/>
    </xf>
    <xf numFmtId="167" fontId="33" fillId="0" borderId="0" xfId="0" quotePrefix="1" applyFont="1" applyFill="1" applyAlignment="1">
      <alignment horizontal="left"/>
    </xf>
    <xf numFmtId="165" fontId="33" fillId="0" borderId="0" xfId="3" applyNumberFormat="1" applyFont="1" applyFill="1" applyBorder="1"/>
    <xf numFmtId="37" fontId="33" fillId="0" borderId="0" xfId="3" applyNumberFormat="1" applyFont="1" applyFill="1" applyBorder="1"/>
    <xf numFmtId="0" fontId="33" fillId="0" borderId="0" xfId="0" applyNumberFormat="1" applyFont="1" applyAlignment="1"/>
    <xf numFmtId="9" fontId="33" fillId="0" borderId="0" xfId="0" applyNumberFormat="1" applyFont="1" applyFill="1" applyBorder="1" applyAlignment="1"/>
    <xf numFmtId="41" fontId="43" fillId="0" borderId="10" xfId="0" applyNumberFormat="1" applyFont="1" applyFill="1" applyBorder="1" applyAlignment="1"/>
    <xf numFmtId="41" fontId="33" fillId="0" borderId="0" xfId="1" applyNumberFormat="1" applyFont="1" applyFill="1" applyAlignment="1"/>
    <xf numFmtId="166" fontId="33" fillId="0" borderId="0" xfId="4" applyNumberFormat="1" applyFont="1" applyFill="1"/>
    <xf numFmtId="42" fontId="33" fillId="0" borderId="12" xfId="3" applyNumberFormat="1" applyFont="1" applyFill="1" applyBorder="1" applyProtection="1">
      <protection locked="0"/>
    </xf>
    <xf numFmtId="41" fontId="43" fillId="0" borderId="10" xfId="1" applyNumberFormat="1" applyFont="1" applyFill="1" applyBorder="1" applyProtection="1">
      <protection locked="0"/>
    </xf>
    <xf numFmtId="0" fontId="33" fillId="0" borderId="0" xfId="0" applyNumberFormat="1" applyFont="1" applyFill="1" applyAlignment="1">
      <alignment vertical="top"/>
    </xf>
    <xf numFmtId="165" fontId="33" fillId="0" borderId="12" xfId="3" applyNumberFormat="1" applyFont="1" applyFill="1" applyBorder="1" applyProtection="1">
      <protection locked="0"/>
    </xf>
    <xf numFmtId="165" fontId="33" fillId="0" borderId="0" xfId="3" applyNumberFormat="1" applyFont="1" applyFill="1" applyBorder="1" applyProtection="1">
      <protection locked="0"/>
    </xf>
    <xf numFmtId="176" fontId="33" fillId="0" borderId="0" xfId="0" applyNumberFormat="1" applyFont="1" applyFill="1" applyAlignment="1">
      <alignment horizontal="left"/>
    </xf>
    <xf numFmtId="0" fontId="33" fillId="0" borderId="0" xfId="3" quotePrefix="1" applyNumberFormat="1" applyFont="1" applyFill="1" applyBorder="1" applyAlignment="1" applyProtection="1">
      <protection locked="0"/>
    </xf>
    <xf numFmtId="42" fontId="33" fillId="0" borderId="0" xfId="3" applyNumberFormat="1" applyFont="1" applyFill="1" applyBorder="1"/>
    <xf numFmtId="37" fontId="33" fillId="0" borderId="0" xfId="0" applyNumberFormat="1" applyFont="1" applyFill="1">
      <alignment horizontal="left" wrapText="1"/>
    </xf>
    <xf numFmtId="9" fontId="33" fillId="0" borderId="0" xfId="1" applyNumberFormat="1" applyFont="1" applyFill="1" applyBorder="1"/>
    <xf numFmtId="37" fontId="33" fillId="0" borderId="0" xfId="0" applyNumberFormat="1" applyFont="1" applyFill="1" applyAlignment="1">
      <alignment horizontal="right" wrapText="1"/>
    </xf>
    <xf numFmtId="9" fontId="33" fillId="0" borderId="0" xfId="0" applyNumberFormat="1" applyFont="1" applyFill="1" applyAlignment="1">
      <alignment horizontal="right"/>
    </xf>
    <xf numFmtId="41" fontId="33" fillId="0" borderId="0" xfId="0" applyNumberFormat="1" applyFont="1" applyFill="1" applyBorder="1" applyAlignment="1" applyProtection="1">
      <alignment horizontal="right"/>
      <protection locked="0"/>
    </xf>
    <xf numFmtId="41" fontId="43" fillId="0" borderId="0" xfId="0" applyNumberFormat="1" applyFont="1" applyFill="1" applyAlignment="1"/>
    <xf numFmtId="167" fontId="33" fillId="0" borderId="0" xfId="0" applyNumberFormat="1" applyFont="1" applyFill="1" applyBorder="1" applyAlignment="1"/>
    <xf numFmtId="41" fontId="33" fillId="0" borderId="0" xfId="2" applyFont="1" applyFill="1" applyBorder="1" applyProtection="1">
      <protection locked="0"/>
    </xf>
    <xf numFmtId="167" fontId="33" fillId="0" borderId="0" xfId="11" applyNumberFormat="1" applyFont="1" applyFill="1" applyBorder="1" applyAlignment="1"/>
    <xf numFmtId="37" fontId="33" fillId="0" borderId="0" xfId="0" applyNumberFormat="1" applyFont="1" applyFill="1" applyBorder="1" applyAlignment="1">
      <alignment vertical="top"/>
    </xf>
    <xf numFmtId="0" fontId="0" fillId="0" borderId="12" xfId="0" applyNumberFormat="1" applyFill="1" applyBorder="1" applyAlignment="1"/>
    <xf numFmtId="41" fontId="33" fillId="0" borderId="0" xfId="13" applyNumberFormat="1" applyFont="1" applyFill="1" applyBorder="1" applyAlignment="1" applyProtection="1">
      <protection locked="0"/>
    </xf>
    <xf numFmtId="42" fontId="43" fillId="0" borderId="15" xfId="3" applyNumberFormat="1" applyFont="1" applyFill="1" applyBorder="1"/>
    <xf numFmtId="166" fontId="33" fillId="0" borderId="0" xfId="0" applyNumberFormat="1" applyFont="1" applyFill="1" applyAlignment="1"/>
    <xf numFmtId="9" fontId="33" fillId="0" borderId="0" xfId="0" applyNumberFormat="1" applyFont="1" applyFill="1" applyAlignment="1"/>
    <xf numFmtId="167" fontId="33" fillId="0" borderId="10" xfId="0" applyNumberFormat="1" applyFont="1" applyFill="1" applyBorder="1" applyAlignment="1"/>
    <xf numFmtId="173" fontId="33" fillId="0" borderId="0" xfId="0" applyNumberFormat="1" applyFont="1" applyFill="1" applyAlignment="1">
      <alignment horizontal="left"/>
    </xf>
    <xf numFmtId="167" fontId="35" fillId="0" borderId="0" xfId="0" applyFont="1" applyFill="1" applyAlignment="1"/>
    <xf numFmtId="41" fontId="43" fillId="0" borderId="0" xfId="0" applyNumberFormat="1" applyFont="1" applyFill="1" applyBorder="1" applyAlignment="1"/>
    <xf numFmtId="42" fontId="24" fillId="0" borderId="13" xfId="0" applyNumberFormat="1" applyFont="1" applyFill="1" applyBorder="1">
      <alignment horizontal="left" wrapText="1"/>
    </xf>
    <xf numFmtId="42" fontId="24" fillId="0" borderId="13" xfId="3" applyNumberFormat="1" applyFont="1" applyFill="1" applyBorder="1" applyAlignment="1"/>
    <xf numFmtId="42" fontId="24" fillId="0" borderId="0" xfId="3" applyNumberFormat="1" applyFont="1" applyFill="1" applyBorder="1" applyAlignment="1"/>
    <xf numFmtId="9" fontId="33" fillId="0" borderId="0" xfId="4" applyFont="1" applyFill="1" applyAlignment="1"/>
    <xf numFmtId="166" fontId="44" fillId="0" borderId="0" xfId="4" applyNumberFormat="1" applyFont="1" applyFill="1"/>
    <xf numFmtId="167" fontId="24" fillId="0" borderId="15" xfId="0" applyNumberFormat="1" applyFont="1" applyFill="1" applyBorder="1" applyAlignment="1" applyProtection="1">
      <protection locked="0"/>
    </xf>
    <xf numFmtId="179" fontId="33" fillId="0" borderId="0" xfId="4" applyNumberFormat="1" applyFont="1" applyFill="1"/>
    <xf numFmtId="10" fontId="33" fillId="0" borderId="0" xfId="0" applyNumberFormat="1" applyFont="1" applyFill="1" applyAlignment="1"/>
    <xf numFmtId="177" fontId="33" fillId="0" borderId="0" xfId="0" applyNumberFormat="1" applyFont="1" applyFill="1" applyAlignment="1"/>
    <xf numFmtId="170" fontId="24" fillId="0" borderId="10" xfId="0" applyNumberFormat="1" applyFont="1" applyFill="1" applyBorder="1" applyAlignment="1"/>
    <xf numFmtId="42" fontId="33" fillId="0" borderId="0" xfId="0" applyNumberFormat="1" applyFont="1" applyFill="1" applyBorder="1" applyAlignment="1">
      <alignment horizontal="right"/>
    </xf>
    <xf numFmtId="42" fontId="33" fillId="0" borderId="13" xfId="0" applyNumberFormat="1" applyFont="1" applyFill="1" applyBorder="1" applyAlignment="1"/>
    <xf numFmtId="167" fontId="33" fillId="0" borderId="0" xfId="11" applyFont="1" applyFill="1" applyBorder="1" applyAlignment="1"/>
    <xf numFmtId="173" fontId="33" fillId="0" borderId="0" xfId="0" applyNumberFormat="1" applyFont="1" applyFill="1" applyBorder="1" applyProtection="1">
      <alignment horizontal="left" wrapText="1"/>
      <protection locked="0"/>
    </xf>
    <xf numFmtId="173" fontId="33" fillId="0" borderId="0" xfId="0" applyNumberFormat="1" applyFont="1" applyFill="1" applyBorder="1">
      <alignment horizontal="left" wrapText="1"/>
    </xf>
    <xf numFmtId="173" fontId="33" fillId="0" borderId="0" xfId="11" applyNumberFormat="1" applyFont="1" applyFill="1" applyBorder="1" applyAlignment="1" applyProtection="1">
      <protection locked="0"/>
    </xf>
    <xf numFmtId="165" fontId="33" fillId="0" borderId="16" xfId="3" applyNumberFormat="1" applyFont="1" applyFill="1" applyBorder="1" applyAlignment="1"/>
    <xf numFmtId="37" fontId="33" fillId="0" borderId="10" xfId="0" applyNumberFormat="1" applyFont="1" applyFill="1" applyBorder="1" applyAlignment="1"/>
    <xf numFmtId="3" fontId="33" fillId="0" borderId="0" xfId="1" applyNumberFormat="1" applyFont="1" applyFill="1" applyAlignment="1"/>
    <xf numFmtId="9" fontId="44" fillId="0" borderId="0" xfId="4" applyNumberFormat="1" applyFont="1" applyFill="1"/>
    <xf numFmtId="0" fontId="24" fillId="0" borderId="0" xfId="0" applyNumberFormat="1" applyFont="1" applyFill="1" applyAlignment="1">
      <alignment horizontal="left" indent="1"/>
    </xf>
    <xf numFmtId="41" fontId="33" fillId="0" borderId="0" xfId="3" applyNumberFormat="1" applyFont="1" applyFill="1" applyProtection="1">
      <protection locked="0"/>
    </xf>
    <xf numFmtId="41" fontId="33" fillId="0" borderId="0" xfId="3" applyNumberFormat="1" applyFont="1" applyFill="1"/>
    <xf numFmtId="41" fontId="33" fillId="0" borderId="0" xfId="3" applyNumberFormat="1" applyFont="1" applyFill="1" applyAlignment="1">
      <alignment horizontal="right"/>
    </xf>
    <xf numFmtId="41" fontId="43" fillId="0" borderId="0" xfId="1" applyNumberFormat="1" applyFont="1" applyFill="1"/>
    <xf numFmtId="42" fontId="45" fillId="0" borderId="15" xfId="1" applyNumberFormat="1" applyFont="1" applyFill="1" applyBorder="1"/>
    <xf numFmtId="178" fontId="33" fillId="0" borderId="0" xfId="0" applyNumberFormat="1" applyFont="1" applyFill="1">
      <alignment horizontal="left" wrapText="1"/>
    </xf>
    <xf numFmtId="41" fontId="33" fillId="0" borderId="0" xfId="11" applyNumberFormat="1" applyFont="1" applyFill="1" applyBorder="1" applyAlignment="1"/>
    <xf numFmtId="165" fontId="33" fillId="0" borderId="13" xfId="3" applyNumberFormat="1" applyFont="1" applyFill="1" applyBorder="1" applyProtection="1">
      <protection locked="0"/>
    </xf>
    <xf numFmtId="177" fontId="33" fillId="0" borderId="10" xfId="1" applyNumberFormat="1" applyFont="1" applyFill="1" applyBorder="1"/>
    <xf numFmtId="9" fontId="33" fillId="0" borderId="0" xfId="4" applyFont="1" applyFill="1" applyAlignment="1">
      <alignment horizontal="center"/>
    </xf>
    <xf numFmtId="1" fontId="33" fillId="0" borderId="0" xfId="0" applyNumberFormat="1" applyFont="1" applyFill="1" applyBorder="1" applyAlignment="1">
      <alignment horizontal="center"/>
    </xf>
    <xf numFmtId="167" fontId="19" fillId="0" borderId="0" xfId="0" applyFont="1" applyFill="1" applyBorder="1">
      <alignment horizontal="left" wrapText="1"/>
    </xf>
    <xf numFmtId="170" fontId="33" fillId="0" borderId="0" xfId="4" applyNumberFormat="1" applyFont="1" applyFill="1"/>
    <xf numFmtId="167" fontId="41" fillId="0" borderId="0" xfId="11" applyFont="1" applyBorder="1" applyAlignment="1">
      <alignment horizontal="left"/>
    </xf>
    <xf numFmtId="167" fontId="33" fillId="0" borderId="0" xfId="11" applyFont="1" applyFill="1" applyBorder="1">
      <alignment horizontal="left" wrapText="1"/>
    </xf>
    <xf numFmtId="1" fontId="33" fillId="0" borderId="0" xfId="0" quotePrefix="1" applyNumberFormat="1" applyFont="1" applyFill="1" applyAlignment="1">
      <alignment horizontal="left"/>
    </xf>
    <xf numFmtId="41" fontId="33" fillId="0" borderId="0" xfId="0" applyNumberFormat="1" applyFont="1" applyFill="1" applyAlignment="1" applyProtection="1">
      <protection locked="0"/>
    </xf>
    <xf numFmtId="167" fontId="33" fillId="0" borderId="12" xfId="0" applyFont="1" applyFill="1" applyBorder="1" applyAlignment="1"/>
    <xf numFmtId="0" fontId="33" fillId="0" borderId="0" xfId="0" applyNumberFormat="1" applyFont="1" applyFill="1" applyAlignment="1">
      <alignment horizontal="left" vertical="top"/>
    </xf>
    <xf numFmtId="41" fontId="33" fillId="0" borderId="0" xfId="3" applyNumberFormat="1" applyFont="1" applyFill="1" applyBorder="1" applyAlignment="1" applyProtection="1">
      <alignment vertical="top"/>
      <protection locked="0"/>
    </xf>
    <xf numFmtId="0" fontId="33" fillId="0" borderId="0" xfId="0" applyNumberFormat="1" applyFont="1" applyFill="1" applyAlignment="1">
      <alignment horizontal="center" vertical="center"/>
    </xf>
    <xf numFmtId="165" fontId="33" fillId="0" borderId="0" xfId="3" applyNumberFormat="1" applyFont="1" applyFill="1" applyAlignment="1">
      <alignment horizontal="right" wrapText="1"/>
    </xf>
    <xf numFmtId="1" fontId="33" fillId="0" borderId="0" xfId="0" applyNumberFormat="1" applyFont="1" applyFill="1" applyAlignment="1"/>
    <xf numFmtId="42" fontId="24" fillId="0" borderId="13" xfId="3" applyNumberFormat="1" applyFont="1" applyFill="1" applyBorder="1"/>
    <xf numFmtId="41" fontId="33" fillId="0" borderId="0" xfId="0" applyNumberFormat="1" applyFont="1" applyFill="1" applyBorder="1">
      <alignment horizontal="left" wrapText="1"/>
    </xf>
    <xf numFmtId="170" fontId="33" fillId="0" borderId="0" xfId="0" applyNumberFormat="1" applyFont="1" applyFill="1" applyAlignment="1">
      <alignment vertical="top"/>
    </xf>
    <xf numFmtId="42" fontId="33" fillId="0" borderId="12" xfId="3" applyNumberFormat="1" applyFont="1" applyFill="1" applyBorder="1"/>
    <xf numFmtId="177" fontId="33" fillId="0" borderId="12" xfId="0" applyNumberFormat="1" applyFont="1" applyFill="1" applyBorder="1" applyAlignment="1"/>
    <xf numFmtId="41" fontId="33" fillId="0" borderId="0" xfId="2" applyFont="1" applyFill="1" applyBorder="1" applyAlignment="1" applyProtection="1">
      <alignment vertical="top"/>
      <protection locked="0"/>
    </xf>
    <xf numFmtId="167" fontId="33" fillId="0" borderId="0" xfId="11" quotePrefix="1" applyFont="1" applyFill="1" applyAlignment="1">
      <alignment horizontal="left"/>
    </xf>
    <xf numFmtId="37" fontId="33" fillId="0" borderId="0" xfId="11" applyNumberFormat="1" applyFont="1" applyFill="1" applyAlignment="1">
      <alignment horizontal="right" wrapText="1"/>
    </xf>
    <xf numFmtId="167" fontId="33" fillId="0" borderId="0" xfId="0" applyFont="1" applyFill="1" applyBorder="1" applyAlignment="1">
      <alignment horizontal="left" indent="1"/>
    </xf>
    <xf numFmtId="37" fontId="33" fillId="0" borderId="0" xfId="1" applyNumberFormat="1" applyFont="1" applyFill="1" applyBorder="1" applyAlignment="1"/>
    <xf numFmtId="170" fontId="33" fillId="0" borderId="0" xfId="0" applyNumberFormat="1" applyFont="1" applyFill="1" applyBorder="1" applyAlignment="1"/>
    <xf numFmtId="173" fontId="33" fillId="0" borderId="0" xfId="0" applyNumberFormat="1" applyFont="1" applyFill="1" applyAlignment="1">
      <alignment vertical="top"/>
    </xf>
    <xf numFmtId="173" fontId="33" fillId="0" borderId="0" xfId="0" applyNumberFormat="1" applyFont="1" applyFill="1" applyBorder="1" applyAlignment="1">
      <alignment vertical="top"/>
    </xf>
    <xf numFmtId="42" fontId="33" fillId="0" borderId="0" xfId="0" applyNumberFormat="1" applyFont="1" applyFill="1" applyAlignment="1">
      <alignment vertical="top"/>
    </xf>
    <xf numFmtId="173" fontId="33" fillId="0" borderId="0" xfId="0" applyNumberFormat="1" applyFont="1" applyFill="1" applyBorder="1" applyAlignment="1" applyProtection="1">
      <alignment vertical="center"/>
      <protection locked="0"/>
    </xf>
    <xf numFmtId="167" fontId="33" fillId="0" borderId="10" xfId="11" quotePrefix="1" applyFont="1" applyFill="1" applyBorder="1" applyAlignment="1">
      <alignment horizontal="left"/>
    </xf>
    <xf numFmtId="42" fontId="0" fillId="0" borderId="0" xfId="0" applyNumberFormat="1" applyFill="1" applyAlignment="1"/>
    <xf numFmtId="179" fontId="33" fillId="0" borderId="0" xfId="4" applyNumberFormat="1" applyFont="1" applyFill="1" applyBorder="1" applyAlignment="1">
      <alignment vertical="top"/>
    </xf>
    <xf numFmtId="0" fontId="33" fillId="0" borderId="0" xfId="0" quotePrefix="1" applyNumberFormat="1" applyFont="1" applyFill="1" applyAlignment="1">
      <alignment horizontal="left"/>
    </xf>
    <xf numFmtId="167" fontId="33" fillId="0" borderId="0" xfId="14" applyNumberFormat="1" applyFont="1" applyFill="1" applyAlignment="1">
      <alignment horizontal="left"/>
    </xf>
    <xf numFmtId="42" fontId="33" fillId="0" borderId="0" xfId="3" applyNumberFormat="1" applyFont="1" applyFill="1" applyAlignment="1"/>
    <xf numFmtId="166" fontId="33" fillId="0" borderId="0" xfId="0" applyNumberFormat="1" applyFont="1" applyFill="1" applyAlignment="1">
      <alignment horizontal="right"/>
    </xf>
    <xf numFmtId="41" fontId="33" fillId="0" borderId="0" xfId="0" applyNumberFormat="1" applyFont="1" applyFill="1" applyBorder="1" applyAlignment="1">
      <alignment horizontal="right"/>
    </xf>
    <xf numFmtId="178" fontId="33" fillId="0" borderId="0" xfId="0" applyNumberFormat="1" applyFont="1" applyFill="1" applyBorder="1" applyAlignment="1"/>
    <xf numFmtId="167" fontId="33" fillId="0" borderId="0" xfId="11" quotePrefix="1" applyFont="1" applyFill="1" applyBorder="1" applyAlignment="1">
      <alignment horizontal="left"/>
    </xf>
    <xf numFmtId="165" fontId="33" fillId="0" borderId="12" xfId="3" applyNumberFormat="1" applyFont="1" applyFill="1" applyBorder="1" applyAlignment="1">
      <alignment horizontal="right" wrapText="1"/>
    </xf>
    <xf numFmtId="42" fontId="24" fillId="0" borderId="15" xfId="3" applyNumberFormat="1" applyFont="1" applyFill="1" applyBorder="1"/>
    <xf numFmtId="41" fontId="33" fillId="0" borderId="0" xfId="1" applyNumberFormat="1" applyFont="1" applyFill="1" applyAlignment="1">
      <alignment horizontal="center"/>
    </xf>
    <xf numFmtId="166" fontId="33" fillId="0" borderId="0" xfId="3" applyNumberFormat="1" applyFont="1" applyFill="1" applyAlignment="1">
      <alignment horizontal="right"/>
    </xf>
    <xf numFmtId="167" fontId="0" fillId="0" borderId="0" xfId="0" applyFill="1" applyAlignment="1"/>
    <xf numFmtId="167" fontId="0" fillId="0" borderId="0" xfId="0" applyBorder="1" applyAlignment="1"/>
    <xf numFmtId="165" fontId="33" fillId="0" borderId="0" xfId="3" applyNumberFormat="1" applyFont="1" applyFill="1" applyBorder="1" applyAlignment="1">
      <alignment horizontal="right" wrapText="1"/>
    </xf>
    <xf numFmtId="167" fontId="33" fillId="0" borderId="0" xfId="14" applyNumberFormat="1" applyFont="1" applyFill="1" applyBorder="1" applyAlignment="1">
      <alignment horizontal="left"/>
    </xf>
    <xf numFmtId="41" fontId="33" fillId="0" borderId="0" xfId="0" applyNumberFormat="1" applyFont="1" applyFill="1" applyAlignment="1">
      <alignment horizontal="center"/>
    </xf>
    <xf numFmtId="37" fontId="33" fillId="0" borderId="0" xfId="0" applyNumberFormat="1" applyFont="1" applyFill="1" applyAlignment="1">
      <alignment horizontal="right"/>
    </xf>
    <xf numFmtId="181" fontId="33" fillId="0" borderId="0" xfId="0" applyNumberFormat="1" applyFont="1" applyFill="1" applyAlignment="1"/>
    <xf numFmtId="37" fontId="33" fillId="0" borderId="12" xfId="0" applyNumberFormat="1" applyFont="1" applyFill="1" applyBorder="1" applyAlignment="1"/>
    <xf numFmtId="4" fontId="33" fillId="0" borderId="0" xfId="1" applyFont="1" applyFill="1" applyBorder="1" applyAlignment="1"/>
    <xf numFmtId="173" fontId="41" fillId="0" borderId="0" xfId="11" applyNumberFormat="1" applyFont="1" applyFill="1" applyBorder="1" applyAlignment="1" applyProtection="1">
      <protection locked="0"/>
    </xf>
    <xf numFmtId="37" fontId="0" fillId="0" borderId="0" xfId="1" applyNumberFormat="1" applyFont="1" applyFill="1" applyAlignment="1"/>
    <xf numFmtId="0" fontId="33" fillId="0" borderId="0" xfId="0" applyNumberFormat="1" applyFont="1" applyFill="1" applyAlignment="1">
      <alignment horizontal="left" vertical="center"/>
    </xf>
    <xf numFmtId="41" fontId="33" fillId="0" borderId="0" xfId="0" applyNumberFormat="1" applyFont="1" applyFill="1" applyAlignment="1">
      <alignment vertical="center"/>
    </xf>
    <xf numFmtId="41" fontId="33" fillId="0" borderId="0" xfId="0" quotePrefix="1" applyNumberFormat="1" applyFont="1" applyFill="1" applyAlignment="1">
      <alignment horizontal="center"/>
    </xf>
    <xf numFmtId="165" fontId="33" fillId="0" borderId="0" xfId="3" applyNumberFormat="1" applyFont="1" applyFill="1" applyBorder="1" applyAlignment="1" applyProtection="1">
      <protection locked="0"/>
    </xf>
    <xf numFmtId="3" fontId="0" fillId="0" borderId="0" xfId="1" applyNumberFormat="1" applyFont="1" applyFill="1" applyAlignment="1"/>
    <xf numFmtId="41" fontId="33" fillId="0" borderId="12" xfId="0" applyNumberFormat="1" applyFont="1" applyFill="1" applyBorder="1" applyAlignment="1"/>
    <xf numFmtId="41" fontId="33" fillId="0" borderId="0" xfId="3" applyNumberFormat="1" applyFont="1" applyFill="1" applyBorder="1" applyAlignment="1"/>
    <xf numFmtId="42" fontId="33" fillId="0" borderId="0" xfId="3" applyNumberFormat="1" applyFont="1" applyFill="1" applyBorder="1" applyAlignment="1">
      <alignment horizontal="right"/>
    </xf>
    <xf numFmtId="167" fontId="33" fillId="0" borderId="0" xfId="11" applyNumberFormat="1" applyFont="1" applyFill="1" applyAlignment="1">
      <alignment horizontal="left"/>
    </xf>
    <xf numFmtId="37" fontId="33" fillId="0" borderId="0" xfId="0" applyNumberFormat="1" applyFont="1" applyFill="1" applyAlignment="1"/>
    <xf numFmtId="37" fontId="33" fillId="0" borderId="10" xfId="0" applyNumberFormat="1" applyFont="1" applyFill="1" applyBorder="1" applyAlignment="1">
      <alignment horizontal="right"/>
    </xf>
    <xf numFmtId="165" fontId="33" fillId="0" borderId="16" xfId="3" applyNumberFormat="1" applyFont="1" applyFill="1" applyBorder="1" applyAlignment="1">
      <alignment horizontal="right" wrapText="1"/>
    </xf>
    <xf numFmtId="42" fontId="33" fillId="0" borderId="13" xfId="3" applyNumberFormat="1" applyFont="1" applyFill="1" applyBorder="1" applyAlignment="1"/>
    <xf numFmtId="167" fontId="0" fillId="0" borderId="0" xfId="0" applyAlignment="1"/>
    <xf numFmtId="4" fontId="0" fillId="0" borderId="0" xfId="0" applyNumberFormat="1" applyAlignment="1"/>
    <xf numFmtId="43" fontId="33" fillId="0" borderId="0" xfId="0" applyNumberFormat="1" applyFont="1" applyFill="1" applyAlignment="1"/>
    <xf numFmtId="167" fontId="24" fillId="0" borderId="0" xfId="0" applyFont="1" applyFill="1" applyBorder="1">
      <alignment horizontal="left" wrapText="1"/>
    </xf>
    <xf numFmtId="3" fontId="33" fillId="0" borderId="0" xfId="1" applyNumberFormat="1" applyFont="1" applyFill="1" applyBorder="1" applyAlignment="1">
      <alignment horizontal="left" wrapText="1"/>
    </xf>
    <xf numFmtId="3" fontId="19" fillId="0" borderId="0" xfId="1" applyNumberFormat="1" applyFont="1" applyFill="1" applyAlignment="1">
      <alignment horizontal="left" wrapText="1"/>
    </xf>
    <xf numFmtId="41" fontId="33" fillId="0" borderId="0" xfId="15" applyNumberFormat="1" applyFont="1"/>
    <xf numFmtId="167" fontId="33" fillId="0" borderId="0" xfId="16" applyFont="1" applyFill="1">
      <alignment horizontal="left" wrapText="1"/>
    </xf>
    <xf numFmtId="41" fontId="33" fillId="0" borderId="0" xfId="3" applyNumberFormat="1" applyFont="1" applyFill="1" applyAlignment="1"/>
    <xf numFmtId="165" fontId="33" fillId="0" borderId="13" xfId="3" applyNumberFormat="1" applyFont="1" applyBorder="1"/>
    <xf numFmtId="182" fontId="33" fillId="0" borderId="0" xfId="4" applyNumberFormat="1" applyFont="1" applyFill="1" applyAlignment="1"/>
    <xf numFmtId="0" fontId="24" fillId="0" borderId="0" xfId="0" applyNumberFormat="1" applyFont="1" applyFill="1" applyBorder="1" applyAlignment="1">
      <alignment horizontal="center" vertical="center"/>
    </xf>
    <xf numFmtId="42" fontId="33" fillId="0" borderId="10" xfId="3" applyNumberFormat="1" applyFont="1" applyFill="1" applyBorder="1" applyAlignment="1"/>
    <xf numFmtId="41" fontId="33" fillId="0" borderId="10" xfId="3" applyNumberFormat="1" applyFont="1" applyFill="1" applyBorder="1" applyAlignment="1"/>
    <xf numFmtId="173" fontId="33" fillId="0" borderId="0" xfId="0" applyNumberFormat="1" applyFont="1" applyFill="1" applyBorder="1" applyAlignment="1">
      <alignment horizontal="left"/>
    </xf>
    <xf numFmtId="42" fontId="33" fillId="0" borderId="0" xfId="0" applyNumberFormat="1" applyFont="1" applyFill="1" applyAlignment="1">
      <alignment horizontal="left"/>
    </xf>
    <xf numFmtId="5" fontId="33" fillId="0" borderId="0" xfId="0" applyNumberFormat="1" applyFont="1" applyFill="1" applyAlignment="1"/>
    <xf numFmtId="10" fontId="33" fillId="0" borderId="0" xfId="0" applyNumberFormat="1" applyFont="1" applyFill="1" applyBorder="1" applyAlignment="1"/>
    <xf numFmtId="10" fontId="33" fillId="0" borderId="0" xfId="0" applyNumberFormat="1" applyFont="1" applyFill="1" applyAlignment="1" applyProtection="1">
      <protection locked="0"/>
    </xf>
    <xf numFmtId="9" fontId="33" fillId="0" borderId="0" xfId="4" applyFont="1" applyFill="1"/>
    <xf numFmtId="183" fontId="33" fillId="0" borderId="0" xfId="0" applyNumberFormat="1" applyFont="1" applyFill="1" applyAlignment="1"/>
    <xf numFmtId="3" fontId="34" fillId="0" borderId="0" xfId="1" applyNumberFormat="1" applyFont="1" applyFill="1" applyAlignment="1"/>
    <xf numFmtId="184" fontId="43" fillId="0" borderId="0" xfId="0" applyNumberFormat="1" applyFont="1" applyFill="1" applyAlignment="1" applyProtection="1">
      <alignment horizontal="left"/>
    </xf>
    <xf numFmtId="42" fontId="43" fillId="0" borderId="0" xfId="3" applyNumberFormat="1" applyFont="1" applyFill="1" applyProtection="1"/>
    <xf numFmtId="41" fontId="43" fillId="0" borderId="0" xfId="0" applyNumberFormat="1" applyFont="1" applyFill="1" applyAlignment="1" applyProtection="1">
      <alignment horizontal="left"/>
    </xf>
    <xf numFmtId="41" fontId="43" fillId="0" borderId="0" xfId="0" applyNumberFormat="1" applyFont="1" applyFill="1" applyAlignment="1" applyProtection="1">
      <protection locked="0"/>
    </xf>
    <xf numFmtId="41" fontId="43" fillId="0" borderId="0" xfId="3" applyNumberFormat="1" applyFont="1" applyFill="1" applyProtection="1">
      <protection locked="0"/>
    </xf>
    <xf numFmtId="41" fontId="43" fillId="0" borderId="0" xfId="0" applyNumberFormat="1" applyFont="1" applyFill="1" applyAlignment="1" applyProtection="1">
      <alignment horizontal="left"/>
      <protection locked="0"/>
    </xf>
    <xf numFmtId="41" fontId="33" fillId="0" borderId="0" xfId="0" applyNumberFormat="1" applyFont="1" applyFill="1" applyAlignment="1" applyProtection="1">
      <alignment horizontal="left"/>
      <protection locked="0"/>
    </xf>
    <xf numFmtId="41" fontId="43" fillId="0" borderId="10" xfId="0" applyNumberFormat="1" applyFont="1" applyFill="1" applyBorder="1" applyAlignment="1" applyProtection="1">
      <protection locked="0"/>
    </xf>
    <xf numFmtId="41" fontId="43" fillId="0" borderId="10" xfId="3" applyNumberFormat="1" applyFont="1" applyFill="1" applyBorder="1" applyProtection="1">
      <protection locked="0"/>
    </xf>
    <xf numFmtId="1" fontId="19" fillId="0" borderId="0" xfId="0" applyNumberFormat="1" applyFont="1" applyFill="1">
      <alignment horizontal="left" wrapText="1"/>
    </xf>
    <xf numFmtId="42" fontId="33" fillId="0" borderId="12" xfId="3" applyNumberFormat="1" applyFont="1" applyFill="1" applyBorder="1" applyProtection="1"/>
    <xf numFmtId="185" fontId="33" fillId="0" borderId="0" xfId="0" applyNumberFormat="1" applyFont="1" applyFill="1" applyBorder="1" applyAlignment="1">
      <alignment horizontal="center"/>
    </xf>
    <xf numFmtId="42" fontId="33" fillId="0" borderId="13" xfId="3" applyNumberFormat="1" applyFont="1" applyFill="1" applyBorder="1" applyProtection="1"/>
    <xf numFmtId="42" fontId="43" fillId="0" borderId="15" xfId="3" applyNumberFormat="1" applyFont="1" applyFill="1" applyBorder="1" applyProtection="1"/>
    <xf numFmtId="0" fontId="33" fillId="0" borderId="0" xfId="0" applyNumberFormat="1" applyFont="1" applyFill="1" applyBorder="1" applyAlignment="1" applyProtection="1">
      <alignment horizontal="left"/>
      <protection locked="0"/>
    </xf>
    <xf numFmtId="4" fontId="19" fillId="0" borderId="0" xfId="1" applyFont="1" applyFill="1" applyAlignment="1">
      <alignment horizontal="left" wrapText="1"/>
    </xf>
    <xf numFmtId="6" fontId="33" fillId="0" borderId="0" xfId="0" applyNumberFormat="1" applyFont="1" applyFill="1" applyAlignment="1">
      <alignment vertical="top"/>
    </xf>
    <xf numFmtId="1" fontId="33" fillId="0" borderId="0" xfId="0" applyNumberFormat="1" applyFont="1" applyFill="1" applyAlignment="1">
      <alignment vertical="top"/>
    </xf>
    <xf numFmtId="37" fontId="46" fillId="0" borderId="0" xfId="1" applyNumberFormat="1" applyFont="1" applyFill="1" applyAlignment="1">
      <alignment vertical="top"/>
    </xf>
    <xf numFmtId="37" fontId="47" fillId="0" borderId="0" xfId="1" applyNumberFormat="1" applyFont="1" applyFill="1" applyAlignment="1">
      <alignment vertical="top"/>
    </xf>
    <xf numFmtId="41" fontId="33" fillId="0" borderId="0" xfId="0" applyNumberFormat="1" applyFont="1" applyFill="1" applyAlignment="1">
      <alignment vertical="top"/>
    </xf>
    <xf numFmtId="0" fontId="33" fillId="0" borderId="0" xfId="0" applyNumberFormat="1" applyFont="1" applyFill="1" applyAlignment="1">
      <alignment horizontal="center" vertical="top"/>
    </xf>
    <xf numFmtId="18" fontId="33" fillId="0" borderId="0" xfId="0" applyNumberFormat="1" applyFont="1" applyFill="1" applyAlignment="1"/>
    <xf numFmtId="14" fontId="46" fillId="0" borderId="0" xfId="0" applyNumberFormat="1" applyFont="1" applyFill="1" applyAlignment="1"/>
    <xf numFmtId="0" fontId="46" fillId="0" borderId="0" xfId="0" applyNumberFormat="1" applyFont="1" applyFill="1" applyAlignment="1"/>
    <xf numFmtId="41" fontId="46" fillId="0" borderId="0" xfId="0" applyNumberFormat="1" applyFont="1" applyFill="1" applyAlignment="1">
      <alignment vertical="top"/>
    </xf>
    <xf numFmtId="173" fontId="33" fillId="0" borderId="0" xfId="0" applyNumberFormat="1" applyFont="1" applyFill="1" applyBorder="1" applyAlignment="1">
      <alignment horizontal="center"/>
    </xf>
    <xf numFmtId="38" fontId="33" fillId="0" borderId="0" xfId="0" applyNumberFormat="1" applyFont="1" applyFill="1" applyBorder="1" applyAlignment="1"/>
    <xf numFmtId="10" fontId="33" fillId="0" borderId="0" xfId="4" applyNumberFormat="1" applyFont="1" applyFill="1"/>
    <xf numFmtId="0" fontId="33" fillId="0" borderId="0" xfId="17" applyFont="1" applyFill="1" applyAlignment="1">
      <alignment horizontal="centerContinuous"/>
    </xf>
    <xf numFmtId="0" fontId="33" fillId="0" borderId="0" xfId="17" applyFont="1" applyFill="1" applyAlignment="1">
      <alignment horizontal="center"/>
    </xf>
    <xf numFmtId="0" fontId="33" fillId="0" borderId="0" xfId="17" applyFont="1" applyFill="1" applyBorder="1" applyAlignment="1">
      <alignment horizontal="center"/>
    </xf>
    <xf numFmtId="186" fontId="33" fillId="0" borderId="0" xfId="17" applyNumberFormat="1" applyFont="1" applyFill="1" applyBorder="1" applyAlignment="1">
      <alignment horizontal="center"/>
    </xf>
    <xf numFmtId="0" fontId="24" fillId="0" borderId="0" xfId="17" applyFont="1" applyFill="1" applyAlignment="1">
      <alignment horizontal="centerContinuous"/>
    </xf>
    <xf numFmtId="0" fontId="39" fillId="0" borderId="0" xfId="17" applyFont="1" applyFill="1" applyAlignment="1">
      <alignment horizontal="centerContinuous"/>
    </xf>
    <xf numFmtId="0" fontId="39" fillId="0" borderId="0" xfId="17" applyFont="1" applyFill="1" applyBorder="1" applyAlignment="1">
      <alignment horizontal="centerContinuous"/>
    </xf>
    <xf numFmtId="0" fontId="33" fillId="0" borderId="0" xfId="17" applyFont="1" applyFill="1" applyBorder="1"/>
    <xf numFmtId="0" fontId="24" fillId="0" borderId="0" xfId="17" applyFont="1" applyFill="1" applyBorder="1" applyAlignment="1">
      <alignment horizontal="centerContinuous"/>
    </xf>
    <xf numFmtId="0" fontId="33" fillId="0" borderId="0" xfId="17" applyFont="1" applyFill="1" applyBorder="1" applyAlignment="1">
      <alignment horizontal="centerContinuous"/>
    </xf>
    <xf numFmtId="0" fontId="24" fillId="0" borderId="0" xfId="18" applyFont="1" applyFill="1" applyBorder="1" applyAlignment="1">
      <alignment horizontal="centerContinuous"/>
    </xf>
    <xf numFmtId="0" fontId="33" fillId="0" borderId="0" xfId="18" applyFont="1" applyFill="1" applyBorder="1" applyAlignment="1">
      <alignment horizontal="center"/>
    </xf>
    <xf numFmtId="186" fontId="33" fillId="0" borderId="0" xfId="18" applyNumberFormat="1" applyFont="1" applyFill="1" applyBorder="1" applyAlignment="1">
      <alignment horizontal="center"/>
    </xf>
    <xf numFmtId="167" fontId="33" fillId="0" borderId="0" xfId="17" applyNumberFormat="1" applyFont="1" applyFill="1" applyBorder="1" applyAlignment="1">
      <alignment horizontal="left"/>
    </xf>
    <xf numFmtId="0" fontId="33" fillId="0" borderId="0" xfId="18" applyFont="1" applyFill="1" applyBorder="1" applyAlignment="1">
      <alignment horizontal="centerContinuous"/>
    </xf>
    <xf numFmtId="0" fontId="33" fillId="0" borderId="0" xfId="18" applyFont="1" applyFill="1" applyBorder="1"/>
    <xf numFmtId="5" fontId="33" fillId="0" borderId="0" xfId="18" applyNumberFormat="1" applyFont="1" applyFill="1" applyBorder="1"/>
    <xf numFmtId="37" fontId="33" fillId="0" borderId="0" xfId="18" applyNumberFormat="1" applyFont="1" applyFill="1" applyBorder="1"/>
    <xf numFmtId="187" fontId="33" fillId="0" borderId="0" xfId="18" applyNumberFormat="1" applyFont="1" applyFill="1" applyBorder="1"/>
    <xf numFmtId="188" fontId="33" fillId="0" borderId="0" xfId="18" applyNumberFormat="1" applyFont="1" applyFill="1" applyBorder="1"/>
    <xf numFmtId="164" fontId="20" fillId="0" borderId="0" xfId="5" quotePrefix="1" applyNumberFormat="1" applyFont="1" applyAlignment="1">
      <alignment horizontal="left"/>
    </xf>
    <xf numFmtId="167" fontId="0" fillId="0" borderId="0" xfId="0" applyFill="1">
      <alignment horizontal="left" wrapText="1"/>
    </xf>
    <xf numFmtId="167" fontId="33" fillId="0" borderId="0" xfId="11" applyNumberFormat="1" applyFont="1" applyFill="1" applyBorder="1" applyAlignment="1">
      <alignment horizontal="right" wrapText="1"/>
    </xf>
    <xf numFmtId="167" fontId="33" fillId="0" borderId="10" xfId="11" applyNumberFormat="1" applyFont="1" applyFill="1" applyBorder="1" applyAlignment="1">
      <alignment horizontal="right" wrapText="1"/>
    </xf>
    <xf numFmtId="211" fontId="33" fillId="0" borderId="0" xfId="0" applyNumberFormat="1" applyFont="1" applyFill="1" applyAlignment="1"/>
    <xf numFmtId="0" fontId="20" fillId="0" borderId="0" xfId="7062" applyFont="1" applyAlignment="1">
      <alignment horizontal="centerContinuous"/>
    </xf>
    <xf numFmtId="0" fontId="2" fillId="0" borderId="0" xfId="7062" applyAlignment="1">
      <alignment horizontal="centerContinuous"/>
    </xf>
    <xf numFmtId="0" fontId="2" fillId="0" borderId="0" xfId="7062"/>
    <xf numFmtId="0" fontId="2" fillId="0" borderId="0" xfId="7062" applyFill="1"/>
    <xf numFmtId="0" fontId="31" fillId="0" borderId="0" xfId="7062" applyFont="1" applyAlignment="1">
      <alignment vertical="center"/>
    </xf>
    <xf numFmtId="0" fontId="2" fillId="0" borderId="28" xfId="7062" applyBorder="1"/>
    <xf numFmtId="0" fontId="20" fillId="0" borderId="51" xfId="7062" applyFont="1" applyBorder="1" applyAlignment="1">
      <alignment horizontal="center" vertical="center"/>
    </xf>
    <xf numFmtId="0" fontId="20" fillId="0" borderId="16" xfId="7062" applyFont="1" applyBorder="1" applyAlignment="1">
      <alignment horizontal="center" vertical="center"/>
    </xf>
    <xf numFmtId="0" fontId="20" fillId="0" borderId="52" xfId="7062" applyFont="1" applyBorder="1" applyAlignment="1">
      <alignment horizontal="center" vertical="center"/>
    </xf>
    <xf numFmtId="212" fontId="19" fillId="0" borderId="53" xfId="7062" quotePrefix="1" applyNumberFormat="1" applyFont="1" applyFill="1" applyBorder="1" applyAlignment="1">
      <alignment horizontal="left"/>
    </xf>
    <xf numFmtId="37" fontId="137" fillId="0" borderId="0" xfId="6573" applyNumberFormat="1" applyFont="1" applyFill="1" applyBorder="1"/>
    <xf numFmtId="37" fontId="137" fillId="0" borderId="54" xfId="6573" applyNumberFormat="1" applyFont="1" applyFill="1" applyBorder="1"/>
    <xf numFmtId="212" fontId="19" fillId="0" borderId="53" xfId="7062" applyNumberFormat="1" applyFont="1" applyFill="1" applyBorder="1"/>
    <xf numFmtId="165" fontId="138" fillId="0" borderId="17" xfId="6718" applyNumberFormat="1" applyFont="1" applyFill="1" applyBorder="1"/>
    <xf numFmtId="165" fontId="138" fillId="0" borderId="0" xfId="6718" applyNumberFormat="1" applyFont="1" applyFill="1" applyBorder="1"/>
    <xf numFmtId="165" fontId="138" fillId="0" borderId="54" xfId="6718" applyNumberFormat="1" applyFont="1" applyFill="1" applyBorder="1"/>
    <xf numFmtId="177" fontId="138" fillId="0" borderId="17" xfId="6573" applyNumberFormat="1" applyFont="1" applyFill="1" applyBorder="1"/>
    <xf numFmtId="177" fontId="138" fillId="0" borderId="0" xfId="6573" applyNumberFormat="1" applyFont="1" applyFill="1" applyBorder="1"/>
    <xf numFmtId="37" fontId="138" fillId="0" borderId="54" xfId="6573" applyNumberFormat="1" applyFont="1" applyFill="1" applyBorder="1"/>
    <xf numFmtId="177" fontId="138" fillId="0" borderId="55" xfId="6573" applyNumberFormat="1" applyFont="1" applyFill="1" applyBorder="1"/>
    <xf numFmtId="177" fontId="138" fillId="0" borderId="10" xfId="6573" applyNumberFormat="1" applyFont="1" applyFill="1" applyBorder="1"/>
    <xf numFmtId="37" fontId="138" fillId="0" borderId="56" xfId="6573" applyNumberFormat="1" applyFont="1" applyFill="1" applyBorder="1"/>
    <xf numFmtId="37" fontId="138" fillId="0" borderId="0" xfId="6573" applyNumberFormat="1" applyFont="1" applyFill="1" applyBorder="1"/>
    <xf numFmtId="165" fontId="138" fillId="0" borderId="0" xfId="6718" applyNumberFormat="1" applyFont="1" applyFill="1"/>
    <xf numFmtId="177" fontId="138" fillId="0" borderId="0" xfId="6573" applyNumberFormat="1" applyFont="1" applyFill="1"/>
    <xf numFmtId="177" fontId="138" fillId="0" borderId="54" xfId="6573" applyNumberFormat="1" applyFont="1" applyFill="1" applyBorder="1"/>
    <xf numFmtId="177" fontId="138" fillId="0" borderId="56" xfId="6573" applyNumberFormat="1" applyFont="1" applyFill="1" applyBorder="1"/>
    <xf numFmtId="212" fontId="19" fillId="0" borderId="53" xfId="7062" quotePrefix="1" applyNumberFormat="1" applyFont="1" applyBorder="1" applyAlignment="1">
      <alignment horizontal="left"/>
    </xf>
    <xf numFmtId="37" fontId="138" fillId="0" borderId="0" xfId="6573" applyNumberFormat="1" applyFont="1" applyBorder="1"/>
    <xf numFmtId="37" fontId="138" fillId="0" borderId="54" xfId="6573" applyNumberFormat="1" applyFont="1" applyBorder="1"/>
    <xf numFmtId="177" fontId="138" fillId="0" borderId="0" xfId="6573" applyNumberFormat="1" applyFont="1"/>
    <xf numFmtId="212" fontId="19" fillId="0" borderId="53" xfId="7062" applyNumberFormat="1" applyFont="1" applyBorder="1"/>
    <xf numFmtId="177" fontId="138" fillId="0" borderId="54" xfId="6573" applyNumberFormat="1" applyFont="1" applyBorder="1"/>
    <xf numFmtId="177" fontId="138" fillId="0" borderId="55" xfId="6573" applyNumberFormat="1" applyFont="1" applyBorder="1"/>
    <xf numFmtId="177" fontId="138" fillId="0" borderId="10" xfId="6573" applyNumberFormat="1" applyFont="1" applyBorder="1"/>
    <xf numFmtId="177" fontId="138" fillId="0" borderId="56" xfId="6573" applyNumberFormat="1" applyFont="1" applyBorder="1"/>
    <xf numFmtId="212" fontId="130" fillId="0" borderId="53" xfId="7062" applyNumberFormat="1" applyFont="1" applyBorder="1"/>
    <xf numFmtId="165" fontId="139" fillId="0" borderId="0" xfId="6718" applyNumberFormat="1" applyFont="1" applyBorder="1"/>
    <xf numFmtId="165" fontId="139" fillId="0" borderId="54" xfId="6718" applyNumberFormat="1" applyFont="1" applyBorder="1"/>
    <xf numFmtId="212" fontId="2" fillId="0" borderId="53" xfId="7062" applyNumberFormat="1" applyBorder="1"/>
    <xf numFmtId="37" fontId="138" fillId="0" borderId="0" xfId="7062" applyNumberFormat="1" applyFont="1" applyBorder="1"/>
    <xf numFmtId="37" fontId="138" fillId="0" borderId="54" xfId="7062" applyNumberFormat="1" applyFont="1" applyBorder="1"/>
    <xf numFmtId="212" fontId="20" fillId="0" borderId="57" xfId="7062" quotePrefix="1" applyNumberFormat="1" applyFont="1" applyFill="1" applyBorder="1" applyAlignment="1">
      <alignment horizontal="left" vertical="center"/>
    </xf>
    <xf numFmtId="42" fontId="19" fillId="0" borderId="10" xfId="6573" applyNumberFormat="1" applyFont="1" applyFill="1" applyBorder="1"/>
    <xf numFmtId="43" fontId="2" fillId="0" borderId="0" xfId="6573"/>
    <xf numFmtId="7" fontId="2" fillId="0" borderId="0" xfId="7062" applyNumberFormat="1"/>
    <xf numFmtId="0" fontId="20" fillId="0" borderId="10" xfId="9816" applyFont="1" applyBorder="1"/>
    <xf numFmtId="213" fontId="20" fillId="0" borderId="10" xfId="9816" applyNumberFormat="1" applyFont="1" applyFill="1" applyBorder="1" applyAlignment="1">
      <alignment horizontal="center"/>
    </xf>
    <xf numFmtId="0" fontId="20" fillId="0" borderId="10" xfId="9816" applyFont="1" applyFill="1" applyBorder="1" applyAlignment="1">
      <alignment horizontal="center"/>
    </xf>
    <xf numFmtId="214" fontId="138" fillId="0" borderId="0" xfId="7062" applyNumberFormat="1" applyFont="1" applyAlignment="1">
      <alignment horizontal="left"/>
    </xf>
    <xf numFmtId="0" fontId="137" fillId="0" borderId="0" xfId="7062" applyFont="1"/>
    <xf numFmtId="0" fontId="19" fillId="0" borderId="0" xfId="0" applyNumberFormat="1" applyFont="1" applyFill="1" applyAlignment="1"/>
    <xf numFmtId="0" fontId="19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centerContinuous" vertical="center"/>
    </xf>
    <xf numFmtId="0" fontId="147" fillId="0" borderId="0" xfId="0" applyNumberFormat="1" applyFont="1" applyFill="1" applyAlignment="1"/>
    <xf numFmtId="0" fontId="147" fillId="0" borderId="0" xfId="0" applyNumberFormat="1" applyFont="1" applyFill="1" applyAlignment="1">
      <alignment horizontal="center"/>
    </xf>
    <xf numFmtId="0" fontId="149" fillId="0" borderId="10" xfId="0" applyNumberFormat="1" applyFont="1" applyFill="1" applyBorder="1" applyAlignment="1">
      <alignment horizontal="center"/>
    </xf>
    <xf numFmtId="0" fontId="149" fillId="0" borderId="0" xfId="0" applyNumberFormat="1" applyFont="1" applyFill="1" applyAlignment="1">
      <alignment horizontal="center"/>
    </xf>
    <xf numFmtId="0" fontId="150" fillId="0" borderId="0" xfId="0" applyNumberFormat="1" applyFont="1" applyFill="1" applyAlignment="1"/>
    <xf numFmtId="177" fontId="147" fillId="0" borderId="0" xfId="0" applyNumberFormat="1" applyFont="1" applyFill="1" applyAlignment="1"/>
    <xf numFmtId="0" fontId="147" fillId="0" borderId="0" xfId="0" applyNumberFormat="1" applyFont="1" applyFill="1" applyAlignment="1">
      <alignment horizontal="left"/>
    </xf>
    <xf numFmtId="10" fontId="149" fillId="0" borderId="13" xfId="0" applyNumberFormat="1" applyFont="1" applyFill="1" applyBorder="1" applyAlignment="1"/>
    <xf numFmtId="10" fontId="147" fillId="0" borderId="13" xfId="0" applyNumberFormat="1" applyFont="1" applyFill="1" applyBorder="1" applyAlignment="1"/>
    <xf numFmtId="14" fontId="147" fillId="0" borderId="0" xfId="0" applyNumberFormat="1" applyFont="1" applyFill="1" applyAlignment="1">
      <alignment horizontal="center"/>
    </xf>
    <xf numFmtId="3" fontId="147" fillId="0" borderId="0" xfId="0" applyNumberFormat="1" applyFont="1" applyFill="1" applyAlignment="1"/>
    <xf numFmtId="0" fontId="147" fillId="0" borderId="0" xfId="0" applyNumberFormat="1" applyFont="1" applyFill="1" applyAlignment="1">
      <alignment horizontal="left" wrapText="1"/>
    </xf>
    <xf numFmtId="42" fontId="147" fillId="0" borderId="0" xfId="0" applyNumberFormat="1" applyFont="1" applyFill="1" applyAlignment="1"/>
    <xf numFmtId="41" fontId="147" fillId="0" borderId="0" xfId="0" applyNumberFormat="1" applyFont="1" applyFill="1" applyAlignment="1"/>
    <xf numFmtId="42" fontId="147" fillId="0" borderId="16" xfId="0" applyNumberFormat="1" applyFont="1" applyFill="1" applyBorder="1" applyAlignment="1"/>
    <xf numFmtId="10" fontId="147" fillId="0" borderId="16" xfId="0" applyNumberFormat="1" applyFont="1" applyFill="1" applyBorder="1" applyAlignment="1"/>
    <xf numFmtId="165" fontId="147" fillId="0" borderId="0" xfId="0" applyNumberFormat="1" applyFont="1" applyFill="1" applyAlignment="1"/>
    <xf numFmtId="0" fontId="147" fillId="0" borderId="0" xfId="0" applyNumberFormat="1" applyFont="1" applyFill="1" applyBorder="1" applyAlignment="1"/>
    <xf numFmtId="10" fontId="147" fillId="0" borderId="10" xfId="0" applyNumberFormat="1" applyFont="1" applyFill="1" applyBorder="1" applyAlignment="1"/>
    <xf numFmtId="165" fontId="147" fillId="0" borderId="16" xfId="0" applyNumberFormat="1" applyFont="1" applyFill="1" applyBorder="1" applyAlignment="1"/>
    <xf numFmtId="0" fontId="147" fillId="0" borderId="0" xfId="0" applyNumberFormat="1" applyFont="1" applyFill="1" applyBorder="1" applyAlignment="1">
      <alignment horizontal="center"/>
    </xf>
    <xf numFmtId="0" fontId="20" fillId="0" borderId="11" xfId="5" applyFont="1" applyBorder="1" applyAlignment="1">
      <alignment horizontal="right"/>
    </xf>
    <xf numFmtId="0" fontId="1" fillId="0" borderId="0" xfId="7062" applyFont="1"/>
    <xf numFmtId="177" fontId="151" fillId="0" borderId="0" xfId="9619" applyNumberFormat="1" applyFont="1"/>
    <xf numFmtId="177" fontId="151" fillId="0" borderId="10" xfId="9619" applyNumberFormat="1" applyFont="1" applyBorder="1"/>
    <xf numFmtId="43" fontId="151" fillId="0" borderId="0" xfId="9619" applyFont="1"/>
    <xf numFmtId="0" fontId="30" fillId="0" borderId="0" xfId="9837" applyFont="1" applyAlignment="1"/>
    <xf numFmtId="0" fontId="19" fillId="0" borderId="0" xfId="9837" applyFont="1"/>
    <xf numFmtId="0" fontId="147" fillId="0" borderId="0" xfId="9837" applyFont="1" applyFill="1"/>
    <xf numFmtId="0" fontId="147" fillId="0" borderId="0" xfId="9837" applyFont="1"/>
    <xf numFmtId="0" fontId="149" fillId="0" borderId="0" xfId="9837" applyFont="1"/>
    <xf numFmtId="0" fontId="20" fillId="0" borderId="0" xfId="9837" applyFont="1" applyAlignment="1"/>
    <xf numFmtId="0" fontId="20" fillId="0" borderId="0" xfId="9837" applyFont="1" applyAlignment="1">
      <alignment vertical="center"/>
    </xf>
    <xf numFmtId="0" fontId="149" fillId="0" borderId="0" xfId="9837" applyFont="1" applyFill="1"/>
    <xf numFmtId="15" fontId="149" fillId="0" borderId="0" xfId="9837" applyNumberFormat="1" applyFont="1" applyFill="1" applyAlignment="1">
      <alignment horizontal="center"/>
    </xf>
    <xf numFmtId="0" fontId="20" fillId="0" borderId="0" xfId="9837" applyFont="1" applyAlignment="1">
      <alignment horizontal="center"/>
    </xf>
    <xf numFmtId="0" fontId="20" fillId="0" borderId="0" xfId="9837" applyFont="1" applyAlignment="1">
      <alignment horizontal="centerContinuous"/>
    </xf>
    <xf numFmtId="0" fontId="21" fillId="0" borderId="0" xfId="9837" applyFont="1" applyAlignment="1">
      <alignment horizontal="centerContinuous"/>
    </xf>
    <xf numFmtId="0" fontId="147" fillId="0" borderId="0" xfId="9837" applyFont="1" applyBorder="1" applyAlignment="1">
      <alignment horizontal="left"/>
    </xf>
    <xf numFmtId="0" fontId="20" fillId="0" borderId="0" xfId="9837" applyFont="1" applyAlignment="1">
      <alignment horizontal="left"/>
    </xf>
    <xf numFmtId="49" fontId="74" fillId="0" borderId="0" xfId="9837" applyNumberFormat="1" applyFont="1" applyFill="1" applyAlignment="1">
      <alignment horizontal="left"/>
    </xf>
    <xf numFmtId="10" fontId="23" fillId="0" borderId="0" xfId="9837" applyNumberFormat="1" applyFont="1" applyFill="1" applyBorder="1" applyAlignment="1" applyProtection="1">
      <alignment horizontal="left"/>
    </xf>
    <xf numFmtId="10" fontId="149" fillId="0" borderId="0" xfId="9837" applyNumberFormat="1" applyFont="1" applyFill="1" applyAlignment="1">
      <alignment horizontal="center"/>
    </xf>
    <xf numFmtId="0" fontId="32" fillId="0" borderId="0" xfId="9837" applyFont="1" applyFill="1" applyAlignment="1"/>
    <xf numFmtId="0" fontId="149" fillId="0" borderId="10" xfId="9837" applyFont="1" applyBorder="1"/>
    <xf numFmtId="0" fontId="20" fillId="0" borderId="10" xfId="9837" applyFont="1" applyBorder="1" applyAlignment="1">
      <alignment horizontal="center" wrapText="1"/>
    </xf>
    <xf numFmtId="0" fontId="20" fillId="0" borderId="10" xfId="9837" applyFont="1" applyBorder="1"/>
    <xf numFmtId="0" fontId="149" fillId="0" borderId="10" xfId="9837" applyFont="1" applyFill="1" applyBorder="1" applyAlignment="1">
      <alignment horizontal="center"/>
    </xf>
    <xf numFmtId="0" fontId="19" fillId="0" borderId="0" xfId="9837" applyFont="1" applyAlignment="1">
      <alignment horizontal="center"/>
    </xf>
    <xf numFmtId="215" fontId="19" fillId="0" borderId="0" xfId="9" applyNumberFormat="1" applyFont="1" applyFill="1" applyAlignment="1">
      <alignment horizontal="center"/>
    </xf>
    <xf numFmtId="177" fontId="19" fillId="0" borderId="0" xfId="9" applyNumberFormat="1" applyFont="1" applyFill="1"/>
    <xf numFmtId="0" fontId="19" fillId="0" borderId="0" xfId="9837" applyFont="1" applyFill="1" applyAlignment="1">
      <alignment horizontal="center"/>
    </xf>
    <xf numFmtId="0" fontId="19" fillId="0" borderId="0" xfId="9837" applyFont="1" applyFill="1"/>
    <xf numFmtId="177" fontId="19" fillId="0" borderId="10" xfId="9" applyNumberFormat="1" applyFont="1" applyFill="1" applyBorder="1"/>
    <xf numFmtId="0" fontId="19" fillId="0" borderId="0" xfId="9837" applyFont="1" applyBorder="1"/>
    <xf numFmtId="177" fontId="19" fillId="0" borderId="0" xfId="9" applyNumberFormat="1" applyFont="1" applyFill="1" applyBorder="1"/>
    <xf numFmtId="0" fontId="19" fillId="0" borderId="0" xfId="9837" applyNumberFormat="1" applyFont="1" applyFill="1" applyBorder="1" applyProtection="1"/>
    <xf numFmtId="0" fontId="19" fillId="0" borderId="0" xfId="9837" applyNumberFormat="1" applyFont="1" applyFill="1" applyBorder="1" applyAlignment="1" applyProtection="1">
      <alignment horizontal="left"/>
    </xf>
    <xf numFmtId="0" fontId="19" fillId="0" borderId="0" xfId="9837" quotePrefix="1" applyNumberFormat="1" applyFont="1" applyFill="1" applyBorder="1" applyAlignment="1" applyProtection="1">
      <alignment horizontal="left"/>
    </xf>
    <xf numFmtId="0" fontId="20" fillId="0" borderId="0" xfId="9837" applyFont="1" applyFill="1" applyAlignment="1">
      <alignment horizontal="center"/>
    </xf>
    <xf numFmtId="41" fontId="19" fillId="0" borderId="0" xfId="9837" applyNumberFormat="1" applyFont="1" applyFill="1" applyBorder="1"/>
    <xf numFmtId="41" fontId="19" fillId="0" borderId="13" xfId="9837" applyNumberFormat="1" applyFont="1" applyFill="1" applyBorder="1"/>
    <xf numFmtId="0" fontId="19" fillId="0" borderId="0" xfId="9837" applyFont="1" applyBorder="1" applyAlignment="1">
      <alignment horizontal="center"/>
    </xf>
    <xf numFmtId="4" fontId="147" fillId="0" borderId="0" xfId="9837" applyNumberFormat="1" applyFont="1"/>
    <xf numFmtId="0" fontId="147" fillId="0" borderId="0" xfId="9837" applyFont="1" applyBorder="1"/>
    <xf numFmtId="4" fontId="147" fillId="0" borderId="0" xfId="9837" applyNumberFormat="1" applyFont="1" applyBorder="1"/>
    <xf numFmtId="0" fontId="19" fillId="0" borderId="0" xfId="9837" applyFont="1" applyFill="1" applyBorder="1"/>
    <xf numFmtId="0" fontId="153" fillId="0" borderId="0" xfId="9837" applyFont="1" applyBorder="1"/>
    <xf numFmtId="0" fontId="20" fillId="0" borderId="0" xfId="9837" applyFont="1" applyBorder="1"/>
    <xf numFmtId="0" fontId="19" fillId="0" borderId="0" xfId="9837" quotePrefix="1" applyFont="1" applyBorder="1" applyAlignment="1">
      <alignment horizontal="left"/>
    </xf>
    <xf numFmtId="0" fontId="19" fillId="0" borderId="0" xfId="9837" applyFont="1" applyFill="1" applyBorder="1" applyAlignment="1">
      <alignment horizontal="center"/>
    </xf>
    <xf numFmtId="4" fontId="147" fillId="0" borderId="0" xfId="9837" applyNumberFormat="1" applyFont="1" applyFill="1"/>
    <xf numFmtId="0" fontId="19" fillId="0" borderId="0" xfId="9837" quotePrefix="1" applyFont="1" applyFill="1" applyBorder="1" applyAlignment="1">
      <alignment horizontal="left"/>
    </xf>
    <xf numFmtId="0" fontId="153" fillId="0" borderId="0" xfId="9837" applyFont="1"/>
    <xf numFmtId="0" fontId="147" fillId="0" borderId="0" xfId="9837" applyNumberFormat="1" applyFont="1" applyFill="1" applyAlignment="1" applyProtection="1">
      <alignment horizontal="left"/>
    </xf>
    <xf numFmtId="177" fontId="19" fillId="0" borderId="12" xfId="9" applyNumberFormat="1" applyFont="1" applyFill="1" applyBorder="1"/>
    <xf numFmtId="177" fontId="19" fillId="0" borderId="13" xfId="9837" applyNumberFormat="1" applyFont="1" applyFill="1" applyBorder="1"/>
    <xf numFmtId="177" fontId="20" fillId="0" borderId="62" xfId="9837" applyNumberFormat="1" applyFont="1" applyFill="1" applyBorder="1"/>
    <xf numFmtId="0" fontId="149" fillId="0" borderId="0" xfId="9837" applyFont="1" applyBorder="1"/>
    <xf numFmtId="42" fontId="19" fillId="0" borderId="0" xfId="9837" applyNumberFormat="1" applyFont="1" applyFill="1" applyBorder="1"/>
    <xf numFmtId="177" fontId="19" fillId="0" borderId="0" xfId="9837" applyNumberFormat="1" applyFont="1" applyFill="1" applyBorder="1"/>
    <xf numFmtId="0" fontId="152" fillId="0" borderId="0" xfId="9837"/>
    <xf numFmtId="0" fontId="20" fillId="0" borderId="0" xfId="9837" applyFont="1"/>
    <xf numFmtId="177" fontId="152" fillId="0" borderId="0" xfId="9837" applyNumberFormat="1" applyFill="1"/>
    <xf numFmtId="177" fontId="0" fillId="0" borderId="0" xfId="9" applyNumberFormat="1" applyFont="1" applyFill="1"/>
    <xf numFmtId="177" fontId="0" fillId="0" borderId="10" xfId="9" applyNumberFormat="1" applyFont="1" applyFill="1" applyBorder="1"/>
    <xf numFmtId="0" fontId="152" fillId="0" borderId="0" xfId="9837" applyFill="1"/>
    <xf numFmtId="170" fontId="0" fillId="0" borderId="0" xfId="8300" applyNumberFormat="1" applyFont="1" applyFill="1"/>
    <xf numFmtId="177" fontId="0" fillId="0" borderId="51" xfId="9" applyNumberFormat="1" applyFont="1" applyFill="1" applyBorder="1"/>
    <xf numFmtId="10" fontId="19" fillId="0" borderId="0" xfId="8300" applyNumberFormat="1" applyFont="1" applyFill="1" applyBorder="1"/>
    <xf numFmtId="177" fontId="19" fillId="0" borderId="10" xfId="9837" applyNumberFormat="1" applyFont="1" applyFill="1" applyBorder="1"/>
    <xf numFmtId="170" fontId="19" fillId="0" borderId="0" xfId="8300" applyNumberFormat="1" applyFont="1" applyFill="1" applyBorder="1"/>
    <xf numFmtId="177" fontId="19" fillId="0" borderId="28" xfId="9" applyNumberFormat="1" applyFont="1" applyFill="1" applyBorder="1"/>
    <xf numFmtId="177" fontId="19" fillId="0" borderId="28" xfId="9837" applyNumberFormat="1" applyFont="1" applyFill="1" applyBorder="1"/>
    <xf numFmtId="0" fontId="17" fillId="0" borderId="11" xfId="7062" applyFont="1" applyBorder="1" applyAlignment="1">
      <alignment horizontal="right"/>
    </xf>
    <xf numFmtId="0" fontId="20" fillId="0" borderId="0" xfId="7062" applyFont="1" applyAlignment="1">
      <alignment horizontal="center"/>
    </xf>
    <xf numFmtId="0" fontId="31" fillId="0" borderId="0" xfId="7062" applyFont="1" applyFill="1" applyAlignment="1">
      <alignment horizontal="center" vertical="center"/>
    </xf>
    <xf numFmtId="0" fontId="31" fillId="0" borderId="0" xfId="7062" applyFont="1" applyAlignment="1">
      <alignment horizontal="center" vertical="center"/>
    </xf>
    <xf numFmtId="0" fontId="20" fillId="0" borderId="0" xfId="9815" applyFont="1" applyAlignment="1">
      <alignment horizontal="center"/>
    </xf>
    <xf numFmtId="0" fontId="148" fillId="0" borderId="0" xfId="0" applyNumberFormat="1" applyFont="1" applyFill="1" applyAlignment="1">
      <alignment horizontal="center"/>
    </xf>
    <xf numFmtId="167" fontId="19" fillId="0" borderId="0" xfId="0" applyFont="1" applyFill="1" applyAlignment="1">
      <alignment horizontal="center" wrapText="1"/>
    </xf>
  </cellXfs>
  <cellStyles count="9844">
    <cellStyle name="_x0013_" xfId="19"/>
    <cellStyle name=" 1" xfId="20"/>
    <cellStyle name=" 1 2" xfId="21"/>
    <cellStyle name="_x0013_ 2" xfId="22"/>
    <cellStyle name="_x0013_ 2 2" xfId="23"/>
    <cellStyle name="_x0013_ 3" xfId="24"/>
    <cellStyle name="_x0013_ 4" xfId="25"/>
    <cellStyle name="_x0013_ 5" xfId="26"/>
    <cellStyle name="_x0013_ 6" xfId="27"/>
    <cellStyle name="_x0013_ 7" xfId="28"/>
    <cellStyle name="_x0013_ 8" xfId="29"/>
    <cellStyle name="_x0013_ 9" xfId="30"/>
    <cellStyle name="_09GRC Gas Transport For Review" xfId="31"/>
    <cellStyle name="_09GRC Gas Transport For Review 2" xfId="32"/>
    <cellStyle name="_09GRC Gas Transport For Review 2 2" xfId="33"/>
    <cellStyle name="_09GRC Gas Transport For Review 3" xfId="34"/>
    <cellStyle name="_09GRC Gas Transport For Review_Book4" xfId="35"/>
    <cellStyle name="_09GRC Gas Transport For Review_Book4 2" xfId="36"/>
    <cellStyle name="_09GRC Gas Transport For Review_Book4 2 2" xfId="37"/>
    <cellStyle name="_09GRC Gas Transport For Review_Book4 3" xfId="38"/>
    <cellStyle name="_x0013__16.07E Wild Horse Wind Expansionwrkingfile" xfId="39"/>
    <cellStyle name="_x0013__16.07E Wild Horse Wind Expansionwrkingfile 2" xfId="40"/>
    <cellStyle name="_x0013__16.07E Wild Horse Wind Expansionwrkingfile 2 2" xfId="41"/>
    <cellStyle name="_x0013__16.07E Wild Horse Wind Expansionwrkingfile 3" xfId="42"/>
    <cellStyle name="_x0013__16.07E Wild Horse Wind Expansionwrkingfile SF" xfId="43"/>
    <cellStyle name="_x0013__16.07E Wild Horse Wind Expansionwrkingfile SF 2" xfId="44"/>
    <cellStyle name="_x0013__16.07E Wild Horse Wind Expansionwrkingfile SF 2 2" xfId="45"/>
    <cellStyle name="_x0013__16.07E Wild Horse Wind Expansionwrkingfile SF 3" xfId="46"/>
    <cellStyle name="_x0013__16.37E Wild Horse Expansion DeferralRevwrkingfile SF" xfId="47"/>
    <cellStyle name="_x0013__16.37E Wild Horse Expansion DeferralRevwrkingfile SF 2" xfId="48"/>
    <cellStyle name="_x0013__16.37E Wild Horse Expansion DeferralRevwrkingfile SF 2 2" xfId="49"/>
    <cellStyle name="_x0013__16.37E Wild Horse Expansion DeferralRevwrkingfile SF 3" xfId="50"/>
    <cellStyle name="_2008 Strat Plan Power Costs Forecast V2 (2009 Update)" xfId="51"/>
    <cellStyle name="_2008 Strat Plan Power Costs Forecast V2 (2009 Update) 2" xfId="52"/>
    <cellStyle name="_2008 Strat Plan Power Costs Forecast V2 (2009 Update)_NIM Summary" xfId="53"/>
    <cellStyle name="_2008 Strat Plan Power Costs Forecast V2 (2009 Update)_NIM Summary 2" xfId="54"/>
    <cellStyle name="_4.06E Pass Throughs" xfId="55"/>
    <cellStyle name="_4.06E Pass Throughs 2" xfId="56"/>
    <cellStyle name="_4.06E Pass Throughs 2 2" xfId="57"/>
    <cellStyle name="_4.06E Pass Throughs 2 2 2" xfId="58"/>
    <cellStyle name="_4.06E Pass Throughs 2 3" xfId="59"/>
    <cellStyle name="_4.06E Pass Throughs 3" xfId="60"/>
    <cellStyle name="_4.06E Pass Throughs 3 2" xfId="61"/>
    <cellStyle name="_4.06E Pass Throughs 3 2 2" xfId="62"/>
    <cellStyle name="_4.06E Pass Throughs 3 3" xfId="63"/>
    <cellStyle name="_4.06E Pass Throughs 3 3 2" xfId="64"/>
    <cellStyle name="_4.06E Pass Throughs 3 4" xfId="65"/>
    <cellStyle name="_4.06E Pass Throughs 3 4 2" xfId="66"/>
    <cellStyle name="_4.06E Pass Throughs 4" xfId="67"/>
    <cellStyle name="_4.06E Pass Throughs 4 2" xfId="68"/>
    <cellStyle name="_4.06E Pass Throughs 5" xfId="69"/>
    <cellStyle name="_4.06E Pass Throughs_04 07E Wild Horse Wind Expansion (C) (2)" xfId="70"/>
    <cellStyle name="_4.06E Pass Throughs_04 07E Wild Horse Wind Expansion (C) (2) 2" xfId="71"/>
    <cellStyle name="_4.06E Pass Throughs_04 07E Wild Horse Wind Expansion (C) (2) 2 2" xfId="72"/>
    <cellStyle name="_4.06E Pass Throughs_04 07E Wild Horse Wind Expansion (C) (2) 3" xfId="73"/>
    <cellStyle name="_4.06E Pass Throughs_04 07E Wild Horse Wind Expansion (C) (2)_Adj Bench DR 3 for Initial Briefs (Electric)" xfId="74"/>
    <cellStyle name="_4.06E Pass Throughs_04 07E Wild Horse Wind Expansion (C) (2)_Adj Bench DR 3 for Initial Briefs (Electric) 2" xfId="75"/>
    <cellStyle name="_4.06E Pass Throughs_04 07E Wild Horse Wind Expansion (C) (2)_Adj Bench DR 3 for Initial Briefs (Electric) 2 2" xfId="76"/>
    <cellStyle name="_4.06E Pass Throughs_04 07E Wild Horse Wind Expansion (C) (2)_Adj Bench DR 3 for Initial Briefs (Electric) 3" xfId="77"/>
    <cellStyle name="_4.06E Pass Throughs_04 07E Wild Horse Wind Expansion (C) (2)_Electric Rev Req Model (2009 GRC) " xfId="78"/>
    <cellStyle name="_4.06E Pass Throughs_04 07E Wild Horse Wind Expansion (C) (2)_Electric Rev Req Model (2009 GRC)  2" xfId="79"/>
    <cellStyle name="_4.06E Pass Throughs_04 07E Wild Horse Wind Expansion (C) (2)_Electric Rev Req Model (2009 GRC)  2 2" xfId="80"/>
    <cellStyle name="_4.06E Pass Throughs_04 07E Wild Horse Wind Expansion (C) (2)_Electric Rev Req Model (2009 GRC)  3" xfId="81"/>
    <cellStyle name="_4.06E Pass Throughs_04 07E Wild Horse Wind Expansion (C) (2)_Electric Rev Req Model (2009 GRC) Rebuttal" xfId="82"/>
    <cellStyle name="_4.06E Pass Throughs_04 07E Wild Horse Wind Expansion (C) (2)_Electric Rev Req Model (2009 GRC) Rebuttal 2" xfId="83"/>
    <cellStyle name="_4.06E Pass Throughs_04 07E Wild Horse Wind Expansion (C) (2)_Electric Rev Req Model (2009 GRC) Rebuttal 2 2" xfId="84"/>
    <cellStyle name="_4.06E Pass Throughs_04 07E Wild Horse Wind Expansion (C) (2)_Electric Rev Req Model (2009 GRC) Rebuttal 3" xfId="85"/>
    <cellStyle name="_4.06E Pass Throughs_04 07E Wild Horse Wind Expansion (C) (2)_Electric Rev Req Model (2009 GRC) Rebuttal REmoval of New  WH Solar AdjustMI" xfId="86"/>
    <cellStyle name="_4.06E Pass Throughs_04 07E Wild Horse Wind Expansion (C) (2)_Electric Rev Req Model (2009 GRC) Rebuttal REmoval of New  WH Solar AdjustMI 2" xfId="87"/>
    <cellStyle name="_4.06E Pass Throughs_04 07E Wild Horse Wind Expansion (C) (2)_Electric Rev Req Model (2009 GRC) Rebuttal REmoval of New  WH Solar AdjustMI 2 2" xfId="88"/>
    <cellStyle name="_4.06E Pass Throughs_04 07E Wild Horse Wind Expansion (C) (2)_Electric Rev Req Model (2009 GRC) Rebuttal REmoval of New  WH Solar AdjustMI 3" xfId="89"/>
    <cellStyle name="_4.06E Pass Throughs_04 07E Wild Horse Wind Expansion (C) (2)_Electric Rev Req Model (2009 GRC) Revised 01-18-2010" xfId="90"/>
    <cellStyle name="_4.06E Pass Throughs_04 07E Wild Horse Wind Expansion (C) (2)_Electric Rev Req Model (2009 GRC) Revised 01-18-2010 2" xfId="91"/>
    <cellStyle name="_4.06E Pass Throughs_04 07E Wild Horse Wind Expansion (C) (2)_Electric Rev Req Model (2009 GRC) Revised 01-18-2010 2 2" xfId="92"/>
    <cellStyle name="_4.06E Pass Throughs_04 07E Wild Horse Wind Expansion (C) (2)_Electric Rev Req Model (2009 GRC) Revised 01-18-2010 3" xfId="93"/>
    <cellStyle name="_4.06E Pass Throughs_04 07E Wild Horse Wind Expansion (C) (2)_Final Order Electric EXHIBIT A-1" xfId="94"/>
    <cellStyle name="_4.06E Pass Throughs_04 07E Wild Horse Wind Expansion (C) (2)_Final Order Electric EXHIBIT A-1 2" xfId="95"/>
    <cellStyle name="_4.06E Pass Throughs_04 07E Wild Horse Wind Expansion (C) (2)_Final Order Electric EXHIBIT A-1 2 2" xfId="96"/>
    <cellStyle name="_4.06E Pass Throughs_04 07E Wild Horse Wind Expansion (C) (2)_Final Order Electric EXHIBIT A-1 3" xfId="97"/>
    <cellStyle name="_4.06E Pass Throughs_04 07E Wild Horse Wind Expansion (C) (2)_TENASKA REGULATORY ASSET" xfId="98"/>
    <cellStyle name="_4.06E Pass Throughs_04 07E Wild Horse Wind Expansion (C) (2)_TENASKA REGULATORY ASSET 2" xfId="99"/>
    <cellStyle name="_4.06E Pass Throughs_04 07E Wild Horse Wind Expansion (C) (2)_TENASKA REGULATORY ASSET 2 2" xfId="100"/>
    <cellStyle name="_4.06E Pass Throughs_04 07E Wild Horse Wind Expansion (C) (2)_TENASKA REGULATORY ASSET 3" xfId="101"/>
    <cellStyle name="_4.06E Pass Throughs_16.37E Wild Horse Expansion DeferralRevwrkingfile SF" xfId="102"/>
    <cellStyle name="_4.06E Pass Throughs_16.37E Wild Horse Expansion DeferralRevwrkingfile SF 2" xfId="103"/>
    <cellStyle name="_4.06E Pass Throughs_16.37E Wild Horse Expansion DeferralRevwrkingfile SF 2 2" xfId="104"/>
    <cellStyle name="_4.06E Pass Throughs_16.37E Wild Horse Expansion DeferralRevwrkingfile SF 3" xfId="105"/>
    <cellStyle name="_4.06E Pass Throughs_2009 GRC Compl Filing - Exhibit D" xfId="106"/>
    <cellStyle name="_4.06E Pass Throughs_2009 GRC Compl Filing - Exhibit D 2" xfId="107"/>
    <cellStyle name="_4.06E Pass Throughs_3.01 Income Statement" xfId="108"/>
    <cellStyle name="_4.06E Pass Throughs_3.01 Income Statement 2" xfId="9817"/>
    <cellStyle name="_4.06E Pass Throughs_4 31 Regulatory Assets and Liabilities  7 06- Exhibit D" xfId="109"/>
    <cellStyle name="_4.06E Pass Throughs_4 31 Regulatory Assets and Liabilities  7 06- Exhibit D 2" xfId="110"/>
    <cellStyle name="_4.06E Pass Throughs_4 31 Regulatory Assets and Liabilities  7 06- Exhibit D 2 2" xfId="111"/>
    <cellStyle name="_4.06E Pass Throughs_4 31 Regulatory Assets and Liabilities  7 06- Exhibit D 3" xfId="112"/>
    <cellStyle name="_4.06E Pass Throughs_4 31 Regulatory Assets and Liabilities  7 06- Exhibit D_NIM Summary" xfId="113"/>
    <cellStyle name="_4.06E Pass Throughs_4 31 Regulatory Assets and Liabilities  7 06- Exhibit D_NIM Summary 2" xfId="114"/>
    <cellStyle name="_4.06E Pass Throughs_4 32 Regulatory Assets and Liabilities  7 06- Exhibit D" xfId="115"/>
    <cellStyle name="_4.06E Pass Throughs_4 32 Regulatory Assets and Liabilities  7 06- Exhibit D 2" xfId="116"/>
    <cellStyle name="_4.06E Pass Throughs_4 32 Regulatory Assets and Liabilities  7 06- Exhibit D 2 2" xfId="117"/>
    <cellStyle name="_4.06E Pass Throughs_4 32 Regulatory Assets and Liabilities  7 06- Exhibit D 3" xfId="118"/>
    <cellStyle name="_4.06E Pass Throughs_4 32 Regulatory Assets and Liabilities  7 06- Exhibit D_NIM Summary" xfId="119"/>
    <cellStyle name="_4.06E Pass Throughs_4 32 Regulatory Assets and Liabilities  7 06- Exhibit D_NIM Summary 2" xfId="120"/>
    <cellStyle name="_4.06E Pass Throughs_AURORA Total New" xfId="121"/>
    <cellStyle name="_4.06E Pass Throughs_AURORA Total New 2" xfId="122"/>
    <cellStyle name="_4.06E Pass Throughs_Book2" xfId="123"/>
    <cellStyle name="_4.06E Pass Throughs_Book2 2" xfId="124"/>
    <cellStyle name="_4.06E Pass Throughs_Book2 2 2" xfId="125"/>
    <cellStyle name="_4.06E Pass Throughs_Book2 3" xfId="126"/>
    <cellStyle name="_4.06E Pass Throughs_Book2_Adj Bench DR 3 for Initial Briefs (Electric)" xfId="127"/>
    <cellStyle name="_4.06E Pass Throughs_Book2_Adj Bench DR 3 for Initial Briefs (Electric) 2" xfId="128"/>
    <cellStyle name="_4.06E Pass Throughs_Book2_Adj Bench DR 3 for Initial Briefs (Electric) 2 2" xfId="129"/>
    <cellStyle name="_4.06E Pass Throughs_Book2_Adj Bench DR 3 for Initial Briefs (Electric) 3" xfId="130"/>
    <cellStyle name="_4.06E Pass Throughs_Book2_Electric Rev Req Model (2009 GRC) Rebuttal" xfId="131"/>
    <cellStyle name="_4.06E Pass Throughs_Book2_Electric Rev Req Model (2009 GRC) Rebuttal 2" xfId="132"/>
    <cellStyle name="_4.06E Pass Throughs_Book2_Electric Rev Req Model (2009 GRC) Rebuttal 2 2" xfId="133"/>
    <cellStyle name="_4.06E Pass Throughs_Book2_Electric Rev Req Model (2009 GRC) Rebuttal 3" xfId="134"/>
    <cellStyle name="_4.06E Pass Throughs_Book2_Electric Rev Req Model (2009 GRC) Rebuttal REmoval of New  WH Solar AdjustMI" xfId="135"/>
    <cellStyle name="_4.06E Pass Throughs_Book2_Electric Rev Req Model (2009 GRC) Rebuttal REmoval of New  WH Solar AdjustMI 2" xfId="136"/>
    <cellStyle name="_4.06E Pass Throughs_Book2_Electric Rev Req Model (2009 GRC) Rebuttal REmoval of New  WH Solar AdjustMI 2 2" xfId="137"/>
    <cellStyle name="_4.06E Pass Throughs_Book2_Electric Rev Req Model (2009 GRC) Rebuttal REmoval of New  WH Solar AdjustMI 3" xfId="138"/>
    <cellStyle name="_4.06E Pass Throughs_Book2_Electric Rev Req Model (2009 GRC) Revised 01-18-2010" xfId="139"/>
    <cellStyle name="_4.06E Pass Throughs_Book2_Electric Rev Req Model (2009 GRC) Revised 01-18-2010 2" xfId="140"/>
    <cellStyle name="_4.06E Pass Throughs_Book2_Electric Rev Req Model (2009 GRC) Revised 01-18-2010 2 2" xfId="141"/>
    <cellStyle name="_4.06E Pass Throughs_Book2_Electric Rev Req Model (2009 GRC) Revised 01-18-2010 3" xfId="142"/>
    <cellStyle name="_4.06E Pass Throughs_Book2_Final Order Electric EXHIBIT A-1" xfId="143"/>
    <cellStyle name="_4.06E Pass Throughs_Book2_Final Order Electric EXHIBIT A-1 2" xfId="144"/>
    <cellStyle name="_4.06E Pass Throughs_Book2_Final Order Electric EXHIBIT A-1 2 2" xfId="145"/>
    <cellStyle name="_4.06E Pass Throughs_Book2_Final Order Electric EXHIBIT A-1 3" xfId="146"/>
    <cellStyle name="_4.06E Pass Throughs_Book4" xfId="147"/>
    <cellStyle name="_4.06E Pass Throughs_Book4 2" xfId="148"/>
    <cellStyle name="_4.06E Pass Throughs_Book4 2 2" xfId="149"/>
    <cellStyle name="_4.06E Pass Throughs_Book4 3" xfId="150"/>
    <cellStyle name="_4.06E Pass Throughs_Book9" xfId="151"/>
    <cellStyle name="_4.06E Pass Throughs_Book9 2" xfId="152"/>
    <cellStyle name="_4.06E Pass Throughs_Book9 2 2" xfId="153"/>
    <cellStyle name="_4.06E Pass Throughs_Book9 3" xfId="154"/>
    <cellStyle name="_4.06E Pass Throughs_INPUTS" xfId="155"/>
    <cellStyle name="_4.06E Pass Throughs_INPUTS 2" xfId="156"/>
    <cellStyle name="_4.06E Pass Throughs_INPUTS 2 2" xfId="157"/>
    <cellStyle name="_4.06E Pass Throughs_INPUTS 3" xfId="158"/>
    <cellStyle name="_4.06E Pass Throughs_NIM Summary" xfId="159"/>
    <cellStyle name="_4.06E Pass Throughs_NIM Summary 09GRC" xfId="160"/>
    <cellStyle name="_4.06E Pass Throughs_NIM Summary 09GRC 2" xfId="161"/>
    <cellStyle name="_4.06E Pass Throughs_NIM Summary 2" xfId="162"/>
    <cellStyle name="_4.06E Pass Throughs_NIM Summary 3" xfId="163"/>
    <cellStyle name="_4.06E Pass Throughs_NIM Summary 4" xfId="164"/>
    <cellStyle name="_4.06E Pass Throughs_NIM Summary 5" xfId="165"/>
    <cellStyle name="_4.06E Pass Throughs_NIM Summary 6" xfId="166"/>
    <cellStyle name="_4.06E Pass Throughs_NIM Summary 7" xfId="167"/>
    <cellStyle name="_4.06E Pass Throughs_NIM Summary 8" xfId="168"/>
    <cellStyle name="_4.06E Pass Throughs_NIM Summary 9" xfId="169"/>
    <cellStyle name="_4.06E Pass Throughs_PCA 9 -  Exhibit D April 2010 (3)" xfId="170"/>
    <cellStyle name="_4.06E Pass Throughs_PCA 9 -  Exhibit D April 2010 (3) 2" xfId="171"/>
    <cellStyle name="_4.06E Pass Throughs_Power Costs - Comparison bx Rbtl-Staff-Jt-PC" xfId="172"/>
    <cellStyle name="_4.06E Pass Throughs_Power Costs - Comparison bx Rbtl-Staff-Jt-PC 2" xfId="173"/>
    <cellStyle name="_4.06E Pass Throughs_Power Costs - Comparison bx Rbtl-Staff-Jt-PC 2 2" xfId="174"/>
    <cellStyle name="_4.06E Pass Throughs_Power Costs - Comparison bx Rbtl-Staff-Jt-PC 3" xfId="175"/>
    <cellStyle name="_4.06E Pass Throughs_Power Costs - Comparison bx Rbtl-Staff-Jt-PC_Adj Bench DR 3 for Initial Briefs (Electric)" xfId="176"/>
    <cellStyle name="_4.06E Pass Throughs_Power Costs - Comparison bx Rbtl-Staff-Jt-PC_Adj Bench DR 3 for Initial Briefs (Electric) 2" xfId="177"/>
    <cellStyle name="_4.06E Pass Throughs_Power Costs - Comparison bx Rbtl-Staff-Jt-PC_Adj Bench DR 3 for Initial Briefs (Electric) 2 2" xfId="178"/>
    <cellStyle name="_4.06E Pass Throughs_Power Costs - Comparison bx Rbtl-Staff-Jt-PC_Adj Bench DR 3 for Initial Briefs (Electric) 3" xfId="179"/>
    <cellStyle name="_4.06E Pass Throughs_Power Costs - Comparison bx Rbtl-Staff-Jt-PC_Electric Rev Req Model (2009 GRC) Rebuttal" xfId="180"/>
    <cellStyle name="_4.06E Pass Throughs_Power Costs - Comparison bx Rbtl-Staff-Jt-PC_Electric Rev Req Model (2009 GRC) Rebuttal 2" xfId="181"/>
    <cellStyle name="_4.06E Pass Throughs_Power Costs - Comparison bx Rbtl-Staff-Jt-PC_Electric Rev Req Model (2009 GRC) Rebuttal 2 2" xfId="182"/>
    <cellStyle name="_4.06E Pass Throughs_Power Costs - Comparison bx Rbtl-Staff-Jt-PC_Electric Rev Req Model (2009 GRC) Rebuttal 3" xfId="183"/>
    <cellStyle name="_4.06E Pass Throughs_Power Costs - Comparison bx Rbtl-Staff-Jt-PC_Electric Rev Req Model (2009 GRC) Rebuttal REmoval of New  WH Solar AdjustMI" xfId="184"/>
    <cellStyle name="_4.06E Pass Throughs_Power Costs - Comparison bx Rbtl-Staff-Jt-PC_Electric Rev Req Model (2009 GRC) Rebuttal REmoval of New  WH Solar AdjustMI 2" xfId="185"/>
    <cellStyle name="_4.06E Pass Throughs_Power Costs - Comparison bx Rbtl-Staff-Jt-PC_Electric Rev Req Model (2009 GRC) Rebuttal REmoval of New  WH Solar AdjustMI 2 2" xfId="186"/>
    <cellStyle name="_4.06E Pass Throughs_Power Costs - Comparison bx Rbtl-Staff-Jt-PC_Electric Rev Req Model (2009 GRC) Rebuttal REmoval of New  WH Solar AdjustMI 3" xfId="187"/>
    <cellStyle name="_4.06E Pass Throughs_Power Costs - Comparison bx Rbtl-Staff-Jt-PC_Electric Rev Req Model (2009 GRC) Revised 01-18-2010" xfId="188"/>
    <cellStyle name="_4.06E Pass Throughs_Power Costs - Comparison bx Rbtl-Staff-Jt-PC_Electric Rev Req Model (2009 GRC) Revised 01-18-2010 2" xfId="189"/>
    <cellStyle name="_4.06E Pass Throughs_Power Costs - Comparison bx Rbtl-Staff-Jt-PC_Electric Rev Req Model (2009 GRC) Revised 01-18-2010 2 2" xfId="190"/>
    <cellStyle name="_4.06E Pass Throughs_Power Costs - Comparison bx Rbtl-Staff-Jt-PC_Electric Rev Req Model (2009 GRC) Revised 01-18-2010 3" xfId="191"/>
    <cellStyle name="_4.06E Pass Throughs_Power Costs - Comparison bx Rbtl-Staff-Jt-PC_Final Order Electric EXHIBIT A-1" xfId="192"/>
    <cellStyle name="_4.06E Pass Throughs_Power Costs - Comparison bx Rbtl-Staff-Jt-PC_Final Order Electric EXHIBIT A-1 2" xfId="193"/>
    <cellStyle name="_4.06E Pass Throughs_Power Costs - Comparison bx Rbtl-Staff-Jt-PC_Final Order Electric EXHIBIT A-1 2 2" xfId="194"/>
    <cellStyle name="_4.06E Pass Throughs_Power Costs - Comparison bx Rbtl-Staff-Jt-PC_Final Order Electric EXHIBIT A-1 3" xfId="195"/>
    <cellStyle name="_4.06E Pass Throughs_Production Adj 4.37" xfId="196"/>
    <cellStyle name="_4.06E Pass Throughs_Production Adj 4.37 2" xfId="197"/>
    <cellStyle name="_4.06E Pass Throughs_Production Adj 4.37 2 2" xfId="198"/>
    <cellStyle name="_4.06E Pass Throughs_Production Adj 4.37 3" xfId="199"/>
    <cellStyle name="_4.06E Pass Throughs_Purchased Power Adj 4.03" xfId="200"/>
    <cellStyle name="_4.06E Pass Throughs_Purchased Power Adj 4.03 2" xfId="201"/>
    <cellStyle name="_4.06E Pass Throughs_Purchased Power Adj 4.03 2 2" xfId="202"/>
    <cellStyle name="_4.06E Pass Throughs_Purchased Power Adj 4.03 3" xfId="203"/>
    <cellStyle name="_4.06E Pass Throughs_Rebuttal Power Costs" xfId="204"/>
    <cellStyle name="_4.06E Pass Throughs_Rebuttal Power Costs 2" xfId="205"/>
    <cellStyle name="_4.06E Pass Throughs_Rebuttal Power Costs 2 2" xfId="206"/>
    <cellStyle name="_4.06E Pass Throughs_Rebuttal Power Costs 3" xfId="207"/>
    <cellStyle name="_4.06E Pass Throughs_Rebuttal Power Costs_Adj Bench DR 3 for Initial Briefs (Electric)" xfId="208"/>
    <cellStyle name="_4.06E Pass Throughs_Rebuttal Power Costs_Adj Bench DR 3 for Initial Briefs (Electric) 2" xfId="209"/>
    <cellStyle name="_4.06E Pass Throughs_Rebuttal Power Costs_Adj Bench DR 3 for Initial Briefs (Electric) 2 2" xfId="210"/>
    <cellStyle name="_4.06E Pass Throughs_Rebuttal Power Costs_Adj Bench DR 3 for Initial Briefs (Electric) 3" xfId="211"/>
    <cellStyle name="_4.06E Pass Throughs_Rebuttal Power Costs_Electric Rev Req Model (2009 GRC) Rebuttal" xfId="212"/>
    <cellStyle name="_4.06E Pass Throughs_Rebuttal Power Costs_Electric Rev Req Model (2009 GRC) Rebuttal 2" xfId="213"/>
    <cellStyle name="_4.06E Pass Throughs_Rebuttal Power Costs_Electric Rev Req Model (2009 GRC) Rebuttal 2 2" xfId="214"/>
    <cellStyle name="_4.06E Pass Throughs_Rebuttal Power Costs_Electric Rev Req Model (2009 GRC) Rebuttal 3" xfId="215"/>
    <cellStyle name="_4.06E Pass Throughs_Rebuttal Power Costs_Electric Rev Req Model (2009 GRC) Rebuttal REmoval of New  WH Solar AdjustMI" xfId="216"/>
    <cellStyle name="_4.06E Pass Throughs_Rebuttal Power Costs_Electric Rev Req Model (2009 GRC) Rebuttal REmoval of New  WH Solar AdjustMI 2" xfId="217"/>
    <cellStyle name="_4.06E Pass Throughs_Rebuttal Power Costs_Electric Rev Req Model (2009 GRC) Rebuttal REmoval of New  WH Solar AdjustMI 2 2" xfId="218"/>
    <cellStyle name="_4.06E Pass Throughs_Rebuttal Power Costs_Electric Rev Req Model (2009 GRC) Rebuttal REmoval of New  WH Solar AdjustMI 3" xfId="219"/>
    <cellStyle name="_4.06E Pass Throughs_Rebuttal Power Costs_Electric Rev Req Model (2009 GRC) Revised 01-18-2010" xfId="220"/>
    <cellStyle name="_4.06E Pass Throughs_Rebuttal Power Costs_Electric Rev Req Model (2009 GRC) Revised 01-18-2010 2" xfId="221"/>
    <cellStyle name="_4.06E Pass Throughs_Rebuttal Power Costs_Electric Rev Req Model (2009 GRC) Revised 01-18-2010 2 2" xfId="222"/>
    <cellStyle name="_4.06E Pass Throughs_Rebuttal Power Costs_Electric Rev Req Model (2009 GRC) Revised 01-18-2010 3" xfId="223"/>
    <cellStyle name="_4.06E Pass Throughs_Rebuttal Power Costs_Final Order Electric EXHIBIT A-1" xfId="224"/>
    <cellStyle name="_4.06E Pass Throughs_Rebuttal Power Costs_Final Order Electric EXHIBIT A-1 2" xfId="225"/>
    <cellStyle name="_4.06E Pass Throughs_Rebuttal Power Costs_Final Order Electric EXHIBIT A-1 2 2" xfId="226"/>
    <cellStyle name="_4.06E Pass Throughs_Rebuttal Power Costs_Final Order Electric EXHIBIT A-1 3" xfId="227"/>
    <cellStyle name="_4.06E Pass Throughs_ROR &amp; CONV FACTOR" xfId="228"/>
    <cellStyle name="_4.06E Pass Throughs_ROR &amp; CONV FACTOR 2" xfId="229"/>
    <cellStyle name="_4.06E Pass Throughs_ROR &amp; CONV FACTOR 2 2" xfId="230"/>
    <cellStyle name="_4.06E Pass Throughs_ROR &amp; CONV FACTOR 3" xfId="231"/>
    <cellStyle name="_4.06E Pass Throughs_ROR 5.02" xfId="232"/>
    <cellStyle name="_4.06E Pass Throughs_ROR 5.02 2" xfId="233"/>
    <cellStyle name="_4.06E Pass Throughs_ROR 5.02 2 2" xfId="234"/>
    <cellStyle name="_4.06E Pass Throughs_ROR 5.02 3" xfId="235"/>
    <cellStyle name="_4.06E Pass Throughs_Wind Integration 10GRC" xfId="236"/>
    <cellStyle name="_4.06E Pass Throughs_Wind Integration 10GRC 2" xfId="237"/>
    <cellStyle name="_4.13E Montana Energy Tax" xfId="238"/>
    <cellStyle name="_4.13E Montana Energy Tax 2" xfId="239"/>
    <cellStyle name="_4.13E Montana Energy Tax 2 2" xfId="240"/>
    <cellStyle name="_4.13E Montana Energy Tax 2 2 2" xfId="241"/>
    <cellStyle name="_4.13E Montana Energy Tax 2 3" xfId="242"/>
    <cellStyle name="_4.13E Montana Energy Tax 3" xfId="243"/>
    <cellStyle name="_4.13E Montana Energy Tax 3 2" xfId="244"/>
    <cellStyle name="_4.13E Montana Energy Tax 3 2 2" xfId="245"/>
    <cellStyle name="_4.13E Montana Energy Tax 3 3" xfId="246"/>
    <cellStyle name="_4.13E Montana Energy Tax 3 3 2" xfId="247"/>
    <cellStyle name="_4.13E Montana Energy Tax 3 4" xfId="248"/>
    <cellStyle name="_4.13E Montana Energy Tax 3 4 2" xfId="249"/>
    <cellStyle name="_4.13E Montana Energy Tax 4" xfId="250"/>
    <cellStyle name="_4.13E Montana Energy Tax 4 2" xfId="251"/>
    <cellStyle name="_4.13E Montana Energy Tax 5" xfId="252"/>
    <cellStyle name="_4.13E Montana Energy Tax_04 07E Wild Horse Wind Expansion (C) (2)" xfId="253"/>
    <cellStyle name="_4.13E Montana Energy Tax_04 07E Wild Horse Wind Expansion (C) (2) 2" xfId="254"/>
    <cellStyle name="_4.13E Montana Energy Tax_04 07E Wild Horse Wind Expansion (C) (2) 2 2" xfId="255"/>
    <cellStyle name="_4.13E Montana Energy Tax_04 07E Wild Horse Wind Expansion (C) (2) 3" xfId="256"/>
    <cellStyle name="_4.13E Montana Energy Tax_04 07E Wild Horse Wind Expansion (C) (2)_Adj Bench DR 3 for Initial Briefs (Electric)" xfId="257"/>
    <cellStyle name="_4.13E Montana Energy Tax_04 07E Wild Horse Wind Expansion (C) (2)_Adj Bench DR 3 for Initial Briefs (Electric) 2" xfId="258"/>
    <cellStyle name="_4.13E Montana Energy Tax_04 07E Wild Horse Wind Expansion (C) (2)_Adj Bench DR 3 for Initial Briefs (Electric) 2 2" xfId="259"/>
    <cellStyle name="_4.13E Montana Energy Tax_04 07E Wild Horse Wind Expansion (C) (2)_Adj Bench DR 3 for Initial Briefs (Electric) 3" xfId="260"/>
    <cellStyle name="_4.13E Montana Energy Tax_04 07E Wild Horse Wind Expansion (C) (2)_Electric Rev Req Model (2009 GRC) " xfId="261"/>
    <cellStyle name="_4.13E Montana Energy Tax_04 07E Wild Horse Wind Expansion (C) (2)_Electric Rev Req Model (2009 GRC)  2" xfId="262"/>
    <cellStyle name="_4.13E Montana Energy Tax_04 07E Wild Horse Wind Expansion (C) (2)_Electric Rev Req Model (2009 GRC)  2 2" xfId="263"/>
    <cellStyle name="_4.13E Montana Energy Tax_04 07E Wild Horse Wind Expansion (C) (2)_Electric Rev Req Model (2009 GRC)  3" xfId="264"/>
    <cellStyle name="_4.13E Montana Energy Tax_04 07E Wild Horse Wind Expansion (C) (2)_Electric Rev Req Model (2009 GRC) Rebuttal" xfId="265"/>
    <cellStyle name="_4.13E Montana Energy Tax_04 07E Wild Horse Wind Expansion (C) (2)_Electric Rev Req Model (2009 GRC) Rebuttal 2" xfId="266"/>
    <cellStyle name="_4.13E Montana Energy Tax_04 07E Wild Horse Wind Expansion (C) (2)_Electric Rev Req Model (2009 GRC) Rebuttal 2 2" xfId="267"/>
    <cellStyle name="_4.13E Montana Energy Tax_04 07E Wild Horse Wind Expansion (C) (2)_Electric Rev Req Model (2009 GRC) Rebuttal 3" xfId="268"/>
    <cellStyle name="_4.13E Montana Energy Tax_04 07E Wild Horse Wind Expansion (C) (2)_Electric Rev Req Model (2009 GRC) Rebuttal REmoval of New  WH Solar AdjustMI" xfId="269"/>
    <cellStyle name="_4.13E Montana Energy Tax_04 07E Wild Horse Wind Expansion (C) (2)_Electric Rev Req Model (2009 GRC) Rebuttal REmoval of New  WH Solar AdjustMI 2" xfId="270"/>
    <cellStyle name="_4.13E Montana Energy Tax_04 07E Wild Horse Wind Expansion (C) (2)_Electric Rev Req Model (2009 GRC) Rebuttal REmoval of New  WH Solar AdjustMI 2 2" xfId="271"/>
    <cellStyle name="_4.13E Montana Energy Tax_04 07E Wild Horse Wind Expansion (C) (2)_Electric Rev Req Model (2009 GRC) Rebuttal REmoval of New  WH Solar AdjustMI 3" xfId="272"/>
    <cellStyle name="_4.13E Montana Energy Tax_04 07E Wild Horse Wind Expansion (C) (2)_Electric Rev Req Model (2009 GRC) Revised 01-18-2010" xfId="273"/>
    <cellStyle name="_4.13E Montana Energy Tax_04 07E Wild Horse Wind Expansion (C) (2)_Electric Rev Req Model (2009 GRC) Revised 01-18-2010 2" xfId="274"/>
    <cellStyle name="_4.13E Montana Energy Tax_04 07E Wild Horse Wind Expansion (C) (2)_Electric Rev Req Model (2009 GRC) Revised 01-18-2010 2 2" xfId="275"/>
    <cellStyle name="_4.13E Montana Energy Tax_04 07E Wild Horse Wind Expansion (C) (2)_Electric Rev Req Model (2009 GRC) Revised 01-18-2010 3" xfId="276"/>
    <cellStyle name="_4.13E Montana Energy Tax_04 07E Wild Horse Wind Expansion (C) (2)_Final Order Electric EXHIBIT A-1" xfId="277"/>
    <cellStyle name="_4.13E Montana Energy Tax_04 07E Wild Horse Wind Expansion (C) (2)_Final Order Electric EXHIBIT A-1 2" xfId="278"/>
    <cellStyle name="_4.13E Montana Energy Tax_04 07E Wild Horse Wind Expansion (C) (2)_Final Order Electric EXHIBIT A-1 2 2" xfId="279"/>
    <cellStyle name="_4.13E Montana Energy Tax_04 07E Wild Horse Wind Expansion (C) (2)_Final Order Electric EXHIBIT A-1 3" xfId="280"/>
    <cellStyle name="_4.13E Montana Energy Tax_04 07E Wild Horse Wind Expansion (C) (2)_TENASKA REGULATORY ASSET" xfId="281"/>
    <cellStyle name="_4.13E Montana Energy Tax_04 07E Wild Horse Wind Expansion (C) (2)_TENASKA REGULATORY ASSET 2" xfId="282"/>
    <cellStyle name="_4.13E Montana Energy Tax_04 07E Wild Horse Wind Expansion (C) (2)_TENASKA REGULATORY ASSET 2 2" xfId="283"/>
    <cellStyle name="_4.13E Montana Energy Tax_04 07E Wild Horse Wind Expansion (C) (2)_TENASKA REGULATORY ASSET 3" xfId="284"/>
    <cellStyle name="_4.13E Montana Energy Tax_16.37E Wild Horse Expansion DeferralRevwrkingfile SF" xfId="285"/>
    <cellStyle name="_4.13E Montana Energy Tax_16.37E Wild Horse Expansion DeferralRevwrkingfile SF 2" xfId="286"/>
    <cellStyle name="_4.13E Montana Energy Tax_16.37E Wild Horse Expansion DeferralRevwrkingfile SF 2 2" xfId="287"/>
    <cellStyle name="_4.13E Montana Energy Tax_16.37E Wild Horse Expansion DeferralRevwrkingfile SF 3" xfId="288"/>
    <cellStyle name="_4.13E Montana Energy Tax_2009 GRC Compl Filing - Exhibit D" xfId="289"/>
    <cellStyle name="_4.13E Montana Energy Tax_2009 GRC Compl Filing - Exhibit D 2" xfId="290"/>
    <cellStyle name="_4.13E Montana Energy Tax_3.01 Income Statement" xfId="291"/>
    <cellStyle name="_4.13E Montana Energy Tax_3.01 Income Statement 2" xfId="9818"/>
    <cellStyle name="_4.13E Montana Energy Tax_4 31 Regulatory Assets and Liabilities  7 06- Exhibit D" xfId="292"/>
    <cellStyle name="_4.13E Montana Energy Tax_4 31 Regulatory Assets and Liabilities  7 06- Exhibit D 2" xfId="293"/>
    <cellStyle name="_4.13E Montana Energy Tax_4 31 Regulatory Assets and Liabilities  7 06- Exhibit D 2 2" xfId="294"/>
    <cellStyle name="_4.13E Montana Energy Tax_4 31 Regulatory Assets and Liabilities  7 06- Exhibit D 3" xfId="295"/>
    <cellStyle name="_4.13E Montana Energy Tax_4 31 Regulatory Assets and Liabilities  7 06- Exhibit D_NIM Summary" xfId="296"/>
    <cellStyle name="_4.13E Montana Energy Tax_4 31 Regulatory Assets and Liabilities  7 06- Exhibit D_NIM Summary 2" xfId="297"/>
    <cellStyle name="_4.13E Montana Energy Tax_4 32 Regulatory Assets and Liabilities  7 06- Exhibit D" xfId="298"/>
    <cellStyle name="_4.13E Montana Energy Tax_4 32 Regulatory Assets and Liabilities  7 06- Exhibit D 2" xfId="299"/>
    <cellStyle name="_4.13E Montana Energy Tax_4 32 Regulatory Assets and Liabilities  7 06- Exhibit D 2 2" xfId="300"/>
    <cellStyle name="_4.13E Montana Energy Tax_4 32 Regulatory Assets and Liabilities  7 06- Exhibit D 3" xfId="301"/>
    <cellStyle name="_4.13E Montana Energy Tax_4 32 Regulatory Assets and Liabilities  7 06- Exhibit D_NIM Summary" xfId="302"/>
    <cellStyle name="_4.13E Montana Energy Tax_4 32 Regulatory Assets and Liabilities  7 06- Exhibit D_NIM Summary 2" xfId="303"/>
    <cellStyle name="_4.13E Montana Energy Tax_AURORA Total New" xfId="304"/>
    <cellStyle name="_4.13E Montana Energy Tax_AURORA Total New 2" xfId="305"/>
    <cellStyle name="_4.13E Montana Energy Tax_Book2" xfId="306"/>
    <cellStyle name="_4.13E Montana Energy Tax_Book2 2" xfId="307"/>
    <cellStyle name="_4.13E Montana Energy Tax_Book2 2 2" xfId="308"/>
    <cellStyle name="_4.13E Montana Energy Tax_Book2 3" xfId="309"/>
    <cellStyle name="_4.13E Montana Energy Tax_Book2_Adj Bench DR 3 for Initial Briefs (Electric)" xfId="310"/>
    <cellStyle name="_4.13E Montana Energy Tax_Book2_Adj Bench DR 3 for Initial Briefs (Electric) 2" xfId="311"/>
    <cellStyle name="_4.13E Montana Energy Tax_Book2_Adj Bench DR 3 for Initial Briefs (Electric) 2 2" xfId="312"/>
    <cellStyle name="_4.13E Montana Energy Tax_Book2_Adj Bench DR 3 for Initial Briefs (Electric) 3" xfId="313"/>
    <cellStyle name="_4.13E Montana Energy Tax_Book2_Electric Rev Req Model (2009 GRC) Rebuttal" xfId="314"/>
    <cellStyle name="_4.13E Montana Energy Tax_Book2_Electric Rev Req Model (2009 GRC) Rebuttal 2" xfId="315"/>
    <cellStyle name="_4.13E Montana Energy Tax_Book2_Electric Rev Req Model (2009 GRC) Rebuttal 2 2" xfId="316"/>
    <cellStyle name="_4.13E Montana Energy Tax_Book2_Electric Rev Req Model (2009 GRC) Rebuttal 3" xfId="317"/>
    <cellStyle name="_4.13E Montana Energy Tax_Book2_Electric Rev Req Model (2009 GRC) Rebuttal REmoval of New  WH Solar AdjustMI" xfId="318"/>
    <cellStyle name="_4.13E Montana Energy Tax_Book2_Electric Rev Req Model (2009 GRC) Rebuttal REmoval of New  WH Solar AdjustMI 2" xfId="319"/>
    <cellStyle name="_4.13E Montana Energy Tax_Book2_Electric Rev Req Model (2009 GRC) Rebuttal REmoval of New  WH Solar AdjustMI 2 2" xfId="320"/>
    <cellStyle name="_4.13E Montana Energy Tax_Book2_Electric Rev Req Model (2009 GRC) Rebuttal REmoval of New  WH Solar AdjustMI 3" xfId="321"/>
    <cellStyle name="_4.13E Montana Energy Tax_Book2_Electric Rev Req Model (2009 GRC) Revised 01-18-2010" xfId="322"/>
    <cellStyle name="_4.13E Montana Energy Tax_Book2_Electric Rev Req Model (2009 GRC) Revised 01-18-2010 2" xfId="323"/>
    <cellStyle name="_4.13E Montana Energy Tax_Book2_Electric Rev Req Model (2009 GRC) Revised 01-18-2010 2 2" xfId="324"/>
    <cellStyle name="_4.13E Montana Energy Tax_Book2_Electric Rev Req Model (2009 GRC) Revised 01-18-2010 3" xfId="325"/>
    <cellStyle name="_4.13E Montana Energy Tax_Book2_Final Order Electric EXHIBIT A-1" xfId="326"/>
    <cellStyle name="_4.13E Montana Energy Tax_Book2_Final Order Electric EXHIBIT A-1 2" xfId="327"/>
    <cellStyle name="_4.13E Montana Energy Tax_Book2_Final Order Electric EXHIBIT A-1 2 2" xfId="328"/>
    <cellStyle name="_4.13E Montana Energy Tax_Book2_Final Order Electric EXHIBIT A-1 3" xfId="329"/>
    <cellStyle name="_4.13E Montana Energy Tax_Book4" xfId="330"/>
    <cellStyle name="_4.13E Montana Energy Tax_Book4 2" xfId="331"/>
    <cellStyle name="_4.13E Montana Energy Tax_Book4 2 2" xfId="332"/>
    <cellStyle name="_4.13E Montana Energy Tax_Book4 3" xfId="333"/>
    <cellStyle name="_4.13E Montana Energy Tax_Book9" xfId="334"/>
    <cellStyle name="_4.13E Montana Energy Tax_Book9 2" xfId="335"/>
    <cellStyle name="_4.13E Montana Energy Tax_Book9 2 2" xfId="336"/>
    <cellStyle name="_4.13E Montana Energy Tax_Book9 3" xfId="337"/>
    <cellStyle name="_4.13E Montana Energy Tax_INPUTS" xfId="338"/>
    <cellStyle name="_4.13E Montana Energy Tax_INPUTS 2" xfId="339"/>
    <cellStyle name="_4.13E Montana Energy Tax_INPUTS 2 2" xfId="340"/>
    <cellStyle name="_4.13E Montana Energy Tax_INPUTS 3" xfId="341"/>
    <cellStyle name="_4.13E Montana Energy Tax_NIM Summary" xfId="342"/>
    <cellStyle name="_4.13E Montana Energy Tax_NIM Summary 09GRC" xfId="343"/>
    <cellStyle name="_4.13E Montana Energy Tax_NIM Summary 09GRC 2" xfId="344"/>
    <cellStyle name="_4.13E Montana Energy Tax_NIM Summary 2" xfId="345"/>
    <cellStyle name="_4.13E Montana Energy Tax_NIM Summary 3" xfId="346"/>
    <cellStyle name="_4.13E Montana Energy Tax_NIM Summary 4" xfId="347"/>
    <cellStyle name="_4.13E Montana Energy Tax_NIM Summary 5" xfId="348"/>
    <cellStyle name="_4.13E Montana Energy Tax_NIM Summary 6" xfId="349"/>
    <cellStyle name="_4.13E Montana Energy Tax_NIM Summary 7" xfId="350"/>
    <cellStyle name="_4.13E Montana Energy Tax_NIM Summary 8" xfId="351"/>
    <cellStyle name="_4.13E Montana Energy Tax_NIM Summary 9" xfId="352"/>
    <cellStyle name="_4.13E Montana Energy Tax_PCA 9 -  Exhibit D April 2010 (3)" xfId="353"/>
    <cellStyle name="_4.13E Montana Energy Tax_PCA 9 -  Exhibit D April 2010 (3) 2" xfId="354"/>
    <cellStyle name="_4.13E Montana Energy Tax_Power Costs - Comparison bx Rbtl-Staff-Jt-PC" xfId="355"/>
    <cellStyle name="_4.13E Montana Energy Tax_Power Costs - Comparison bx Rbtl-Staff-Jt-PC 2" xfId="356"/>
    <cellStyle name="_4.13E Montana Energy Tax_Power Costs - Comparison bx Rbtl-Staff-Jt-PC 2 2" xfId="357"/>
    <cellStyle name="_4.13E Montana Energy Tax_Power Costs - Comparison bx Rbtl-Staff-Jt-PC 3" xfId="358"/>
    <cellStyle name="_4.13E Montana Energy Tax_Power Costs - Comparison bx Rbtl-Staff-Jt-PC_Adj Bench DR 3 for Initial Briefs (Electric)" xfId="359"/>
    <cellStyle name="_4.13E Montana Energy Tax_Power Costs - Comparison bx Rbtl-Staff-Jt-PC_Adj Bench DR 3 for Initial Briefs (Electric) 2" xfId="360"/>
    <cellStyle name="_4.13E Montana Energy Tax_Power Costs - Comparison bx Rbtl-Staff-Jt-PC_Adj Bench DR 3 for Initial Briefs (Electric) 2 2" xfId="361"/>
    <cellStyle name="_4.13E Montana Energy Tax_Power Costs - Comparison bx Rbtl-Staff-Jt-PC_Adj Bench DR 3 for Initial Briefs (Electric) 3" xfId="362"/>
    <cellStyle name="_4.13E Montana Energy Tax_Power Costs - Comparison bx Rbtl-Staff-Jt-PC_Electric Rev Req Model (2009 GRC) Rebuttal" xfId="363"/>
    <cellStyle name="_4.13E Montana Energy Tax_Power Costs - Comparison bx Rbtl-Staff-Jt-PC_Electric Rev Req Model (2009 GRC) Rebuttal 2" xfId="364"/>
    <cellStyle name="_4.13E Montana Energy Tax_Power Costs - Comparison bx Rbtl-Staff-Jt-PC_Electric Rev Req Model (2009 GRC) Rebuttal 2 2" xfId="365"/>
    <cellStyle name="_4.13E Montana Energy Tax_Power Costs - Comparison bx Rbtl-Staff-Jt-PC_Electric Rev Req Model (2009 GRC) Rebuttal 3" xfId="366"/>
    <cellStyle name="_4.13E Montana Energy Tax_Power Costs - Comparison bx Rbtl-Staff-Jt-PC_Electric Rev Req Model (2009 GRC) Rebuttal REmoval of New  WH Solar AdjustMI" xfId="367"/>
    <cellStyle name="_4.13E Montana Energy Tax_Power Costs - Comparison bx Rbtl-Staff-Jt-PC_Electric Rev Req Model (2009 GRC) Rebuttal REmoval of New  WH Solar AdjustMI 2" xfId="368"/>
    <cellStyle name="_4.13E Montana Energy Tax_Power Costs - Comparison bx Rbtl-Staff-Jt-PC_Electric Rev Req Model (2009 GRC) Rebuttal REmoval of New  WH Solar AdjustMI 2 2" xfId="369"/>
    <cellStyle name="_4.13E Montana Energy Tax_Power Costs - Comparison bx Rbtl-Staff-Jt-PC_Electric Rev Req Model (2009 GRC) Rebuttal REmoval of New  WH Solar AdjustMI 3" xfId="370"/>
    <cellStyle name="_4.13E Montana Energy Tax_Power Costs - Comparison bx Rbtl-Staff-Jt-PC_Electric Rev Req Model (2009 GRC) Revised 01-18-2010" xfId="371"/>
    <cellStyle name="_4.13E Montana Energy Tax_Power Costs - Comparison bx Rbtl-Staff-Jt-PC_Electric Rev Req Model (2009 GRC) Revised 01-18-2010 2" xfId="372"/>
    <cellStyle name="_4.13E Montana Energy Tax_Power Costs - Comparison bx Rbtl-Staff-Jt-PC_Electric Rev Req Model (2009 GRC) Revised 01-18-2010 2 2" xfId="373"/>
    <cellStyle name="_4.13E Montana Energy Tax_Power Costs - Comparison bx Rbtl-Staff-Jt-PC_Electric Rev Req Model (2009 GRC) Revised 01-18-2010 3" xfId="374"/>
    <cellStyle name="_4.13E Montana Energy Tax_Power Costs - Comparison bx Rbtl-Staff-Jt-PC_Final Order Electric EXHIBIT A-1" xfId="375"/>
    <cellStyle name="_4.13E Montana Energy Tax_Power Costs - Comparison bx Rbtl-Staff-Jt-PC_Final Order Electric EXHIBIT A-1 2" xfId="376"/>
    <cellStyle name="_4.13E Montana Energy Tax_Power Costs - Comparison bx Rbtl-Staff-Jt-PC_Final Order Electric EXHIBIT A-1 2 2" xfId="377"/>
    <cellStyle name="_4.13E Montana Energy Tax_Power Costs - Comparison bx Rbtl-Staff-Jt-PC_Final Order Electric EXHIBIT A-1 3" xfId="378"/>
    <cellStyle name="_4.13E Montana Energy Tax_Production Adj 4.37" xfId="379"/>
    <cellStyle name="_4.13E Montana Energy Tax_Production Adj 4.37 2" xfId="380"/>
    <cellStyle name="_4.13E Montana Energy Tax_Production Adj 4.37 2 2" xfId="381"/>
    <cellStyle name="_4.13E Montana Energy Tax_Production Adj 4.37 3" xfId="382"/>
    <cellStyle name="_4.13E Montana Energy Tax_Purchased Power Adj 4.03" xfId="383"/>
    <cellStyle name="_4.13E Montana Energy Tax_Purchased Power Adj 4.03 2" xfId="384"/>
    <cellStyle name="_4.13E Montana Energy Tax_Purchased Power Adj 4.03 2 2" xfId="385"/>
    <cellStyle name="_4.13E Montana Energy Tax_Purchased Power Adj 4.03 3" xfId="386"/>
    <cellStyle name="_4.13E Montana Energy Tax_Rebuttal Power Costs" xfId="387"/>
    <cellStyle name="_4.13E Montana Energy Tax_Rebuttal Power Costs 2" xfId="388"/>
    <cellStyle name="_4.13E Montana Energy Tax_Rebuttal Power Costs 2 2" xfId="389"/>
    <cellStyle name="_4.13E Montana Energy Tax_Rebuttal Power Costs 3" xfId="390"/>
    <cellStyle name="_4.13E Montana Energy Tax_Rebuttal Power Costs_Adj Bench DR 3 for Initial Briefs (Electric)" xfId="391"/>
    <cellStyle name="_4.13E Montana Energy Tax_Rebuttal Power Costs_Adj Bench DR 3 for Initial Briefs (Electric) 2" xfId="392"/>
    <cellStyle name="_4.13E Montana Energy Tax_Rebuttal Power Costs_Adj Bench DR 3 for Initial Briefs (Electric) 2 2" xfId="393"/>
    <cellStyle name="_4.13E Montana Energy Tax_Rebuttal Power Costs_Adj Bench DR 3 for Initial Briefs (Electric) 3" xfId="394"/>
    <cellStyle name="_4.13E Montana Energy Tax_Rebuttal Power Costs_Electric Rev Req Model (2009 GRC) Rebuttal" xfId="395"/>
    <cellStyle name="_4.13E Montana Energy Tax_Rebuttal Power Costs_Electric Rev Req Model (2009 GRC) Rebuttal 2" xfId="396"/>
    <cellStyle name="_4.13E Montana Energy Tax_Rebuttal Power Costs_Electric Rev Req Model (2009 GRC) Rebuttal 2 2" xfId="397"/>
    <cellStyle name="_4.13E Montana Energy Tax_Rebuttal Power Costs_Electric Rev Req Model (2009 GRC) Rebuttal 3" xfId="398"/>
    <cellStyle name="_4.13E Montana Energy Tax_Rebuttal Power Costs_Electric Rev Req Model (2009 GRC) Rebuttal REmoval of New  WH Solar AdjustMI" xfId="399"/>
    <cellStyle name="_4.13E Montana Energy Tax_Rebuttal Power Costs_Electric Rev Req Model (2009 GRC) Rebuttal REmoval of New  WH Solar AdjustMI 2" xfId="400"/>
    <cellStyle name="_4.13E Montana Energy Tax_Rebuttal Power Costs_Electric Rev Req Model (2009 GRC) Rebuttal REmoval of New  WH Solar AdjustMI 2 2" xfId="401"/>
    <cellStyle name="_4.13E Montana Energy Tax_Rebuttal Power Costs_Electric Rev Req Model (2009 GRC) Rebuttal REmoval of New  WH Solar AdjustMI 3" xfId="402"/>
    <cellStyle name="_4.13E Montana Energy Tax_Rebuttal Power Costs_Electric Rev Req Model (2009 GRC) Revised 01-18-2010" xfId="403"/>
    <cellStyle name="_4.13E Montana Energy Tax_Rebuttal Power Costs_Electric Rev Req Model (2009 GRC) Revised 01-18-2010 2" xfId="404"/>
    <cellStyle name="_4.13E Montana Energy Tax_Rebuttal Power Costs_Electric Rev Req Model (2009 GRC) Revised 01-18-2010 2 2" xfId="405"/>
    <cellStyle name="_4.13E Montana Energy Tax_Rebuttal Power Costs_Electric Rev Req Model (2009 GRC) Revised 01-18-2010 3" xfId="406"/>
    <cellStyle name="_4.13E Montana Energy Tax_Rebuttal Power Costs_Final Order Electric EXHIBIT A-1" xfId="407"/>
    <cellStyle name="_4.13E Montana Energy Tax_Rebuttal Power Costs_Final Order Electric EXHIBIT A-1 2" xfId="408"/>
    <cellStyle name="_4.13E Montana Energy Tax_Rebuttal Power Costs_Final Order Electric EXHIBIT A-1 2 2" xfId="409"/>
    <cellStyle name="_4.13E Montana Energy Tax_Rebuttal Power Costs_Final Order Electric EXHIBIT A-1 3" xfId="410"/>
    <cellStyle name="_4.13E Montana Energy Tax_ROR &amp; CONV FACTOR" xfId="411"/>
    <cellStyle name="_4.13E Montana Energy Tax_ROR &amp; CONV FACTOR 2" xfId="412"/>
    <cellStyle name="_4.13E Montana Energy Tax_ROR &amp; CONV FACTOR 2 2" xfId="413"/>
    <cellStyle name="_4.13E Montana Energy Tax_ROR &amp; CONV FACTOR 3" xfId="414"/>
    <cellStyle name="_4.13E Montana Energy Tax_ROR 5.02" xfId="415"/>
    <cellStyle name="_4.13E Montana Energy Tax_ROR 5.02 2" xfId="416"/>
    <cellStyle name="_4.13E Montana Energy Tax_ROR 5.02 2 2" xfId="417"/>
    <cellStyle name="_4.13E Montana Energy Tax_ROR 5.02 3" xfId="418"/>
    <cellStyle name="_4.13E Montana Energy Tax_Wind Integration 10GRC" xfId="419"/>
    <cellStyle name="_4.13E Montana Energy Tax_Wind Integration 10GRC 2" xfId="420"/>
    <cellStyle name="_x0013__Adj Bench DR 3 for Initial Briefs (Electric)" xfId="421"/>
    <cellStyle name="_x0013__Adj Bench DR 3 for Initial Briefs (Electric) 2" xfId="422"/>
    <cellStyle name="_x0013__Adj Bench DR 3 for Initial Briefs (Electric) 2 2" xfId="423"/>
    <cellStyle name="_x0013__Adj Bench DR 3 for Initial Briefs (Electric) 3" xfId="424"/>
    <cellStyle name="_AURORA WIP" xfId="425"/>
    <cellStyle name="_AURORA WIP 2" xfId="426"/>
    <cellStyle name="_AURORA WIP 2 2" xfId="427"/>
    <cellStyle name="_AURORA WIP 3" xfId="428"/>
    <cellStyle name="_AURORA WIP_DEM-WP(C) Costs Not In AURORA 2010GRC As Filed" xfId="429"/>
    <cellStyle name="_AURORA WIP_NIM Summary" xfId="430"/>
    <cellStyle name="_AURORA WIP_NIM Summary 09GRC" xfId="431"/>
    <cellStyle name="_AURORA WIP_NIM Summary 09GRC 2" xfId="432"/>
    <cellStyle name="_AURORA WIP_NIM Summary 2" xfId="433"/>
    <cellStyle name="_AURORA WIP_NIM Summary 3" xfId="434"/>
    <cellStyle name="_AURORA WIP_NIM Summary 4" xfId="435"/>
    <cellStyle name="_AURORA WIP_NIM Summary 5" xfId="436"/>
    <cellStyle name="_AURORA WIP_NIM Summary 6" xfId="437"/>
    <cellStyle name="_AURORA WIP_NIM Summary 7" xfId="438"/>
    <cellStyle name="_AURORA WIP_NIM Summary 8" xfId="439"/>
    <cellStyle name="_AURORA WIP_NIM Summary 9" xfId="440"/>
    <cellStyle name="_AURORA WIP_PCA 9 -  Exhibit D April 2010 (3)" xfId="441"/>
    <cellStyle name="_AURORA WIP_PCA 9 -  Exhibit D April 2010 (3) 2" xfId="442"/>
    <cellStyle name="_AURORA WIP_Reconciliation" xfId="443"/>
    <cellStyle name="_AURORA WIP_Wind Integration 10GRC" xfId="444"/>
    <cellStyle name="_AURORA WIP_Wind Integration 10GRC 2" xfId="445"/>
    <cellStyle name="_Book1" xfId="446"/>
    <cellStyle name="_Book1 (2)" xfId="447"/>
    <cellStyle name="_Book1 (2) 2" xfId="448"/>
    <cellStyle name="_Book1 (2) 2 2" xfId="449"/>
    <cellStyle name="_Book1 (2) 2 2 2" xfId="450"/>
    <cellStyle name="_Book1 (2) 2 3" xfId="451"/>
    <cellStyle name="_Book1 (2) 3" xfId="452"/>
    <cellStyle name="_Book1 (2) 3 2" xfId="453"/>
    <cellStyle name="_Book1 (2) 3 2 2" xfId="454"/>
    <cellStyle name="_Book1 (2) 3 3" xfId="455"/>
    <cellStyle name="_Book1 (2) 3 3 2" xfId="456"/>
    <cellStyle name="_Book1 (2) 3 4" xfId="457"/>
    <cellStyle name="_Book1 (2) 3 4 2" xfId="458"/>
    <cellStyle name="_Book1 (2) 4" xfId="459"/>
    <cellStyle name="_Book1 (2) 4 2" xfId="460"/>
    <cellStyle name="_Book1 (2) 5" xfId="461"/>
    <cellStyle name="_Book1 (2)_04 07E Wild Horse Wind Expansion (C) (2)" xfId="462"/>
    <cellStyle name="_Book1 (2)_04 07E Wild Horse Wind Expansion (C) (2) 2" xfId="463"/>
    <cellStyle name="_Book1 (2)_04 07E Wild Horse Wind Expansion (C) (2) 2 2" xfId="464"/>
    <cellStyle name="_Book1 (2)_04 07E Wild Horse Wind Expansion (C) (2) 3" xfId="465"/>
    <cellStyle name="_Book1 (2)_04 07E Wild Horse Wind Expansion (C) (2)_Adj Bench DR 3 for Initial Briefs (Electric)" xfId="466"/>
    <cellStyle name="_Book1 (2)_04 07E Wild Horse Wind Expansion (C) (2)_Adj Bench DR 3 for Initial Briefs (Electric) 2" xfId="467"/>
    <cellStyle name="_Book1 (2)_04 07E Wild Horse Wind Expansion (C) (2)_Adj Bench DR 3 for Initial Briefs (Electric) 2 2" xfId="468"/>
    <cellStyle name="_Book1 (2)_04 07E Wild Horse Wind Expansion (C) (2)_Adj Bench DR 3 for Initial Briefs (Electric) 3" xfId="469"/>
    <cellStyle name="_Book1 (2)_04 07E Wild Horse Wind Expansion (C) (2)_Electric Rev Req Model (2009 GRC) " xfId="470"/>
    <cellStyle name="_Book1 (2)_04 07E Wild Horse Wind Expansion (C) (2)_Electric Rev Req Model (2009 GRC)  2" xfId="471"/>
    <cellStyle name="_Book1 (2)_04 07E Wild Horse Wind Expansion (C) (2)_Electric Rev Req Model (2009 GRC)  2 2" xfId="472"/>
    <cellStyle name="_Book1 (2)_04 07E Wild Horse Wind Expansion (C) (2)_Electric Rev Req Model (2009 GRC)  3" xfId="473"/>
    <cellStyle name="_Book1 (2)_04 07E Wild Horse Wind Expansion (C) (2)_Electric Rev Req Model (2009 GRC) Rebuttal" xfId="474"/>
    <cellStyle name="_Book1 (2)_04 07E Wild Horse Wind Expansion (C) (2)_Electric Rev Req Model (2009 GRC) Rebuttal 2" xfId="475"/>
    <cellStyle name="_Book1 (2)_04 07E Wild Horse Wind Expansion (C) (2)_Electric Rev Req Model (2009 GRC) Rebuttal 2 2" xfId="476"/>
    <cellStyle name="_Book1 (2)_04 07E Wild Horse Wind Expansion (C) (2)_Electric Rev Req Model (2009 GRC) Rebuttal 3" xfId="477"/>
    <cellStyle name="_Book1 (2)_04 07E Wild Horse Wind Expansion (C) (2)_Electric Rev Req Model (2009 GRC) Rebuttal REmoval of New  WH Solar AdjustMI" xfId="478"/>
    <cellStyle name="_Book1 (2)_04 07E Wild Horse Wind Expansion (C) (2)_Electric Rev Req Model (2009 GRC) Rebuttal REmoval of New  WH Solar AdjustMI 2" xfId="479"/>
    <cellStyle name="_Book1 (2)_04 07E Wild Horse Wind Expansion (C) (2)_Electric Rev Req Model (2009 GRC) Rebuttal REmoval of New  WH Solar AdjustMI 2 2" xfId="480"/>
    <cellStyle name="_Book1 (2)_04 07E Wild Horse Wind Expansion (C) (2)_Electric Rev Req Model (2009 GRC) Rebuttal REmoval of New  WH Solar AdjustMI 3" xfId="481"/>
    <cellStyle name="_Book1 (2)_04 07E Wild Horse Wind Expansion (C) (2)_Electric Rev Req Model (2009 GRC) Revised 01-18-2010" xfId="482"/>
    <cellStyle name="_Book1 (2)_04 07E Wild Horse Wind Expansion (C) (2)_Electric Rev Req Model (2009 GRC) Revised 01-18-2010 2" xfId="483"/>
    <cellStyle name="_Book1 (2)_04 07E Wild Horse Wind Expansion (C) (2)_Electric Rev Req Model (2009 GRC) Revised 01-18-2010 2 2" xfId="484"/>
    <cellStyle name="_Book1 (2)_04 07E Wild Horse Wind Expansion (C) (2)_Electric Rev Req Model (2009 GRC) Revised 01-18-2010 3" xfId="485"/>
    <cellStyle name="_Book1 (2)_04 07E Wild Horse Wind Expansion (C) (2)_Final Order Electric EXHIBIT A-1" xfId="486"/>
    <cellStyle name="_Book1 (2)_04 07E Wild Horse Wind Expansion (C) (2)_Final Order Electric EXHIBIT A-1 2" xfId="487"/>
    <cellStyle name="_Book1 (2)_04 07E Wild Horse Wind Expansion (C) (2)_Final Order Electric EXHIBIT A-1 2 2" xfId="488"/>
    <cellStyle name="_Book1 (2)_04 07E Wild Horse Wind Expansion (C) (2)_Final Order Electric EXHIBIT A-1 3" xfId="489"/>
    <cellStyle name="_Book1 (2)_04 07E Wild Horse Wind Expansion (C) (2)_TENASKA REGULATORY ASSET" xfId="490"/>
    <cellStyle name="_Book1 (2)_04 07E Wild Horse Wind Expansion (C) (2)_TENASKA REGULATORY ASSET 2" xfId="491"/>
    <cellStyle name="_Book1 (2)_04 07E Wild Horse Wind Expansion (C) (2)_TENASKA REGULATORY ASSET 2 2" xfId="492"/>
    <cellStyle name="_Book1 (2)_04 07E Wild Horse Wind Expansion (C) (2)_TENASKA REGULATORY ASSET 3" xfId="493"/>
    <cellStyle name="_Book1 (2)_16.37E Wild Horse Expansion DeferralRevwrkingfile SF" xfId="494"/>
    <cellStyle name="_Book1 (2)_16.37E Wild Horse Expansion DeferralRevwrkingfile SF 2" xfId="495"/>
    <cellStyle name="_Book1 (2)_16.37E Wild Horse Expansion DeferralRevwrkingfile SF 2 2" xfId="496"/>
    <cellStyle name="_Book1 (2)_16.37E Wild Horse Expansion DeferralRevwrkingfile SF 3" xfId="497"/>
    <cellStyle name="_Book1 (2)_2009 GRC Compl Filing - Exhibit D" xfId="498"/>
    <cellStyle name="_Book1 (2)_2009 GRC Compl Filing - Exhibit D 2" xfId="499"/>
    <cellStyle name="_Book1 (2)_3.01 Income Statement" xfId="500"/>
    <cellStyle name="_Book1 (2)_3.01 Income Statement 2" xfId="9819"/>
    <cellStyle name="_Book1 (2)_4 31 Regulatory Assets and Liabilities  7 06- Exhibit D" xfId="501"/>
    <cellStyle name="_Book1 (2)_4 31 Regulatory Assets and Liabilities  7 06- Exhibit D 2" xfId="502"/>
    <cellStyle name="_Book1 (2)_4 31 Regulatory Assets and Liabilities  7 06- Exhibit D 2 2" xfId="503"/>
    <cellStyle name="_Book1 (2)_4 31 Regulatory Assets and Liabilities  7 06- Exhibit D 3" xfId="504"/>
    <cellStyle name="_Book1 (2)_4 31 Regulatory Assets and Liabilities  7 06- Exhibit D_NIM Summary" xfId="505"/>
    <cellStyle name="_Book1 (2)_4 31 Regulatory Assets and Liabilities  7 06- Exhibit D_NIM Summary 2" xfId="506"/>
    <cellStyle name="_Book1 (2)_4 32 Regulatory Assets and Liabilities  7 06- Exhibit D" xfId="507"/>
    <cellStyle name="_Book1 (2)_4 32 Regulatory Assets and Liabilities  7 06- Exhibit D 2" xfId="508"/>
    <cellStyle name="_Book1 (2)_4 32 Regulatory Assets and Liabilities  7 06- Exhibit D 2 2" xfId="509"/>
    <cellStyle name="_Book1 (2)_4 32 Regulatory Assets and Liabilities  7 06- Exhibit D 3" xfId="510"/>
    <cellStyle name="_Book1 (2)_4 32 Regulatory Assets and Liabilities  7 06- Exhibit D_NIM Summary" xfId="511"/>
    <cellStyle name="_Book1 (2)_4 32 Regulatory Assets and Liabilities  7 06- Exhibit D_NIM Summary 2" xfId="512"/>
    <cellStyle name="_Book1 (2)_AURORA Total New" xfId="513"/>
    <cellStyle name="_Book1 (2)_AURORA Total New 2" xfId="514"/>
    <cellStyle name="_Book1 (2)_Book2" xfId="515"/>
    <cellStyle name="_Book1 (2)_Book2 2" xfId="516"/>
    <cellStyle name="_Book1 (2)_Book2 2 2" xfId="517"/>
    <cellStyle name="_Book1 (2)_Book2 3" xfId="518"/>
    <cellStyle name="_Book1 (2)_Book2_Adj Bench DR 3 for Initial Briefs (Electric)" xfId="519"/>
    <cellStyle name="_Book1 (2)_Book2_Adj Bench DR 3 for Initial Briefs (Electric) 2" xfId="520"/>
    <cellStyle name="_Book1 (2)_Book2_Adj Bench DR 3 for Initial Briefs (Electric) 2 2" xfId="521"/>
    <cellStyle name="_Book1 (2)_Book2_Adj Bench DR 3 for Initial Briefs (Electric) 3" xfId="522"/>
    <cellStyle name="_Book1 (2)_Book2_Electric Rev Req Model (2009 GRC) Rebuttal" xfId="523"/>
    <cellStyle name="_Book1 (2)_Book2_Electric Rev Req Model (2009 GRC) Rebuttal 2" xfId="524"/>
    <cellStyle name="_Book1 (2)_Book2_Electric Rev Req Model (2009 GRC) Rebuttal 2 2" xfId="525"/>
    <cellStyle name="_Book1 (2)_Book2_Electric Rev Req Model (2009 GRC) Rebuttal 3" xfId="526"/>
    <cellStyle name="_Book1 (2)_Book2_Electric Rev Req Model (2009 GRC) Rebuttal REmoval of New  WH Solar AdjustMI" xfId="527"/>
    <cellStyle name="_Book1 (2)_Book2_Electric Rev Req Model (2009 GRC) Rebuttal REmoval of New  WH Solar AdjustMI 2" xfId="528"/>
    <cellStyle name="_Book1 (2)_Book2_Electric Rev Req Model (2009 GRC) Rebuttal REmoval of New  WH Solar AdjustMI 2 2" xfId="529"/>
    <cellStyle name="_Book1 (2)_Book2_Electric Rev Req Model (2009 GRC) Rebuttal REmoval of New  WH Solar AdjustMI 3" xfId="530"/>
    <cellStyle name="_Book1 (2)_Book2_Electric Rev Req Model (2009 GRC) Revised 01-18-2010" xfId="531"/>
    <cellStyle name="_Book1 (2)_Book2_Electric Rev Req Model (2009 GRC) Revised 01-18-2010 2" xfId="532"/>
    <cellStyle name="_Book1 (2)_Book2_Electric Rev Req Model (2009 GRC) Revised 01-18-2010 2 2" xfId="533"/>
    <cellStyle name="_Book1 (2)_Book2_Electric Rev Req Model (2009 GRC) Revised 01-18-2010 3" xfId="534"/>
    <cellStyle name="_Book1 (2)_Book2_Final Order Electric EXHIBIT A-1" xfId="535"/>
    <cellStyle name="_Book1 (2)_Book2_Final Order Electric EXHIBIT A-1 2" xfId="536"/>
    <cellStyle name="_Book1 (2)_Book2_Final Order Electric EXHIBIT A-1 2 2" xfId="537"/>
    <cellStyle name="_Book1 (2)_Book2_Final Order Electric EXHIBIT A-1 3" xfId="538"/>
    <cellStyle name="_Book1 (2)_Book4" xfId="539"/>
    <cellStyle name="_Book1 (2)_Book4 2" xfId="540"/>
    <cellStyle name="_Book1 (2)_Book4 2 2" xfId="541"/>
    <cellStyle name="_Book1 (2)_Book4 3" xfId="542"/>
    <cellStyle name="_Book1 (2)_Book9" xfId="543"/>
    <cellStyle name="_Book1 (2)_Book9 2" xfId="544"/>
    <cellStyle name="_Book1 (2)_Book9 2 2" xfId="545"/>
    <cellStyle name="_Book1 (2)_Book9 3" xfId="546"/>
    <cellStyle name="_Book1 (2)_INPUTS" xfId="547"/>
    <cellStyle name="_Book1 (2)_INPUTS 2" xfId="548"/>
    <cellStyle name="_Book1 (2)_INPUTS 2 2" xfId="549"/>
    <cellStyle name="_Book1 (2)_INPUTS 3" xfId="550"/>
    <cellStyle name="_Book1 (2)_NIM Summary" xfId="551"/>
    <cellStyle name="_Book1 (2)_NIM Summary 09GRC" xfId="552"/>
    <cellStyle name="_Book1 (2)_NIM Summary 09GRC 2" xfId="553"/>
    <cellStyle name="_Book1 (2)_NIM Summary 2" xfId="554"/>
    <cellStyle name="_Book1 (2)_NIM Summary 3" xfId="555"/>
    <cellStyle name="_Book1 (2)_NIM Summary 4" xfId="556"/>
    <cellStyle name="_Book1 (2)_NIM Summary 5" xfId="557"/>
    <cellStyle name="_Book1 (2)_NIM Summary 6" xfId="558"/>
    <cellStyle name="_Book1 (2)_NIM Summary 7" xfId="559"/>
    <cellStyle name="_Book1 (2)_NIM Summary 8" xfId="560"/>
    <cellStyle name="_Book1 (2)_NIM Summary 9" xfId="561"/>
    <cellStyle name="_Book1 (2)_PCA 9 -  Exhibit D April 2010 (3)" xfId="562"/>
    <cellStyle name="_Book1 (2)_PCA 9 -  Exhibit D April 2010 (3) 2" xfId="563"/>
    <cellStyle name="_Book1 (2)_Power Costs - Comparison bx Rbtl-Staff-Jt-PC" xfId="564"/>
    <cellStyle name="_Book1 (2)_Power Costs - Comparison bx Rbtl-Staff-Jt-PC 2" xfId="565"/>
    <cellStyle name="_Book1 (2)_Power Costs - Comparison bx Rbtl-Staff-Jt-PC 2 2" xfId="566"/>
    <cellStyle name="_Book1 (2)_Power Costs - Comparison bx Rbtl-Staff-Jt-PC 3" xfId="567"/>
    <cellStyle name="_Book1 (2)_Power Costs - Comparison bx Rbtl-Staff-Jt-PC_Adj Bench DR 3 for Initial Briefs (Electric)" xfId="568"/>
    <cellStyle name="_Book1 (2)_Power Costs - Comparison bx Rbtl-Staff-Jt-PC_Adj Bench DR 3 for Initial Briefs (Electric) 2" xfId="569"/>
    <cellStyle name="_Book1 (2)_Power Costs - Comparison bx Rbtl-Staff-Jt-PC_Adj Bench DR 3 for Initial Briefs (Electric) 2 2" xfId="570"/>
    <cellStyle name="_Book1 (2)_Power Costs - Comparison bx Rbtl-Staff-Jt-PC_Adj Bench DR 3 for Initial Briefs (Electric) 3" xfId="571"/>
    <cellStyle name="_Book1 (2)_Power Costs - Comparison bx Rbtl-Staff-Jt-PC_Electric Rev Req Model (2009 GRC) Rebuttal" xfId="572"/>
    <cellStyle name="_Book1 (2)_Power Costs - Comparison bx Rbtl-Staff-Jt-PC_Electric Rev Req Model (2009 GRC) Rebuttal 2" xfId="573"/>
    <cellStyle name="_Book1 (2)_Power Costs - Comparison bx Rbtl-Staff-Jt-PC_Electric Rev Req Model (2009 GRC) Rebuttal 2 2" xfId="574"/>
    <cellStyle name="_Book1 (2)_Power Costs - Comparison bx Rbtl-Staff-Jt-PC_Electric Rev Req Model (2009 GRC) Rebuttal 3" xfId="575"/>
    <cellStyle name="_Book1 (2)_Power Costs - Comparison bx Rbtl-Staff-Jt-PC_Electric Rev Req Model (2009 GRC) Rebuttal REmoval of New  WH Solar AdjustMI" xfId="576"/>
    <cellStyle name="_Book1 (2)_Power Costs - Comparison bx Rbtl-Staff-Jt-PC_Electric Rev Req Model (2009 GRC) Rebuttal REmoval of New  WH Solar AdjustMI 2" xfId="577"/>
    <cellStyle name="_Book1 (2)_Power Costs - Comparison bx Rbtl-Staff-Jt-PC_Electric Rev Req Model (2009 GRC) Rebuttal REmoval of New  WH Solar AdjustMI 2 2" xfId="578"/>
    <cellStyle name="_Book1 (2)_Power Costs - Comparison bx Rbtl-Staff-Jt-PC_Electric Rev Req Model (2009 GRC) Rebuttal REmoval of New  WH Solar AdjustMI 3" xfId="579"/>
    <cellStyle name="_Book1 (2)_Power Costs - Comparison bx Rbtl-Staff-Jt-PC_Electric Rev Req Model (2009 GRC) Revised 01-18-2010" xfId="580"/>
    <cellStyle name="_Book1 (2)_Power Costs - Comparison bx Rbtl-Staff-Jt-PC_Electric Rev Req Model (2009 GRC) Revised 01-18-2010 2" xfId="581"/>
    <cellStyle name="_Book1 (2)_Power Costs - Comparison bx Rbtl-Staff-Jt-PC_Electric Rev Req Model (2009 GRC) Revised 01-18-2010 2 2" xfId="582"/>
    <cellStyle name="_Book1 (2)_Power Costs - Comparison bx Rbtl-Staff-Jt-PC_Electric Rev Req Model (2009 GRC) Revised 01-18-2010 3" xfId="583"/>
    <cellStyle name="_Book1 (2)_Power Costs - Comparison bx Rbtl-Staff-Jt-PC_Final Order Electric EXHIBIT A-1" xfId="584"/>
    <cellStyle name="_Book1 (2)_Power Costs - Comparison bx Rbtl-Staff-Jt-PC_Final Order Electric EXHIBIT A-1 2" xfId="585"/>
    <cellStyle name="_Book1 (2)_Power Costs - Comparison bx Rbtl-Staff-Jt-PC_Final Order Electric EXHIBIT A-1 2 2" xfId="586"/>
    <cellStyle name="_Book1 (2)_Power Costs - Comparison bx Rbtl-Staff-Jt-PC_Final Order Electric EXHIBIT A-1 3" xfId="587"/>
    <cellStyle name="_Book1 (2)_Production Adj 4.37" xfId="588"/>
    <cellStyle name="_Book1 (2)_Production Adj 4.37 2" xfId="589"/>
    <cellStyle name="_Book1 (2)_Production Adj 4.37 2 2" xfId="590"/>
    <cellStyle name="_Book1 (2)_Production Adj 4.37 3" xfId="591"/>
    <cellStyle name="_Book1 (2)_Purchased Power Adj 4.03" xfId="592"/>
    <cellStyle name="_Book1 (2)_Purchased Power Adj 4.03 2" xfId="593"/>
    <cellStyle name="_Book1 (2)_Purchased Power Adj 4.03 2 2" xfId="594"/>
    <cellStyle name="_Book1 (2)_Purchased Power Adj 4.03 3" xfId="595"/>
    <cellStyle name="_Book1 (2)_Rebuttal Power Costs" xfId="596"/>
    <cellStyle name="_Book1 (2)_Rebuttal Power Costs 2" xfId="597"/>
    <cellStyle name="_Book1 (2)_Rebuttal Power Costs 2 2" xfId="598"/>
    <cellStyle name="_Book1 (2)_Rebuttal Power Costs 3" xfId="599"/>
    <cellStyle name="_Book1 (2)_Rebuttal Power Costs_Adj Bench DR 3 for Initial Briefs (Electric)" xfId="600"/>
    <cellStyle name="_Book1 (2)_Rebuttal Power Costs_Adj Bench DR 3 for Initial Briefs (Electric) 2" xfId="601"/>
    <cellStyle name="_Book1 (2)_Rebuttal Power Costs_Adj Bench DR 3 for Initial Briefs (Electric) 2 2" xfId="602"/>
    <cellStyle name="_Book1 (2)_Rebuttal Power Costs_Adj Bench DR 3 for Initial Briefs (Electric) 3" xfId="603"/>
    <cellStyle name="_Book1 (2)_Rebuttal Power Costs_Electric Rev Req Model (2009 GRC) Rebuttal" xfId="604"/>
    <cellStyle name="_Book1 (2)_Rebuttal Power Costs_Electric Rev Req Model (2009 GRC) Rebuttal 2" xfId="605"/>
    <cellStyle name="_Book1 (2)_Rebuttal Power Costs_Electric Rev Req Model (2009 GRC) Rebuttal 2 2" xfId="606"/>
    <cellStyle name="_Book1 (2)_Rebuttal Power Costs_Electric Rev Req Model (2009 GRC) Rebuttal 3" xfId="607"/>
    <cellStyle name="_Book1 (2)_Rebuttal Power Costs_Electric Rev Req Model (2009 GRC) Rebuttal REmoval of New  WH Solar AdjustMI" xfId="608"/>
    <cellStyle name="_Book1 (2)_Rebuttal Power Costs_Electric Rev Req Model (2009 GRC) Rebuttal REmoval of New  WH Solar AdjustMI 2" xfId="609"/>
    <cellStyle name="_Book1 (2)_Rebuttal Power Costs_Electric Rev Req Model (2009 GRC) Rebuttal REmoval of New  WH Solar AdjustMI 2 2" xfId="610"/>
    <cellStyle name="_Book1 (2)_Rebuttal Power Costs_Electric Rev Req Model (2009 GRC) Rebuttal REmoval of New  WH Solar AdjustMI 3" xfId="611"/>
    <cellStyle name="_Book1 (2)_Rebuttal Power Costs_Electric Rev Req Model (2009 GRC) Revised 01-18-2010" xfId="612"/>
    <cellStyle name="_Book1 (2)_Rebuttal Power Costs_Electric Rev Req Model (2009 GRC) Revised 01-18-2010 2" xfId="613"/>
    <cellStyle name="_Book1 (2)_Rebuttal Power Costs_Electric Rev Req Model (2009 GRC) Revised 01-18-2010 2 2" xfId="614"/>
    <cellStyle name="_Book1 (2)_Rebuttal Power Costs_Electric Rev Req Model (2009 GRC) Revised 01-18-2010 3" xfId="615"/>
    <cellStyle name="_Book1 (2)_Rebuttal Power Costs_Final Order Electric EXHIBIT A-1" xfId="616"/>
    <cellStyle name="_Book1 (2)_Rebuttal Power Costs_Final Order Electric EXHIBIT A-1 2" xfId="617"/>
    <cellStyle name="_Book1 (2)_Rebuttal Power Costs_Final Order Electric EXHIBIT A-1 2 2" xfId="618"/>
    <cellStyle name="_Book1 (2)_Rebuttal Power Costs_Final Order Electric EXHIBIT A-1 3" xfId="619"/>
    <cellStyle name="_Book1 (2)_ROR &amp; CONV FACTOR" xfId="620"/>
    <cellStyle name="_Book1 (2)_ROR &amp; CONV FACTOR 2" xfId="621"/>
    <cellStyle name="_Book1 (2)_ROR &amp; CONV FACTOR 2 2" xfId="622"/>
    <cellStyle name="_Book1 (2)_ROR &amp; CONV FACTOR 3" xfId="623"/>
    <cellStyle name="_Book1 (2)_ROR 5.02" xfId="624"/>
    <cellStyle name="_Book1 (2)_ROR 5.02 2" xfId="625"/>
    <cellStyle name="_Book1 (2)_ROR 5.02 2 2" xfId="626"/>
    <cellStyle name="_Book1 (2)_ROR 5.02 3" xfId="627"/>
    <cellStyle name="_Book1 (2)_Wind Integration 10GRC" xfId="628"/>
    <cellStyle name="_Book1 (2)_Wind Integration 10GRC 2" xfId="629"/>
    <cellStyle name="_Book1 10" xfId="630"/>
    <cellStyle name="_Book1 10 2" xfId="631"/>
    <cellStyle name="_Book1 11" xfId="632"/>
    <cellStyle name="_Book1 2" xfId="633"/>
    <cellStyle name="_Book1 2 2" xfId="634"/>
    <cellStyle name="_Book1 2 2 2" xfId="635"/>
    <cellStyle name="_Book1 2 3" xfId="636"/>
    <cellStyle name="_Book1 3" xfId="637"/>
    <cellStyle name="_Book1 3 2" xfId="638"/>
    <cellStyle name="_Book1 4" xfId="639"/>
    <cellStyle name="_Book1 4 2" xfId="640"/>
    <cellStyle name="_Book1 5" xfId="641"/>
    <cellStyle name="_Book1 5 2" xfId="642"/>
    <cellStyle name="_Book1 6" xfId="643"/>
    <cellStyle name="_Book1 6 2" xfId="644"/>
    <cellStyle name="_Book1 7" xfId="645"/>
    <cellStyle name="_Book1 7 2" xfId="646"/>
    <cellStyle name="_Book1 8" xfId="647"/>
    <cellStyle name="_Book1 8 2" xfId="648"/>
    <cellStyle name="_Book1 9" xfId="649"/>
    <cellStyle name="_Book1 9 2" xfId="650"/>
    <cellStyle name="_Book1_(C) WHE Proforma with ITC cash grant 10 Yr Amort_for deferral_102809" xfId="651"/>
    <cellStyle name="_Book1_(C) WHE Proforma with ITC cash grant 10 Yr Amort_for deferral_102809 2" xfId="652"/>
    <cellStyle name="_Book1_(C) WHE Proforma with ITC cash grant 10 Yr Amort_for deferral_102809 2 2" xfId="653"/>
    <cellStyle name="_Book1_(C) WHE Proforma with ITC cash grant 10 Yr Amort_for deferral_102809 3" xfId="654"/>
    <cellStyle name="_Book1_(C) WHE Proforma with ITC cash grant 10 Yr Amort_for deferral_102809_16.07E Wild Horse Wind Expansionwrkingfile" xfId="655"/>
    <cellStyle name="_Book1_(C) WHE Proforma with ITC cash grant 10 Yr Amort_for deferral_102809_16.07E Wild Horse Wind Expansionwrkingfile 2" xfId="656"/>
    <cellStyle name="_Book1_(C) WHE Proforma with ITC cash grant 10 Yr Amort_for deferral_102809_16.07E Wild Horse Wind Expansionwrkingfile 2 2" xfId="657"/>
    <cellStyle name="_Book1_(C) WHE Proforma with ITC cash grant 10 Yr Amort_for deferral_102809_16.07E Wild Horse Wind Expansionwrkingfile 3" xfId="658"/>
    <cellStyle name="_Book1_(C) WHE Proforma with ITC cash grant 10 Yr Amort_for deferral_102809_16.07E Wild Horse Wind Expansionwrkingfile SF" xfId="659"/>
    <cellStyle name="_Book1_(C) WHE Proforma with ITC cash grant 10 Yr Amort_for deferral_102809_16.07E Wild Horse Wind Expansionwrkingfile SF 2" xfId="660"/>
    <cellStyle name="_Book1_(C) WHE Proforma with ITC cash grant 10 Yr Amort_for deferral_102809_16.07E Wild Horse Wind Expansionwrkingfile SF 2 2" xfId="661"/>
    <cellStyle name="_Book1_(C) WHE Proforma with ITC cash grant 10 Yr Amort_for deferral_102809_16.07E Wild Horse Wind Expansionwrkingfile SF 3" xfId="662"/>
    <cellStyle name="_Book1_(C) WHE Proforma with ITC cash grant 10 Yr Amort_for deferral_102809_16.37E Wild Horse Expansion DeferralRevwrkingfile SF" xfId="663"/>
    <cellStyle name="_Book1_(C) WHE Proforma with ITC cash grant 10 Yr Amort_for deferral_102809_16.37E Wild Horse Expansion DeferralRevwrkingfile SF 2" xfId="664"/>
    <cellStyle name="_Book1_(C) WHE Proforma with ITC cash grant 10 Yr Amort_for deferral_102809_16.37E Wild Horse Expansion DeferralRevwrkingfile SF 2 2" xfId="665"/>
    <cellStyle name="_Book1_(C) WHE Proforma with ITC cash grant 10 Yr Amort_for deferral_102809_16.37E Wild Horse Expansion DeferralRevwrkingfile SF 3" xfId="666"/>
    <cellStyle name="_Book1_(C) WHE Proforma with ITC cash grant 10 Yr Amort_for rebuttal_120709" xfId="667"/>
    <cellStyle name="_Book1_(C) WHE Proforma with ITC cash grant 10 Yr Amort_for rebuttal_120709 2" xfId="668"/>
    <cellStyle name="_Book1_(C) WHE Proforma with ITC cash grant 10 Yr Amort_for rebuttal_120709 2 2" xfId="669"/>
    <cellStyle name="_Book1_(C) WHE Proforma with ITC cash grant 10 Yr Amort_for rebuttal_120709 3" xfId="670"/>
    <cellStyle name="_Book1_04.07E Wild Horse Wind Expansion" xfId="671"/>
    <cellStyle name="_Book1_04.07E Wild Horse Wind Expansion 2" xfId="672"/>
    <cellStyle name="_Book1_04.07E Wild Horse Wind Expansion 2 2" xfId="673"/>
    <cellStyle name="_Book1_04.07E Wild Horse Wind Expansion 3" xfId="674"/>
    <cellStyle name="_Book1_04.07E Wild Horse Wind Expansion_16.07E Wild Horse Wind Expansionwrkingfile" xfId="675"/>
    <cellStyle name="_Book1_04.07E Wild Horse Wind Expansion_16.07E Wild Horse Wind Expansionwrkingfile 2" xfId="676"/>
    <cellStyle name="_Book1_04.07E Wild Horse Wind Expansion_16.07E Wild Horse Wind Expansionwrkingfile 2 2" xfId="677"/>
    <cellStyle name="_Book1_04.07E Wild Horse Wind Expansion_16.07E Wild Horse Wind Expansionwrkingfile 3" xfId="678"/>
    <cellStyle name="_Book1_04.07E Wild Horse Wind Expansion_16.07E Wild Horse Wind Expansionwrkingfile SF" xfId="679"/>
    <cellStyle name="_Book1_04.07E Wild Horse Wind Expansion_16.07E Wild Horse Wind Expansionwrkingfile SF 2" xfId="680"/>
    <cellStyle name="_Book1_04.07E Wild Horse Wind Expansion_16.07E Wild Horse Wind Expansionwrkingfile SF 2 2" xfId="681"/>
    <cellStyle name="_Book1_04.07E Wild Horse Wind Expansion_16.07E Wild Horse Wind Expansionwrkingfile SF 3" xfId="682"/>
    <cellStyle name="_Book1_04.07E Wild Horse Wind Expansion_16.37E Wild Horse Expansion DeferralRevwrkingfile SF" xfId="683"/>
    <cellStyle name="_Book1_04.07E Wild Horse Wind Expansion_16.37E Wild Horse Expansion DeferralRevwrkingfile SF 2" xfId="684"/>
    <cellStyle name="_Book1_04.07E Wild Horse Wind Expansion_16.37E Wild Horse Expansion DeferralRevwrkingfile SF 2 2" xfId="685"/>
    <cellStyle name="_Book1_04.07E Wild Horse Wind Expansion_16.37E Wild Horse Expansion DeferralRevwrkingfile SF 3" xfId="686"/>
    <cellStyle name="_Book1_16.07E Wild Horse Wind Expansionwrkingfile" xfId="687"/>
    <cellStyle name="_Book1_16.07E Wild Horse Wind Expansionwrkingfile 2" xfId="688"/>
    <cellStyle name="_Book1_16.07E Wild Horse Wind Expansionwrkingfile 2 2" xfId="689"/>
    <cellStyle name="_Book1_16.07E Wild Horse Wind Expansionwrkingfile 3" xfId="690"/>
    <cellStyle name="_Book1_16.07E Wild Horse Wind Expansionwrkingfile SF" xfId="691"/>
    <cellStyle name="_Book1_16.07E Wild Horse Wind Expansionwrkingfile SF 2" xfId="692"/>
    <cellStyle name="_Book1_16.07E Wild Horse Wind Expansionwrkingfile SF 2 2" xfId="693"/>
    <cellStyle name="_Book1_16.07E Wild Horse Wind Expansionwrkingfile SF 3" xfId="694"/>
    <cellStyle name="_Book1_16.37E Wild Horse Expansion DeferralRevwrkingfile SF" xfId="695"/>
    <cellStyle name="_Book1_16.37E Wild Horse Expansion DeferralRevwrkingfile SF 2" xfId="696"/>
    <cellStyle name="_Book1_16.37E Wild Horse Expansion DeferralRevwrkingfile SF 2 2" xfId="697"/>
    <cellStyle name="_Book1_16.37E Wild Horse Expansion DeferralRevwrkingfile SF 3" xfId="698"/>
    <cellStyle name="_Book1_2009 GRC Compl Filing - Exhibit D" xfId="699"/>
    <cellStyle name="_Book1_2009 GRC Compl Filing - Exhibit D 2" xfId="700"/>
    <cellStyle name="_Book1_3.01 Income Statement" xfId="701"/>
    <cellStyle name="_Book1_3.01 Income Statement 2" xfId="9820"/>
    <cellStyle name="_Book1_4 31 Regulatory Assets and Liabilities  7 06- Exhibit D" xfId="702"/>
    <cellStyle name="_Book1_4 31 Regulatory Assets and Liabilities  7 06- Exhibit D 2" xfId="703"/>
    <cellStyle name="_Book1_4 31 Regulatory Assets and Liabilities  7 06- Exhibit D 2 2" xfId="704"/>
    <cellStyle name="_Book1_4 31 Regulatory Assets and Liabilities  7 06- Exhibit D 3" xfId="705"/>
    <cellStyle name="_Book1_4 31 Regulatory Assets and Liabilities  7 06- Exhibit D_NIM Summary" xfId="706"/>
    <cellStyle name="_Book1_4 31 Regulatory Assets and Liabilities  7 06- Exhibit D_NIM Summary 2" xfId="707"/>
    <cellStyle name="_Book1_4 32 Regulatory Assets and Liabilities  7 06- Exhibit D" xfId="708"/>
    <cellStyle name="_Book1_4 32 Regulatory Assets and Liabilities  7 06- Exhibit D 2" xfId="709"/>
    <cellStyle name="_Book1_4 32 Regulatory Assets and Liabilities  7 06- Exhibit D 2 2" xfId="710"/>
    <cellStyle name="_Book1_4 32 Regulatory Assets and Liabilities  7 06- Exhibit D 3" xfId="711"/>
    <cellStyle name="_Book1_4 32 Regulatory Assets and Liabilities  7 06- Exhibit D_NIM Summary" xfId="712"/>
    <cellStyle name="_Book1_4 32 Regulatory Assets and Liabilities  7 06- Exhibit D_NIM Summary 2" xfId="713"/>
    <cellStyle name="_Book1_AURORA Total New" xfId="714"/>
    <cellStyle name="_Book1_AURORA Total New 2" xfId="715"/>
    <cellStyle name="_Book1_Book2" xfId="716"/>
    <cellStyle name="_Book1_Book2 2" xfId="717"/>
    <cellStyle name="_Book1_Book2 2 2" xfId="718"/>
    <cellStyle name="_Book1_Book2 3" xfId="719"/>
    <cellStyle name="_Book1_Book2_Adj Bench DR 3 for Initial Briefs (Electric)" xfId="720"/>
    <cellStyle name="_Book1_Book2_Adj Bench DR 3 for Initial Briefs (Electric) 2" xfId="721"/>
    <cellStyle name="_Book1_Book2_Adj Bench DR 3 for Initial Briefs (Electric) 2 2" xfId="722"/>
    <cellStyle name="_Book1_Book2_Adj Bench DR 3 for Initial Briefs (Electric) 3" xfId="723"/>
    <cellStyle name="_Book1_Book2_Electric Rev Req Model (2009 GRC) Rebuttal" xfId="724"/>
    <cellStyle name="_Book1_Book2_Electric Rev Req Model (2009 GRC) Rebuttal 2" xfId="725"/>
    <cellStyle name="_Book1_Book2_Electric Rev Req Model (2009 GRC) Rebuttal 2 2" xfId="726"/>
    <cellStyle name="_Book1_Book2_Electric Rev Req Model (2009 GRC) Rebuttal 3" xfId="727"/>
    <cellStyle name="_Book1_Book2_Electric Rev Req Model (2009 GRC) Rebuttal REmoval of New  WH Solar AdjustMI" xfId="728"/>
    <cellStyle name="_Book1_Book2_Electric Rev Req Model (2009 GRC) Rebuttal REmoval of New  WH Solar AdjustMI 2" xfId="729"/>
    <cellStyle name="_Book1_Book2_Electric Rev Req Model (2009 GRC) Rebuttal REmoval of New  WH Solar AdjustMI 2 2" xfId="730"/>
    <cellStyle name="_Book1_Book2_Electric Rev Req Model (2009 GRC) Rebuttal REmoval of New  WH Solar AdjustMI 3" xfId="731"/>
    <cellStyle name="_Book1_Book2_Electric Rev Req Model (2009 GRC) Revised 01-18-2010" xfId="732"/>
    <cellStyle name="_Book1_Book2_Electric Rev Req Model (2009 GRC) Revised 01-18-2010 2" xfId="733"/>
    <cellStyle name="_Book1_Book2_Electric Rev Req Model (2009 GRC) Revised 01-18-2010 2 2" xfId="734"/>
    <cellStyle name="_Book1_Book2_Electric Rev Req Model (2009 GRC) Revised 01-18-2010 3" xfId="735"/>
    <cellStyle name="_Book1_Book2_Final Order Electric EXHIBIT A-1" xfId="736"/>
    <cellStyle name="_Book1_Book2_Final Order Electric EXHIBIT A-1 2" xfId="737"/>
    <cellStyle name="_Book1_Book2_Final Order Electric EXHIBIT A-1 2 2" xfId="738"/>
    <cellStyle name="_Book1_Book2_Final Order Electric EXHIBIT A-1 3" xfId="739"/>
    <cellStyle name="_Book1_Book4" xfId="740"/>
    <cellStyle name="_Book1_Book4 2" xfId="741"/>
    <cellStyle name="_Book1_Book4 2 2" xfId="742"/>
    <cellStyle name="_Book1_Book4 3" xfId="743"/>
    <cellStyle name="_Book1_Book9" xfId="744"/>
    <cellStyle name="_Book1_Book9 2" xfId="745"/>
    <cellStyle name="_Book1_Book9 2 2" xfId="746"/>
    <cellStyle name="_Book1_Book9 3" xfId="747"/>
    <cellStyle name="_Book1_Electric COS Inputs" xfId="748"/>
    <cellStyle name="_Book1_Electric COS Inputs 2" xfId="749"/>
    <cellStyle name="_Book1_Electric COS Inputs 2 2" xfId="750"/>
    <cellStyle name="_Book1_Electric COS Inputs 2 2 2" xfId="751"/>
    <cellStyle name="_Book1_Electric COS Inputs 2 3" xfId="752"/>
    <cellStyle name="_Book1_Electric COS Inputs 2 3 2" xfId="753"/>
    <cellStyle name="_Book1_Electric COS Inputs 2 4" xfId="754"/>
    <cellStyle name="_Book1_Electric COS Inputs 2 4 2" xfId="755"/>
    <cellStyle name="_Book1_Electric COS Inputs 3" xfId="756"/>
    <cellStyle name="_Book1_Electric COS Inputs 3 2" xfId="757"/>
    <cellStyle name="_Book1_Electric COS Inputs 4" xfId="758"/>
    <cellStyle name="_Book1_Electric COS Inputs 4 2" xfId="759"/>
    <cellStyle name="_Book1_Electric COS Inputs 5" xfId="760"/>
    <cellStyle name="_Book1_NIM Summary" xfId="761"/>
    <cellStyle name="_Book1_NIM Summary 09GRC" xfId="762"/>
    <cellStyle name="_Book1_NIM Summary 09GRC 2" xfId="763"/>
    <cellStyle name="_Book1_NIM Summary 2" xfId="764"/>
    <cellStyle name="_Book1_NIM Summary 3" xfId="765"/>
    <cellStyle name="_Book1_NIM Summary 4" xfId="766"/>
    <cellStyle name="_Book1_NIM Summary 5" xfId="767"/>
    <cellStyle name="_Book1_NIM Summary 6" xfId="768"/>
    <cellStyle name="_Book1_NIM Summary 7" xfId="769"/>
    <cellStyle name="_Book1_NIM Summary 8" xfId="770"/>
    <cellStyle name="_Book1_NIM Summary 9" xfId="771"/>
    <cellStyle name="_Book1_PCA 9 -  Exhibit D April 2010 (3)" xfId="772"/>
    <cellStyle name="_Book1_PCA 9 -  Exhibit D April 2010 (3) 2" xfId="773"/>
    <cellStyle name="_Book1_Power Costs - Comparison bx Rbtl-Staff-Jt-PC" xfId="774"/>
    <cellStyle name="_Book1_Power Costs - Comparison bx Rbtl-Staff-Jt-PC 2" xfId="775"/>
    <cellStyle name="_Book1_Power Costs - Comparison bx Rbtl-Staff-Jt-PC 2 2" xfId="776"/>
    <cellStyle name="_Book1_Power Costs - Comparison bx Rbtl-Staff-Jt-PC 3" xfId="777"/>
    <cellStyle name="_Book1_Power Costs - Comparison bx Rbtl-Staff-Jt-PC_Adj Bench DR 3 for Initial Briefs (Electric)" xfId="778"/>
    <cellStyle name="_Book1_Power Costs - Comparison bx Rbtl-Staff-Jt-PC_Adj Bench DR 3 for Initial Briefs (Electric) 2" xfId="779"/>
    <cellStyle name="_Book1_Power Costs - Comparison bx Rbtl-Staff-Jt-PC_Adj Bench DR 3 for Initial Briefs (Electric) 2 2" xfId="780"/>
    <cellStyle name="_Book1_Power Costs - Comparison bx Rbtl-Staff-Jt-PC_Adj Bench DR 3 for Initial Briefs (Electric) 3" xfId="781"/>
    <cellStyle name="_Book1_Power Costs - Comparison bx Rbtl-Staff-Jt-PC_Electric Rev Req Model (2009 GRC) Rebuttal" xfId="782"/>
    <cellStyle name="_Book1_Power Costs - Comparison bx Rbtl-Staff-Jt-PC_Electric Rev Req Model (2009 GRC) Rebuttal 2" xfId="783"/>
    <cellStyle name="_Book1_Power Costs - Comparison bx Rbtl-Staff-Jt-PC_Electric Rev Req Model (2009 GRC) Rebuttal 2 2" xfId="784"/>
    <cellStyle name="_Book1_Power Costs - Comparison bx Rbtl-Staff-Jt-PC_Electric Rev Req Model (2009 GRC) Rebuttal 3" xfId="785"/>
    <cellStyle name="_Book1_Power Costs - Comparison bx Rbtl-Staff-Jt-PC_Electric Rev Req Model (2009 GRC) Rebuttal REmoval of New  WH Solar AdjustMI" xfId="786"/>
    <cellStyle name="_Book1_Power Costs - Comparison bx Rbtl-Staff-Jt-PC_Electric Rev Req Model (2009 GRC) Rebuttal REmoval of New  WH Solar AdjustMI 2" xfId="787"/>
    <cellStyle name="_Book1_Power Costs - Comparison bx Rbtl-Staff-Jt-PC_Electric Rev Req Model (2009 GRC) Rebuttal REmoval of New  WH Solar AdjustMI 2 2" xfId="788"/>
    <cellStyle name="_Book1_Power Costs - Comparison bx Rbtl-Staff-Jt-PC_Electric Rev Req Model (2009 GRC) Rebuttal REmoval of New  WH Solar AdjustMI 3" xfId="789"/>
    <cellStyle name="_Book1_Power Costs - Comparison bx Rbtl-Staff-Jt-PC_Electric Rev Req Model (2009 GRC) Revised 01-18-2010" xfId="790"/>
    <cellStyle name="_Book1_Power Costs - Comparison bx Rbtl-Staff-Jt-PC_Electric Rev Req Model (2009 GRC) Revised 01-18-2010 2" xfId="791"/>
    <cellStyle name="_Book1_Power Costs - Comparison bx Rbtl-Staff-Jt-PC_Electric Rev Req Model (2009 GRC) Revised 01-18-2010 2 2" xfId="792"/>
    <cellStyle name="_Book1_Power Costs - Comparison bx Rbtl-Staff-Jt-PC_Electric Rev Req Model (2009 GRC) Revised 01-18-2010 3" xfId="793"/>
    <cellStyle name="_Book1_Power Costs - Comparison bx Rbtl-Staff-Jt-PC_Final Order Electric EXHIBIT A-1" xfId="794"/>
    <cellStyle name="_Book1_Power Costs - Comparison bx Rbtl-Staff-Jt-PC_Final Order Electric EXHIBIT A-1 2" xfId="795"/>
    <cellStyle name="_Book1_Power Costs - Comparison bx Rbtl-Staff-Jt-PC_Final Order Electric EXHIBIT A-1 2 2" xfId="796"/>
    <cellStyle name="_Book1_Power Costs - Comparison bx Rbtl-Staff-Jt-PC_Final Order Electric EXHIBIT A-1 3" xfId="797"/>
    <cellStyle name="_Book1_Production Adj 4.37" xfId="798"/>
    <cellStyle name="_Book1_Production Adj 4.37 2" xfId="799"/>
    <cellStyle name="_Book1_Production Adj 4.37 2 2" xfId="800"/>
    <cellStyle name="_Book1_Production Adj 4.37 3" xfId="801"/>
    <cellStyle name="_Book1_Purchased Power Adj 4.03" xfId="802"/>
    <cellStyle name="_Book1_Purchased Power Adj 4.03 2" xfId="803"/>
    <cellStyle name="_Book1_Purchased Power Adj 4.03 2 2" xfId="804"/>
    <cellStyle name="_Book1_Purchased Power Adj 4.03 3" xfId="805"/>
    <cellStyle name="_Book1_Rebuttal Power Costs" xfId="806"/>
    <cellStyle name="_Book1_Rebuttal Power Costs 2" xfId="807"/>
    <cellStyle name="_Book1_Rebuttal Power Costs 2 2" xfId="808"/>
    <cellStyle name="_Book1_Rebuttal Power Costs 3" xfId="809"/>
    <cellStyle name="_Book1_Rebuttal Power Costs_Adj Bench DR 3 for Initial Briefs (Electric)" xfId="810"/>
    <cellStyle name="_Book1_Rebuttal Power Costs_Adj Bench DR 3 for Initial Briefs (Electric) 2" xfId="811"/>
    <cellStyle name="_Book1_Rebuttal Power Costs_Adj Bench DR 3 for Initial Briefs (Electric) 2 2" xfId="812"/>
    <cellStyle name="_Book1_Rebuttal Power Costs_Adj Bench DR 3 for Initial Briefs (Electric) 3" xfId="813"/>
    <cellStyle name="_Book1_Rebuttal Power Costs_Electric Rev Req Model (2009 GRC) Rebuttal" xfId="814"/>
    <cellStyle name="_Book1_Rebuttal Power Costs_Electric Rev Req Model (2009 GRC) Rebuttal 2" xfId="815"/>
    <cellStyle name="_Book1_Rebuttal Power Costs_Electric Rev Req Model (2009 GRC) Rebuttal 2 2" xfId="816"/>
    <cellStyle name="_Book1_Rebuttal Power Costs_Electric Rev Req Model (2009 GRC) Rebuttal 3" xfId="817"/>
    <cellStyle name="_Book1_Rebuttal Power Costs_Electric Rev Req Model (2009 GRC) Rebuttal REmoval of New  WH Solar AdjustMI" xfId="818"/>
    <cellStyle name="_Book1_Rebuttal Power Costs_Electric Rev Req Model (2009 GRC) Rebuttal REmoval of New  WH Solar AdjustMI 2" xfId="819"/>
    <cellStyle name="_Book1_Rebuttal Power Costs_Electric Rev Req Model (2009 GRC) Rebuttal REmoval of New  WH Solar AdjustMI 2 2" xfId="820"/>
    <cellStyle name="_Book1_Rebuttal Power Costs_Electric Rev Req Model (2009 GRC) Rebuttal REmoval of New  WH Solar AdjustMI 3" xfId="821"/>
    <cellStyle name="_Book1_Rebuttal Power Costs_Electric Rev Req Model (2009 GRC) Revised 01-18-2010" xfId="822"/>
    <cellStyle name="_Book1_Rebuttal Power Costs_Electric Rev Req Model (2009 GRC) Revised 01-18-2010 2" xfId="823"/>
    <cellStyle name="_Book1_Rebuttal Power Costs_Electric Rev Req Model (2009 GRC) Revised 01-18-2010 2 2" xfId="824"/>
    <cellStyle name="_Book1_Rebuttal Power Costs_Electric Rev Req Model (2009 GRC) Revised 01-18-2010 3" xfId="825"/>
    <cellStyle name="_Book1_Rebuttal Power Costs_Final Order Electric EXHIBIT A-1" xfId="826"/>
    <cellStyle name="_Book1_Rebuttal Power Costs_Final Order Electric EXHIBIT A-1 2" xfId="827"/>
    <cellStyle name="_Book1_Rebuttal Power Costs_Final Order Electric EXHIBIT A-1 2 2" xfId="828"/>
    <cellStyle name="_Book1_Rebuttal Power Costs_Final Order Electric EXHIBIT A-1 3" xfId="829"/>
    <cellStyle name="_Book1_ROR 5.02" xfId="830"/>
    <cellStyle name="_Book1_ROR 5.02 2" xfId="831"/>
    <cellStyle name="_Book1_ROR 5.02 2 2" xfId="832"/>
    <cellStyle name="_Book1_ROR 5.02 3" xfId="833"/>
    <cellStyle name="_Book1_Transmission Workbook for May BOD" xfId="834"/>
    <cellStyle name="_Book1_Transmission Workbook for May BOD 2" xfId="835"/>
    <cellStyle name="_Book1_Wind Integration 10GRC" xfId="836"/>
    <cellStyle name="_Book1_Wind Integration 10GRC 2" xfId="837"/>
    <cellStyle name="_Book2" xfId="838"/>
    <cellStyle name="_x0013__Book2" xfId="839"/>
    <cellStyle name="_Book2 10" xfId="840"/>
    <cellStyle name="_x0013__Book2 10" xfId="841"/>
    <cellStyle name="_Book2 10 2" xfId="842"/>
    <cellStyle name="_Book2 11" xfId="843"/>
    <cellStyle name="_Book2 11 2" xfId="844"/>
    <cellStyle name="_Book2 12" xfId="845"/>
    <cellStyle name="_Book2 12 2" xfId="846"/>
    <cellStyle name="_Book2 13" xfId="847"/>
    <cellStyle name="_Book2 13 2" xfId="848"/>
    <cellStyle name="_Book2 14" xfId="849"/>
    <cellStyle name="_Book2 14 2" xfId="850"/>
    <cellStyle name="_Book2 15" xfId="851"/>
    <cellStyle name="_Book2 15 2" xfId="852"/>
    <cellStyle name="_Book2 16" xfId="853"/>
    <cellStyle name="_Book2 16 2" xfId="854"/>
    <cellStyle name="_Book2 17" xfId="855"/>
    <cellStyle name="_Book2 17 2" xfId="856"/>
    <cellStyle name="_Book2 18" xfId="857"/>
    <cellStyle name="_Book2 18 2" xfId="858"/>
    <cellStyle name="_Book2 19" xfId="859"/>
    <cellStyle name="_Book2 2" xfId="860"/>
    <cellStyle name="_x0013__Book2 2" xfId="861"/>
    <cellStyle name="_Book2 2 10" xfId="862"/>
    <cellStyle name="_Book2 2 2" xfId="863"/>
    <cellStyle name="_x0013__Book2 2 2" xfId="864"/>
    <cellStyle name="_Book2 2 2 2" xfId="865"/>
    <cellStyle name="_Book2 2 3" xfId="866"/>
    <cellStyle name="_Book2 2 3 2" xfId="867"/>
    <cellStyle name="_Book2 2 4" xfId="868"/>
    <cellStyle name="_Book2 2 4 2" xfId="869"/>
    <cellStyle name="_Book2 2 5" xfId="870"/>
    <cellStyle name="_Book2 2 5 2" xfId="871"/>
    <cellStyle name="_Book2 2 6" xfId="872"/>
    <cellStyle name="_Book2 2 6 2" xfId="873"/>
    <cellStyle name="_Book2 2 7" xfId="874"/>
    <cellStyle name="_Book2 2 7 2" xfId="875"/>
    <cellStyle name="_Book2 2 8" xfId="876"/>
    <cellStyle name="_Book2 2 8 2" xfId="877"/>
    <cellStyle name="_Book2 2 9" xfId="878"/>
    <cellStyle name="_Book2 2 9 2" xfId="879"/>
    <cellStyle name="_Book2 20" xfId="880"/>
    <cellStyle name="_Book2 21" xfId="881"/>
    <cellStyle name="_Book2 22" xfId="882"/>
    <cellStyle name="_Book2 23" xfId="883"/>
    <cellStyle name="_Book2 24" xfId="884"/>
    <cellStyle name="_Book2 25" xfId="885"/>
    <cellStyle name="_Book2 26" xfId="886"/>
    <cellStyle name="_Book2 27" xfId="887"/>
    <cellStyle name="_Book2 28" xfId="888"/>
    <cellStyle name="_Book2 29" xfId="889"/>
    <cellStyle name="_Book2 3" xfId="890"/>
    <cellStyle name="_x0013__Book2 3" xfId="891"/>
    <cellStyle name="_Book2 3 10" xfId="892"/>
    <cellStyle name="_Book2 3 10 2" xfId="893"/>
    <cellStyle name="_Book2 3 11" xfId="894"/>
    <cellStyle name="_Book2 3 11 2" xfId="895"/>
    <cellStyle name="_Book2 3 12" xfId="896"/>
    <cellStyle name="_Book2 3 12 2" xfId="897"/>
    <cellStyle name="_Book2 3 13" xfId="898"/>
    <cellStyle name="_Book2 3 13 2" xfId="899"/>
    <cellStyle name="_Book2 3 14" xfId="900"/>
    <cellStyle name="_Book2 3 14 2" xfId="901"/>
    <cellStyle name="_Book2 3 15" xfId="902"/>
    <cellStyle name="_Book2 3 15 2" xfId="903"/>
    <cellStyle name="_Book2 3 16" xfId="904"/>
    <cellStyle name="_Book2 3 16 2" xfId="905"/>
    <cellStyle name="_Book2 3 17" xfId="906"/>
    <cellStyle name="_Book2 3 17 2" xfId="907"/>
    <cellStyle name="_Book2 3 18" xfId="908"/>
    <cellStyle name="_Book2 3 18 2" xfId="909"/>
    <cellStyle name="_Book2 3 19" xfId="910"/>
    <cellStyle name="_Book2 3 19 2" xfId="911"/>
    <cellStyle name="_Book2 3 2" xfId="912"/>
    <cellStyle name="_x0013__Book2 3 2" xfId="913"/>
    <cellStyle name="_Book2 3 2 2" xfId="914"/>
    <cellStyle name="_Book2 3 20" xfId="915"/>
    <cellStyle name="_Book2 3 20 2" xfId="916"/>
    <cellStyle name="_Book2 3 21" xfId="917"/>
    <cellStyle name="_Book2 3 21 2" xfId="918"/>
    <cellStyle name="_Book2 3 22" xfId="919"/>
    <cellStyle name="_Book2 3 23" xfId="920"/>
    <cellStyle name="_Book2 3 24" xfId="921"/>
    <cellStyle name="_Book2 3 25" xfId="922"/>
    <cellStyle name="_Book2 3 26" xfId="923"/>
    <cellStyle name="_Book2 3 27" xfId="924"/>
    <cellStyle name="_Book2 3 28" xfId="925"/>
    <cellStyle name="_Book2 3 29" xfId="926"/>
    <cellStyle name="_Book2 3 3" xfId="927"/>
    <cellStyle name="_Book2 3 3 2" xfId="928"/>
    <cellStyle name="_Book2 3 30" xfId="929"/>
    <cellStyle name="_Book2 3 31" xfId="930"/>
    <cellStyle name="_Book2 3 32" xfId="931"/>
    <cellStyle name="_Book2 3 33" xfId="932"/>
    <cellStyle name="_Book2 3 34" xfId="933"/>
    <cellStyle name="_Book2 3 35" xfId="934"/>
    <cellStyle name="_Book2 3 36" xfId="935"/>
    <cellStyle name="_Book2 3 37" xfId="936"/>
    <cellStyle name="_Book2 3 38" xfId="937"/>
    <cellStyle name="_Book2 3 39" xfId="938"/>
    <cellStyle name="_Book2 3 4" xfId="939"/>
    <cellStyle name="_Book2 3 4 2" xfId="940"/>
    <cellStyle name="_Book2 3 40" xfId="941"/>
    <cellStyle name="_Book2 3 41" xfId="942"/>
    <cellStyle name="_Book2 3 42" xfId="943"/>
    <cellStyle name="_Book2 3 43" xfId="944"/>
    <cellStyle name="_Book2 3 44" xfId="945"/>
    <cellStyle name="_Book2 3 45" xfId="946"/>
    <cellStyle name="_Book2 3 5" xfId="947"/>
    <cellStyle name="_Book2 3 5 2" xfId="948"/>
    <cellStyle name="_Book2 3 6" xfId="949"/>
    <cellStyle name="_Book2 3 6 2" xfId="950"/>
    <cellStyle name="_Book2 3 7" xfId="951"/>
    <cellStyle name="_Book2 3 7 2" xfId="952"/>
    <cellStyle name="_Book2 3 8" xfId="953"/>
    <cellStyle name="_Book2 3 8 2" xfId="954"/>
    <cellStyle name="_Book2 3 9" xfId="955"/>
    <cellStyle name="_Book2 3 9 2" xfId="956"/>
    <cellStyle name="_Book2 30" xfId="957"/>
    <cellStyle name="_Book2 31" xfId="958"/>
    <cellStyle name="_Book2 32" xfId="959"/>
    <cellStyle name="_Book2 33" xfId="960"/>
    <cellStyle name="_Book2 4" xfId="961"/>
    <cellStyle name="_x0013__Book2 4" xfId="962"/>
    <cellStyle name="_Book2 4 10" xfId="963"/>
    <cellStyle name="_Book2 4 10 2" xfId="964"/>
    <cellStyle name="_Book2 4 11" xfId="965"/>
    <cellStyle name="_Book2 4 11 2" xfId="966"/>
    <cellStyle name="_Book2 4 12" xfId="967"/>
    <cellStyle name="_Book2 4 12 2" xfId="968"/>
    <cellStyle name="_Book2 4 13" xfId="969"/>
    <cellStyle name="_Book2 4 13 2" xfId="970"/>
    <cellStyle name="_Book2 4 14" xfId="971"/>
    <cellStyle name="_Book2 4 14 2" xfId="972"/>
    <cellStyle name="_Book2 4 15" xfId="973"/>
    <cellStyle name="_Book2 4 15 2" xfId="974"/>
    <cellStyle name="_Book2 4 16" xfId="975"/>
    <cellStyle name="_Book2 4 16 2" xfId="976"/>
    <cellStyle name="_Book2 4 17" xfId="977"/>
    <cellStyle name="_Book2 4 17 2" xfId="978"/>
    <cellStyle name="_Book2 4 18" xfId="979"/>
    <cellStyle name="_Book2 4 18 2" xfId="980"/>
    <cellStyle name="_Book2 4 19" xfId="981"/>
    <cellStyle name="_Book2 4 19 2" xfId="982"/>
    <cellStyle name="_Book2 4 2" xfId="983"/>
    <cellStyle name="_x0013__Book2 4 2" xfId="984"/>
    <cellStyle name="_Book2 4 2 2" xfId="985"/>
    <cellStyle name="_Book2 4 20" xfId="986"/>
    <cellStyle name="_Book2 4 20 2" xfId="987"/>
    <cellStyle name="_Book2 4 21" xfId="988"/>
    <cellStyle name="_Book2 4 22" xfId="989"/>
    <cellStyle name="_Book2 4 23" xfId="990"/>
    <cellStyle name="_Book2 4 24" xfId="991"/>
    <cellStyle name="_Book2 4 25" xfId="992"/>
    <cellStyle name="_Book2 4 26" xfId="993"/>
    <cellStyle name="_Book2 4 27" xfId="994"/>
    <cellStyle name="_Book2 4 28" xfId="995"/>
    <cellStyle name="_Book2 4 29" xfId="996"/>
    <cellStyle name="_Book2 4 3" xfId="997"/>
    <cellStyle name="_Book2 4 3 2" xfId="998"/>
    <cellStyle name="_Book2 4 30" xfId="999"/>
    <cellStyle name="_Book2 4 31" xfId="1000"/>
    <cellStyle name="_Book2 4 32" xfId="1001"/>
    <cellStyle name="_Book2 4 33" xfId="1002"/>
    <cellStyle name="_Book2 4 34" xfId="1003"/>
    <cellStyle name="_Book2 4 35" xfId="1004"/>
    <cellStyle name="_Book2 4 36" xfId="1005"/>
    <cellStyle name="_Book2 4 37" xfId="1006"/>
    <cellStyle name="_Book2 4 38" xfId="1007"/>
    <cellStyle name="_Book2 4 39" xfId="1008"/>
    <cellStyle name="_Book2 4 4" xfId="1009"/>
    <cellStyle name="_Book2 4 4 2" xfId="1010"/>
    <cellStyle name="_Book2 4 40" xfId="1011"/>
    <cellStyle name="_Book2 4 41" xfId="1012"/>
    <cellStyle name="_Book2 4 42" xfId="1013"/>
    <cellStyle name="_Book2 4 43" xfId="1014"/>
    <cellStyle name="_Book2 4 44" xfId="1015"/>
    <cellStyle name="_Book2 4 45" xfId="1016"/>
    <cellStyle name="_Book2 4 5" xfId="1017"/>
    <cellStyle name="_Book2 4 5 2" xfId="1018"/>
    <cellStyle name="_Book2 4 6" xfId="1019"/>
    <cellStyle name="_Book2 4 6 2" xfId="1020"/>
    <cellStyle name="_Book2 4 7" xfId="1021"/>
    <cellStyle name="_Book2 4 7 2" xfId="1022"/>
    <cellStyle name="_Book2 4 8" xfId="1023"/>
    <cellStyle name="_Book2 4 8 2" xfId="1024"/>
    <cellStyle name="_Book2 4 9" xfId="1025"/>
    <cellStyle name="_Book2 4 9 2" xfId="1026"/>
    <cellStyle name="_Book2 5" xfId="1027"/>
    <cellStyle name="_x0013__Book2 5" xfId="1028"/>
    <cellStyle name="_Book2 5 2" xfId="1029"/>
    <cellStyle name="_x0013__Book2 5 2" xfId="1030"/>
    <cellStyle name="_Book2 5 2 2" xfId="1031"/>
    <cellStyle name="_Book2 5 3" xfId="1032"/>
    <cellStyle name="_Book2 5 3 2" xfId="1033"/>
    <cellStyle name="_Book2 5 4" xfId="1034"/>
    <cellStyle name="_Book2 5 4 2" xfId="1035"/>
    <cellStyle name="_Book2 5 5" xfId="1036"/>
    <cellStyle name="_Book2 5 5 2" xfId="1037"/>
    <cellStyle name="_Book2 5 6" xfId="1038"/>
    <cellStyle name="_Book2 5 6 2" xfId="1039"/>
    <cellStyle name="_Book2 5 7" xfId="1040"/>
    <cellStyle name="_Book2 6" xfId="1041"/>
    <cellStyle name="_x0013__Book2 6" xfId="1042"/>
    <cellStyle name="_Book2 6 2" xfId="1043"/>
    <cellStyle name="_x0013__Book2 6 2" xfId="1044"/>
    <cellStyle name="_Book2 7" xfId="1045"/>
    <cellStyle name="_x0013__Book2 7" xfId="1046"/>
    <cellStyle name="_Book2 7 2" xfId="1047"/>
    <cellStyle name="_x0013__Book2 7 2" xfId="1048"/>
    <cellStyle name="_Book2 8" xfId="1049"/>
    <cellStyle name="_x0013__Book2 8" xfId="1050"/>
    <cellStyle name="_Book2 8 2" xfId="1051"/>
    <cellStyle name="_x0013__Book2 8 2" xfId="1052"/>
    <cellStyle name="_Book2 9" xfId="1053"/>
    <cellStyle name="_x0013__Book2 9" xfId="1054"/>
    <cellStyle name="_Book2 9 2" xfId="1055"/>
    <cellStyle name="_x0013__Book2 9 2" xfId="1056"/>
    <cellStyle name="_Book2_04 07E Wild Horse Wind Expansion (C) (2)" xfId="1057"/>
    <cellStyle name="_Book2_04 07E Wild Horse Wind Expansion (C) (2) 2" xfId="1058"/>
    <cellStyle name="_Book2_04 07E Wild Horse Wind Expansion (C) (2) 2 2" xfId="1059"/>
    <cellStyle name="_Book2_04 07E Wild Horse Wind Expansion (C) (2) 3" xfId="1060"/>
    <cellStyle name="_Book2_04 07E Wild Horse Wind Expansion (C) (2)_Adj Bench DR 3 for Initial Briefs (Electric)" xfId="1061"/>
    <cellStyle name="_Book2_04 07E Wild Horse Wind Expansion (C) (2)_Adj Bench DR 3 for Initial Briefs (Electric) 2" xfId="1062"/>
    <cellStyle name="_Book2_04 07E Wild Horse Wind Expansion (C) (2)_Adj Bench DR 3 for Initial Briefs (Electric) 2 2" xfId="1063"/>
    <cellStyle name="_Book2_04 07E Wild Horse Wind Expansion (C) (2)_Adj Bench DR 3 for Initial Briefs (Electric) 3" xfId="1064"/>
    <cellStyle name="_Book2_04 07E Wild Horse Wind Expansion (C) (2)_Electric Rev Req Model (2009 GRC) " xfId="1065"/>
    <cellStyle name="_Book2_04 07E Wild Horse Wind Expansion (C) (2)_Electric Rev Req Model (2009 GRC)  2" xfId="1066"/>
    <cellStyle name="_Book2_04 07E Wild Horse Wind Expansion (C) (2)_Electric Rev Req Model (2009 GRC)  2 2" xfId="1067"/>
    <cellStyle name="_Book2_04 07E Wild Horse Wind Expansion (C) (2)_Electric Rev Req Model (2009 GRC)  3" xfId="1068"/>
    <cellStyle name="_Book2_04 07E Wild Horse Wind Expansion (C) (2)_Electric Rev Req Model (2009 GRC) Rebuttal" xfId="1069"/>
    <cellStyle name="_Book2_04 07E Wild Horse Wind Expansion (C) (2)_Electric Rev Req Model (2009 GRC) Rebuttal 2" xfId="1070"/>
    <cellStyle name="_Book2_04 07E Wild Horse Wind Expansion (C) (2)_Electric Rev Req Model (2009 GRC) Rebuttal 2 2" xfId="1071"/>
    <cellStyle name="_Book2_04 07E Wild Horse Wind Expansion (C) (2)_Electric Rev Req Model (2009 GRC) Rebuttal 3" xfId="1072"/>
    <cellStyle name="_Book2_04 07E Wild Horse Wind Expansion (C) (2)_Electric Rev Req Model (2009 GRC) Rebuttal REmoval of New  WH Solar AdjustMI" xfId="1073"/>
    <cellStyle name="_Book2_04 07E Wild Horse Wind Expansion (C) (2)_Electric Rev Req Model (2009 GRC) Rebuttal REmoval of New  WH Solar AdjustMI 2" xfId="1074"/>
    <cellStyle name="_Book2_04 07E Wild Horse Wind Expansion (C) (2)_Electric Rev Req Model (2009 GRC) Rebuttal REmoval of New  WH Solar AdjustMI 2 2" xfId="1075"/>
    <cellStyle name="_Book2_04 07E Wild Horse Wind Expansion (C) (2)_Electric Rev Req Model (2009 GRC) Rebuttal REmoval of New  WH Solar AdjustMI 3" xfId="1076"/>
    <cellStyle name="_Book2_04 07E Wild Horse Wind Expansion (C) (2)_Electric Rev Req Model (2009 GRC) Revised 01-18-2010" xfId="1077"/>
    <cellStyle name="_Book2_04 07E Wild Horse Wind Expansion (C) (2)_Electric Rev Req Model (2009 GRC) Revised 01-18-2010 2" xfId="1078"/>
    <cellStyle name="_Book2_04 07E Wild Horse Wind Expansion (C) (2)_Electric Rev Req Model (2009 GRC) Revised 01-18-2010 2 2" xfId="1079"/>
    <cellStyle name="_Book2_04 07E Wild Horse Wind Expansion (C) (2)_Electric Rev Req Model (2009 GRC) Revised 01-18-2010 3" xfId="1080"/>
    <cellStyle name="_Book2_04 07E Wild Horse Wind Expansion (C) (2)_Final Order Electric EXHIBIT A-1" xfId="1081"/>
    <cellStyle name="_Book2_04 07E Wild Horse Wind Expansion (C) (2)_Final Order Electric EXHIBIT A-1 2" xfId="1082"/>
    <cellStyle name="_Book2_04 07E Wild Horse Wind Expansion (C) (2)_Final Order Electric EXHIBIT A-1 2 2" xfId="1083"/>
    <cellStyle name="_Book2_04 07E Wild Horse Wind Expansion (C) (2)_Final Order Electric EXHIBIT A-1 3" xfId="1084"/>
    <cellStyle name="_Book2_04 07E Wild Horse Wind Expansion (C) (2)_TENASKA REGULATORY ASSET" xfId="1085"/>
    <cellStyle name="_Book2_04 07E Wild Horse Wind Expansion (C) (2)_TENASKA REGULATORY ASSET 2" xfId="1086"/>
    <cellStyle name="_Book2_04 07E Wild Horse Wind Expansion (C) (2)_TENASKA REGULATORY ASSET 2 2" xfId="1087"/>
    <cellStyle name="_Book2_04 07E Wild Horse Wind Expansion (C) (2)_TENASKA REGULATORY ASSET 3" xfId="1088"/>
    <cellStyle name="_Book2_16.37E Wild Horse Expansion DeferralRevwrkingfile SF" xfId="1089"/>
    <cellStyle name="_Book2_16.37E Wild Horse Expansion DeferralRevwrkingfile SF 2" xfId="1090"/>
    <cellStyle name="_Book2_16.37E Wild Horse Expansion DeferralRevwrkingfile SF 2 2" xfId="1091"/>
    <cellStyle name="_Book2_16.37E Wild Horse Expansion DeferralRevwrkingfile SF 3" xfId="1092"/>
    <cellStyle name="_Book2_2009 GRC Compl Filing - Exhibit D" xfId="1093"/>
    <cellStyle name="_Book2_2009 GRC Compl Filing - Exhibit D 2" xfId="1094"/>
    <cellStyle name="_Book2_3.01 Income Statement" xfId="1095"/>
    <cellStyle name="_Book2_3.01 Income Statement 2" xfId="9821"/>
    <cellStyle name="_Book2_4 31 Regulatory Assets and Liabilities  7 06- Exhibit D" xfId="1096"/>
    <cellStyle name="_Book2_4 31 Regulatory Assets and Liabilities  7 06- Exhibit D 2" xfId="1097"/>
    <cellStyle name="_Book2_4 31 Regulatory Assets and Liabilities  7 06- Exhibit D 2 2" xfId="1098"/>
    <cellStyle name="_Book2_4 31 Regulatory Assets and Liabilities  7 06- Exhibit D 3" xfId="1099"/>
    <cellStyle name="_Book2_4 31 Regulatory Assets and Liabilities  7 06- Exhibit D_NIM Summary" xfId="1100"/>
    <cellStyle name="_Book2_4 31 Regulatory Assets and Liabilities  7 06- Exhibit D_NIM Summary 2" xfId="1101"/>
    <cellStyle name="_Book2_4 32 Regulatory Assets and Liabilities  7 06- Exhibit D" xfId="1102"/>
    <cellStyle name="_Book2_4 32 Regulatory Assets and Liabilities  7 06- Exhibit D 2" xfId="1103"/>
    <cellStyle name="_Book2_4 32 Regulatory Assets and Liabilities  7 06- Exhibit D 2 2" xfId="1104"/>
    <cellStyle name="_Book2_4 32 Regulatory Assets and Liabilities  7 06- Exhibit D 3" xfId="1105"/>
    <cellStyle name="_Book2_4 32 Regulatory Assets and Liabilities  7 06- Exhibit D_NIM Summary" xfId="1106"/>
    <cellStyle name="_Book2_4 32 Regulatory Assets and Liabilities  7 06- Exhibit D_NIM Summary 2" xfId="1107"/>
    <cellStyle name="_x0013__Book2_Adj Bench DR 3 for Initial Briefs (Electric)" xfId="1108"/>
    <cellStyle name="_x0013__Book2_Adj Bench DR 3 for Initial Briefs (Electric) 2" xfId="1109"/>
    <cellStyle name="_x0013__Book2_Adj Bench DR 3 for Initial Briefs (Electric) 2 2" xfId="1110"/>
    <cellStyle name="_x0013__Book2_Adj Bench DR 3 for Initial Briefs (Electric) 3" xfId="1111"/>
    <cellStyle name="_Book2_AURORA Total New" xfId="1112"/>
    <cellStyle name="_Book2_AURORA Total New 2" xfId="1113"/>
    <cellStyle name="_Book2_Book2" xfId="1114"/>
    <cellStyle name="_Book2_Book2 2" xfId="1115"/>
    <cellStyle name="_Book2_Book2 2 2" xfId="1116"/>
    <cellStyle name="_Book2_Book2 3" xfId="1117"/>
    <cellStyle name="_Book2_Book2_Adj Bench DR 3 for Initial Briefs (Electric)" xfId="1118"/>
    <cellStyle name="_Book2_Book2_Adj Bench DR 3 for Initial Briefs (Electric) 2" xfId="1119"/>
    <cellStyle name="_Book2_Book2_Adj Bench DR 3 for Initial Briefs (Electric) 2 2" xfId="1120"/>
    <cellStyle name="_Book2_Book2_Adj Bench DR 3 for Initial Briefs (Electric) 3" xfId="1121"/>
    <cellStyle name="_Book2_Book2_Electric Rev Req Model (2009 GRC) Rebuttal" xfId="1122"/>
    <cellStyle name="_Book2_Book2_Electric Rev Req Model (2009 GRC) Rebuttal 2" xfId="1123"/>
    <cellStyle name="_Book2_Book2_Electric Rev Req Model (2009 GRC) Rebuttal 2 2" xfId="1124"/>
    <cellStyle name="_Book2_Book2_Electric Rev Req Model (2009 GRC) Rebuttal 3" xfId="1125"/>
    <cellStyle name="_Book2_Book2_Electric Rev Req Model (2009 GRC) Rebuttal REmoval of New  WH Solar AdjustMI" xfId="1126"/>
    <cellStyle name="_Book2_Book2_Electric Rev Req Model (2009 GRC) Rebuttal REmoval of New  WH Solar AdjustMI 2" xfId="1127"/>
    <cellStyle name="_Book2_Book2_Electric Rev Req Model (2009 GRC) Rebuttal REmoval of New  WH Solar AdjustMI 2 2" xfId="1128"/>
    <cellStyle name="_Book2_Book2_Electric Rev Req Model (2009 GRC) Rebuttal REmoval of New  WH Solar AdjustMI 3" xfId="1129"/>
    <cellStyle name="_Book2_Book2_Electric Rev Req Model (2009 GRC) Revised 01-18-2010" xfId="1130"/>
    <cellStyle name="_Book2_Book2_Electric Rev Req Model (2009 GRC) Revised 01-18-2010 2" xfId="1131"/>
    <cellStyle name="_Book2_Book2_Electric Rev Req Model (2009 GRC) Revised 01-18-2010 2 2" xfId="1132"/>
    <cellStyle name="_Book2_Book2_Electric Rev Req Model (2009 GRC) Revised 01-18-2010 3" xfId="1133"/>
    <cellStyle name="_Book2_Book2_Final Order Electric EXHIBIT A-1" xfId="1134"/>
    <cellStyle name="_Book2_Book2_Final Order Electric EXHIBIT A-1 2" xfId="1135"/>
    <cellStyle name="_Book2_Book2_Final Order Electric EXHIBIT A-1 2 2" xfId="1136"/>
    <cellStyle name="_Book2_Book2_Final Order Electric EXHIBIT A-1 3" xfId="1137"/>
    <cellStyle name="_Book2_Book4" xfId="1138"/>
    <cellStyle name="_Book2_Book4 2" xfId="1139"/>
    <cellStyle name="_Book2_Book4 2 2" xfId="1140"/>
    <cellStyle name="_Book2_Book4 3" xfId="1141"/>
    <cellStyle name="_Book2_Book9" xfId="1142"/>
    <cellStyle name="_Book2_Book9 2" xfId="1143"/>
    <cellStyle name="_Book2_Book9 2 2" xfId="1144"/>
    <cellStyle name="_Book2_Book9 3" xfId="1145"/>
    <cellStyle name="_x0013__Book2_Electric Rev Req Model (2009 GRC) Rebuttal" xfId="1146"/>
    <cellStyle name="_x0013__Book2_Electric Rev Req Model (2009 GRC) Rebuttal 2" xfId="1147"/>
    <cellStyle name="_x0013__Book2_Electric Rev Req Model (2009 GRC) Rebuttal 2 2" xfId="1148"/>
    <cellStyle name="_x0013__Book2_Electric Rev Req Model (2009 GRC) Rebuttal 3" xfId="1149"/>
    <cellStyle name="_x0013__Book2_Electric Rev Req Model (2009 GRC) Rebuttal REmoval of New  WH Solar AdjustMI" xfId="1150"/>
    <cellStyle name="_x0013__Book2_Electric Rev Req Model (2009 GRC) Rebuttal REmoval of New  WH Solar AdjustMI 2" xfId="1151"/>
    <cellStyle name="_x0013__Book2_Electric Rev Req Model (2009 GRC) Rebuttal REmoval of New  WH Solar AdjustMI 2 2" xfId="1152"/>
    <cellStyle name="_x0013__Book2_Electric Rev Req Model (2009 GRC) Rebuttal REmoval of New  WH Solar AdjustMI 3" xfId="1153"/>
    <cellStyle name="_x0013__Book2_Electric Rev Req Model (2009 GRC) Revised 01-18-2010" xfId="1154"/>
    <cellStyle name="_x0013__Book2_Electric Rev Req Model (2009 GRC) Revised 01-18-2010 2" xfId="1155"/>
    <cellStyle name="_x0013__Book2_Electric Rev Req Model (2009 GRC) Revised 01-18-2010 2 2" xfId="1156"/>
    <cellStyle name="_x0013__Book2_Electric Rev Req Model (2009 GRC) Revised 01-18-2010 3" xfId="1157"/>
    <cellStyle name="_x0013__Book2_Final Order Electric EXHIBIT A-1" xfId="1158"/>
    <cellStyle name="_x0013__Book2_Final Order Electric EXHIBIT A-1 2" xfId="1159"/>
    <cellStyle name="_x0013__Book2_Final Order Electric EXHIBIT A-1 2 2" xfId="1160"/>
    <cellStyle name="_x0013__Book2_Final Order Electric EXHIBIT A-1 3" xfId="1161"/>
    <cellStyle name="_Book2_INPUTS" xfId="1162"/>
    <cellStyle name="_Book2_INPUTS 2" xfId="1163"/>
    <cellStyle name="_Book2_INPUTS 2 2" xfId="1164"/>
    <cellStyle name="_Book2_INPUTS 3" xfId="1165"/>
    <cellStyle name="_Book2_NIM Summary" xfId="1166"/>
    <cellStyle name="_Book2_NIM Summary 09GRC" xfId="1167"/>
    <cellStyle name="_Book2_NIM Summary 09GRC 2" xfId="1168"/>
    <cellStyle name="_Book2_NIM Summary 2" xfId="1169"/>
    <cellStyle name="_Book2_NIM Summary 3" xfId="1170"/>
    <cellStyle name="_Book2_NIM Summary 4" xfId="1171"/>
    <cellStyle name="_Book2_NIM Summary 5" xfId="1172"/>
    <cellStyle name="_Book2_NIM Summary 6" xfId="1173"/>
    <cellStyle name="_Book2_NIM Summary 7" xfId="1174"/>
    <cellStyle name="_Book2_NIM Summary 8" xfId="1175"/>
    <cellStyle name="_Book2_NIM Summary 9" xfId="1176"/>
    <cellStyle name="_Book2_PCA 9 -  Exhibit D April 2010 (3)" xfId="1177"/>
    <cellStyle name="_Book2_PCA 9 -  Exhibit D April 2010 (3) 2" xfId="1178"/>
    <cellStyle name="_Book2_Power Costs - Comparison bx Rbtl-Staff-Jt-PC" xfId="1179"/>
    <cellStyle name="_Book2_Power Costs - Comparison bx Rbtl-Staff-Jt-PC 2" xfId="1180"/>
    <cellStyle name="_Book2_Power Costs - Comparison bx Rbtl-Staff-Jt-PC 2 2" xfId="1181"/>
    <cellStyle name="_Book2_Power Costs - Comparison bx Rbtl-Staff-Jt-PC 3" xfId="1182"/>
    <cellStyle name="_Book2_Power Costs - Comparison bx Rbtl-Staff-Jt-PC_Adj Bench DR 3 for Initial Briefs (Electric)" xfId="1183"/>
    <cellStyle name="_Book2_Power Costs - Comparison bx Rbtl-Staff-Jt-PC_Adj Bench DR 3 for Initial Briefs (Electric) 2" xfId="1184"/>
    <cellStyle name="_Book2_Power Costs - Comparison bx Rbtl-Staff-Jt-PC_Adj Bench DR 3 for Initial Briefs (Electric) 2 2" xfId="1185"/>
    <cellStyle name="_Book2_Power Costs - Comparison bx Rbtl-Staff-Jt-PC_Adj Bench DR 3 for Initial Briefs (Electric) 3" xfId="1186"/>
    <cellStyle name="_Book2_Power Costs - Comparison bx Rbtl-Staff-Jt-PC_Electric Rev Req Model (2009 GRC) Rebuttal" xfId="1187"/>
    <cellStyle name="_Book2_Power Costs - Comparison bx Rbtl-Staff-Jt-PC_Electric Rev Req Model (2009 GRC) Rebuttal 2" xfId="1188"/>
    <cellStyle name="_Book2_Power Costs - Comparison bx Rbtl-Staff-Jt-PC_Electric Rev Req Model (2009 GRC) Rebuttal 2 2" xfId="1189"/>
    <cellStyle name="_Book2_Power Costs - Comparison bx Rbtl-Staff-Jt-PC_Electric Rev Req Model (2009 GRC) Rebuttal 3" xfId="1190"/>
    <cellStyle name="_Book2_Power Costs - Comparison bx Rbtl-Staff-Jt-PC_Electric Rev Req Model (2009 GRC) Rebuttal REmoval of New  WH Solar AdjustMI" xfId="1191"/>
    <cellStyle name="_Book2_Power Costs - Comparison bx Rbtl-Staff-Jt-PC_Electric Rev Req Model (2009 GRC) Rebuttal REmoval of New  WH Solar AdjustMI 2" xfId="1192"/>
    <cellStyle name="_Book2_Power Costs - Comparison bx Rbtl-Staff-Jt-PC_Electric Rev Req Model (2009 GRC) Rebuttal REmoval of New  WH Solar AdjustMI 2 2" xfId="1193"/>
    <cellStyle name="_Book2_Power Costs - Comparison bx Rbtl-Staff-Jt-PC_Electric Rev Req Model (2009 GRC) Rebuttal REmoval of New  WH Solar AdjustMI 3" xfId="1194"/>
    <cellStyle name="_Book2_Power Costs - Comparison bx Rbtl-Staff-Jt-PC_Electric Rev Req Model (2009 GRC) Revised 01-18-2010" xfId="1195"/>
    <cellStyle name="_Book2_Power Costs - Comparison bx Rbtl-Staff-Jt-PC_Electric Rev Req Model (2009 GRC) Revised 01-18-2010 2" xfId="1196"/>
    <cellStyle name="_Book2_Power Costs - Comparison bx Rbtl-Staff-Jt-PC_Electric Rev Req Model (2009 GRC) Revised 01-18-2010 2 2" xfId="1197"/>
    <cellStyle name="_Book2_Power Costs - Comparison bx Rbtl-Staff-Jt-PC_Electric Rev Req Model (2009 GRC) Revised 01-18-2010 3" xfId="1198"/>
    <cellStyle name="_Book2_Power Costs - Comparison bx Rbtl-Staff-Jt-PC_Final Order Electric EXHIBIT A-1" xfId="1199"/>
    <cellStyle name="_Book2_Power Costs - Comparison bx Rbtl-Staff-Jt-PC_Final Order Electric EXHIBIT A-1 2" xfId="1200"/>
    <cellStyle name="_Book2_Power Costs - Comparison bx Rbtl-Staff-Jt-PC_Final Order Electric EXHIBIT A-1 2 2" xfId="1201"/>
    <cellStyle name="_Book2_Power Costs - Comparison bx Rbtl-Staff-Jt-PC_Final Order Electric EXHIBIT A-1 3" xfId="1202"/>
    <cellStyle name="_Book2_Production Adj 4.37" xfId="1203"/>
    <cellStyle name="_Book2_Production Adj 4.37 2" xfId="1204"/>
    <cellStyle name="_Book2_Production Adj 4.37 2 2" xfId="1205"/>
    <cellStyle name="_Book2_Production Adj 4.37 3" xfId="1206"/>
    <cellStyle name="_Book2_Purchased Power Adj 4.03" xfId="1207"/>
    <cellStyle name="_Book2_Purchased Power Adj 4.03 2" xfId="1208"/>
    <cellStyle name="_Book2_Purchased Power Adj 4.03 2 2" xfId="1209"/>
    <cellStyle name="_Book2_Purchased Power Adj 4.03 3" xfId="1210"/>
    <cellStyle name="_Book2_Rebuttal Power Costs" xfId="1211"/>
    <cellStyle name="_Book2_Rebuttal Power Costs 2" xfId="1212"/>
    <cellStyle name="_Book2_Rebuttal Power Costs 2 2" xfId="1213"/>
    <cellStyle name="_Book2_Rebuttal Power Costs 3" xfId="1214"/>
    <cellStyle name="_Book2_Rebuttal Power Costs_Adj Bench DR 3 for Initial Briefs (Electric)" xfId="1215"/>
    <cellStyle name="_Book2_Rebuttal Power Costs_Adj Bench DR 3 for Initial Briefs (Electric) 2" xfId="1216"/>
    <cellStyle name="_Book2_Rebuttal Power Costs_Adj Bench DR 3 for Initial Briefs (Electric) 2 2" xfId="1217"/>
    <cellStyle name="_Book2_Rebuttal Power Costs_Adj Bench DR 3 for Initial Briefs (Electric) 3" xfId="1218"/>
    <cellStyle name="_Book2_Rebuttal Power Costs_Electric Rev Req Model (2009 GRC) Rebuttal" xfId="1219"/>
    <cellStyle name="_Book2_Rebuttal Power Costs_Electric Rev Req Model (2009 GRC) Rebuttal 2" xfId="1220"/>
    <cellStyle name="_Book2_Rebuttal Power Costs_Electric Rev Req Model (2009 GRC) Rebuttal 2 2" xfId="1221"/>
    <cellStyle name="_Book2_Rebuttal Power Costs_Electric Rev Req Model (2009 GRC) Rebuttal 3" xfId="1222"/>
    <cellStyle name="_Book2_Rebuttal Power Costs_Electric Rev Req Model (2009 GRC) Rebuttal REmoval of New  WH Solar AdjustMI" xfId="1223"/>
    <cellStyle name="_Book2_Rebuttal Power Costs_Electric Rev Req Model (2009 GRC) Rebuttal REmoval of New  WH Solar AdjustMI 2" xfId="1224"/>
    <cellStyle name="_Book2_Rebuttal Power Costs_Electric Rev Req Model (2009 GRC) Rebuttal REmoval of New  WH Solar AdjustMI 2 2" xfId="1225"/>
    <cellStyle name="_Book2_Rebuttal Power Costs_Electric Rev Req Model (2009 GRC) Rebuttal REmoval of New  WH Solar AdjustMI 3" xfId="1226"/>
    <cellStyle name="_Book2_Rebuttal Power Costs_Electric Rev Req Model (2009 GRC) Revised 01-18-2010" xfId="1227"/>
    <cellStyle name="_Book2_Rebuttal Power Costs_Electric Rev Req Model (2009 GRC) Revised 01-18-2010 2" xfId="1228"/>
    <cellStyle name="_Book2_Rebuttal Power Costs_Electric Rev Req Model (2009 GRC) Revised 01-18-2010 2 2" xfId="1229"/>
    <cellStyle name="_Book2_Rebuttal Power Costs_Electric Rev Req Model (2009 GRC) Revised 01-18-2010 3" xfId="1230"/>
    <cellStyle name="_Book2_Rebuttal Power Costs_Final Order Electric EXHIBIT A-1" xfId="1231"/>
    <cellStyle name="_Book2_Rebuttal Power Costs_Final Order Electric EXHIBIT A-1 2" xfId="1232"/>
    <cellStyle name="_Book2_Rebuttal Power Costs_Final Order Electric EXHIBIT A-1 2 2" xfId="1233"/>
    <cellStyle name="_Book2_Rebuttal Power Costs_Final Order Electric EXHIBIT A-1 3" xfId="1234"/>
    <cellStyle name="_Book2_ROR &amp; CONV FACTOR" xfId="1235"/>
    <cellStyle name="_Book2_ROR &amp; CONV FACTOR 2" xfId="1236"/>
    <cellStyle name="_Book2_ROR &amp; CONV FACTOR 2 2" xfId="1237"/>
    <cellStyle name="_Book2_ROR &amp; CONV FACTOR 3" xfId="1238"/>
    <cellStyle name="_Book2_ROR 5.02" xfId="1239"/>
    <cellStyle name="_Book2_ROR 5.02 2" xfId="1240"/>
    <cellStyle name="_Book2_ROR 5.02 2 2" xfId="1241"/>
    <cellStyle name="_Book2_ROR 5.02 3" xfId="1242"/>
    <cellStyle name="_Book2_Wind Integration 10GRC" xfId="1243"/>
    <cellStyle name="_Book2_Wind Integration 10GRC 2" xfId="1244"/>
    <cellStyle name="_Book3" xfId="1245"/>
    <cellStyle name="_Book5" xfId="1246"/>
    <cellStyle name="_Book5_DEM-WP(C) Costs Not In AURORA 2010GRC As Filed" xfId="1247"/>
    <cellStyle name="_Book5_NIM Summary" xfId="1248"/>
    <cellStyle name="_Book5_NIM Summary 09GRC" xfId="1249"/>
    <cellStyle name="_Book5_NIM Summary 2" xfId="1250"/>
    <cellStyle name="_Book5_NIM Summary 3" xfId="1251"/>
    <cellStyle name="_Book5_NIM Summary 4" xfId="1252"/>
    <cellStyle name="_Book5_NIM Summary 5" xfId="1253"/>
    <cellStyle name="_Book5_NIM Summary 6" xfId="1254"/>
    <cellStyle name="_Book5_NIM Summary 7" xfId="1255"/>
    <cellStyle name="_Book5_NIM Summary 8" xfId="1256"/>
    <cellStyle name="_Book5_NIM Summary 9" xfId="1257"/>
    <cellStyle name="_Book5_PCA 9 -  Exhibit D April 2010 (3)" xfId="1258"/>
    <cellStyle name="_Book5_Reconciliation" xfId="1259"/>
    <cellStyle name="_Book5_Wind Integration 10GRC" xfId="1260"/>
    <cellStyle name="_Book5_Wind Integration 10GRC 2" xfId="1261"/>
    <cellStyle name="_BPA NOS" xfId="1262"/>
    <cellStyle name="_BPA NOS_DEM-WP(C) Wind Integration Summary 2010GRC" xfId="1263"/>
    <cellStyle name="_BPA NOS_DEM-WP(C) Wind Integration Summary 2010GRC 2" xfId="1264"/>
    <cellStyle name="_BPA NOS_NIM Summary" xfId="1265"/>
    <cellStyle name="_BPA NOS_NIM Summary 2" xfId="1266"/>
    <cellStyle name="_Chelan Debt Forecast 12.19.05" xfId="1267"/>
    <cellStyle name="_Chelan Debt Forecast 12.19.05 2" xfId="1268"/>
    <cellStyle name="_Chelan Debt Forecast 12.19.05 2 2" xfId="1269"/>
    <cellStyle name="_Chelan Debt Forecast 12.19.05 2 2 2" xfId="1270"/>
    <cellStyle name="_Chelan Debt Forecast 12.19.05 2 3" xfId="1271"/>
    <cellStyle name="_Chelan Debt Forecast 12.19.05 3" xfId="1272"/>
    <cellStyle name="_Chelan Debt Forecast 12.19.05 3 2" xfId="1273"/>
    <cellStyle name="_Chelan Debt Forecast 12.19.05 3 2 2" xfId="1274"/>
    <cellStyle name="_Chelan Debt Forecast 12.19.05 3 3" xfId="1275"/>
    <cellStyle name="_Chelan Debt Forecast 12.19.05 3 3 2" xfId="1276"/>
    <cellStyle name="_Chelan Debt Forecast 12.19.05 3 4" xfId="1277"/>
    <cellStyle name="_Chelan Debt Forecast 12.19.05 3 4 2" xfId="1278"/>
    <cellStyle name="_Chelan Debt Forecast 12.19.05 4" xfId="1279"/>
    <cellStyle name="_Chelan Debt Forecast 12.19.05 4 2" xfId="1280"/>
    <cellStyle name="_Chelan Debt Forecast 12.19.05 5" xfId="1281"/>
    <cellStyle name="_Chelan Debt Forecast 12.19.05_(C) WHE Proforma with ITC cash grant 10 Yr Amort_for deferral_102809" xfId="1282"/>
    <cellStyle name="_Chelan Debt Forecast 12.19.05_(C) WHE Proforma with ITC cash grant 10 Yr Amort_for deferral_102809 2" xfId="1283"/>
    <cellStyle name="_Chelan Debt Forecast 12.19.05_(C) WHE Proforma with ITC cash grant 10 Yr Amort_for deferral_102809 2 2" xfId="1284"/>
    <cellStyle name="_Chelan Debt Forecast 12.19.05_(C) WHE Proforma with ITC cash grant 10 Yr Amort_for deferral_102809 3" xfId="1285"/>
    <cellStyle name="_Chelan Debt Forecast 12.19.05_(C) WHE Proforma with ITC cash grant 10 Yr Amort_for deferral_102809_16.07E Wild Horse Wind Expansionwrkingfile" xfId="1286"/>
    <cellStyle name="_Chelan Debt Forecast 12.19.05_(C) WHE Proforma with ITC cash grant 10 Yr Amort_for deferral_102809_16.07E Wild Horse Wind Expansionwrkingfile 2" xfId="1287"/>
    <cellStyle name="_Chelan Debt Forecast 12.19.05_(C) WHE Proforma with ITC cash grant 10 Yr Amort_for deferral_102809_16.07E Wild Horse Wind Expansionwrkingfile 2 2" xfId="1288"/>
    <cellStyle name="_Chelan Debt Forecast 12.19.05_(C) WHE Proforma with ITC cash grant 10 Yr Amort_for deferral_102809_16.07E Wild Horse Wind Expansionwrkingfile 3" xfId="1289"/>
    <cellStyle name="_Chelan Debt Forecast 12.19.05_(C) WHE Proforma with ITC cash grant 10 Yr Amort_for deferral_102809_16.07E Wild Horse Wind Expansionwrkingfile SF" xfId="1290"/>
    <cellStyle name="_Chelan Debt Forecast 12.19.05_(C) WHE Proforma with ITC cash grant 10 Yr Amort_for deferral_102809_16.07E Wild Horse Wind Expansionwrkingfile SF 2" xfId="1291"/>
    <cellStyle name="_Chelan Debt Forecast 12.19.05_(C) WHE Proforma with ITC cash grant 10 Yr Amort_for deferral_102809_16.07E Wild Horse Wind Expansionwrkingfile SF 2 2" xfId="1292"/>
    <cellStyle name="_Chelan Debt Forecast 12.19.05_(C) WHE Proforma with ITC cash grant 10 Yr Amort_for deferral_102809_16.07E Wild Horse Wind Expansionwrkingfile SF 3" xfId="1293"/>
    <cellStyle name="_Chelan Debt Forecast 12.19.05_(C) WHE Proforma with ITC cash grant 10 Yr Amort_for deferral_102809_16.37E Wild Horse Expansion DeferralRevwrkingfile SF" xfId="1294"/>
    <cellStyle name="_Chelan Debt Forecast 12.19.05_(C) WHE Proforma with ITC cash grant 10 Yr Amort_for deferral_102809_16.37E Wild Horse Expansion DeferralRevwrkingfile SF 2" xfId="1295"/>
    <cellStyle name="_Chelan Debt Forecast 12.19.05_(C) WHE Proforma with ITC cash grant 10 Yr Amort_for deferral_102809_16.37E Wild Horse Expansion DeferralRevwrkingfile SF 2 2" xfId="1296"/>
    <cellStyle name="_Chelan Debt Forecast 12.19.05_(C) WHE Proforma with ITC cash grant 10 Yr Amort_for deferral_102809_16.37E Wild Horse Expansion DeferralRevwrkingfile SF 3" xfId="1297"/>
    <cellStyle name="_Chelan Debt Forecast 12.19.05_(C) WHE Proforma with ITC cash grant 10 Yr Amort_for rebuttal_120709" xfId="1298"/>
    <cellStyle name="_Chelan Debt Forecast 12.19.05_(C) WHE Proforma with ITC cash grant 10 Yr Amort_for rebuttal_120709 2" xfId="1299"/>
    <cellStyle name="_Chelan Debt Forecast 12.19.05_(C) WHE Proforma with ITC cash grant 10 Yr Amort_for rebuttal_120709 2 2" xfId="1300"/>
    <cellStyle name="_Chelan Debt Forecast 12.19.05_(C) WHE Proforma with ITC cash grant 10 Yr Amort_for rebuttal_120709 3" xfId="1301"/>
    <cellStyle name="_Chelan Debt Forecast 12.19.05_04.07E Wild Horse Wind Expansion" xfId="1302"/>
    <cellStyle name="_Chelan Debt Forecast 12.19.05_04.07E Wild Horse Wind Expansion 2" xfId="1303"/>
    <cellStyle name="_Chelan Debt Forecast 12.19.05_04.07E Wild Horse Wind Expansion 2 2" xfId="1304"/>
    <cellStyle name="_Chelan Debt Forecast 12.19.05_04.07E Wild Horse Wind Expansion 3" xfId="1305"/>
    <cellStyle name="_Chelan Debt Forecast 12.19.05_04.07E Wild Horse Wind Expansion_16.07E Wild Horse Wind Expansionwrkingfile" xfId="1306"/>
    <cellStyle name="_Chelan Debt Forecast 12.19.05_04.07E Wild Horse Wind Expansion_16.07E Wild Horse Wind Expansionwrkingfile 2" xfId="1307"/>
    <cellStyle name="_Chelan Debt Forecast 12.19.05_04.07E Wild Horse Wind Expansion_16.07E Wild Horse Wind Expansionwrkingfile 2 2" xfId="1308"/>
    <cellStyle name="_Chelan Debt Forecast 12.19.05_04.07E Wild Horse Wind Expansion_16.07E Wild Horse Wind Expansionwrkingfile 3" xfId="1309"/>
    <cellStyle name="_Chelan Debt Forecast 12.19.05_04.07E Wild Horse Wind Expansion_16.07E Wild Horse Wind Expansionwrkingfile SF" xfId="1310"/>
    <cellStyle name="_Chelan Debt Forecast 12.19.05_04.07E Wild Horse Wind Expansion_16.07E Wild Horse Wind Expansionwrkingfile SF 2" xfId="1311"/>
    <cellStyle name="_Chelan Debt Forecast 12.19.05_04.07E Wild Horse Wind Expansion_16.07E Wild Horse Wind Expansionwrkingfile SF 2 2" xfId="1312"/>
    <cellStyle name="_Chelan Debt Forecast 12.19.05_04.07E Wild Horse Wind Expansion_16.07E Wild Horse Wind Expansionwrkingfile SF 3" xfId="1313"/>
    <cellStyle name="_Chelan Debt Forecast 12.19.05_04.07E Wild Horse Wind Expansion_16.37E Wild Horse Expansion DeferralRevwrkingfile SF" xfId="1314"/>
    <cellStyle name="_Chelan Debt Forecast 12.19.05_04.07E Wild Horse Wind Expansion_16.37E Wild Horse Expansion DeferralRevwrkingfile SF 2" xfId="1315"/>
    <cellStyle name="_Chelan Debt Forecast 12.19.05_04.07E Wild Horse Wind Expansion_16.37E Wild Horse Expansion DeferralRevwrkingfile SF 2 2" xfId="1316"/>
    <cellStyle name="_Chelan Debt Forecast 12.19.05_04.07E Wild Horse Wind Expansion_16.37E Wild Horse Expansion DeferralRevwrkingfile SF 3" xfId="1317"/>
    <cellStyle name="_Chelan Debt Forecast 12.19.05_16.07E Wild Horse Wind Expansionwrkingfile" xfId="1318"/>
    <cellStyle name="_Chelan Debt Forecast 12.19.05_16.07E Wild Horse Wind Expansionwrkingfile 2" xfId="1319"/>
    <cellStyle name="_Chelan Debt Forecast 12.19.05_16.07E Wild Horse Wind Expansionwrkingfile 2 2" xfId="1320"/>
    <cellStyle name="_Chelan Debt Forecast 12.19.05_16.07E Wild Horse Wind Expansionwrkingfile 3" xfId="1321"/>
    <cellStyle name="_Chelan Debt Forecast 12.19.05_16.07E Wild Horse Wind Expansionwrkingfile SF" xfId="1322"/>
    <cellStyle name="_Chelan Debt Forecast 12.19.05_16.07E Wild Horse Wind Expansionwrkingfile SF 2" xfId="1323"/>
    <cellStyle name="_Chelan Debt Forecast 12.19.05_16.07E Wild Horse Wind Expansionwrkingfile SF 2 2" xfId="1324"/>
    <cellStyle name="_Chelan Debt Forecast 12.19.05_16.07E Wild Horse Wind Expansionwrkingfile SF 3" xfId="1325"/>
    <cellStyle name="_Chelan Debt Forecast 12.19.05_16.37E Wild Horse Expansion DeferralRevwrkingfile SF" xfId="1326"/>
    <cellStyle name="_Chelan Debt Forecast 12.19.05_16.37E Wild Horse Expansion DeferralRevwrkingfile SF 2" xfId="1327"/>
    <cellStyle name="_Chelan Debt Forecast 12.19.05_16.37E Wild Horse Expansion DeferralRevwrkingfile SF 2 2" xfId="1328"/>
    <cellStyle name="_Chelan Debt Forecast 12.19.05_16.37E Wild Horse Expansion DeferralRevwrkingfile SF 3" xfId="1329"/>
    <cellStyle name="_Chelan Debt Forecast 12.19.05_2009 GRC Compl Filing - Exhibit D" xfId="1330"/>
    <cellStyle name="_Chelan Debt Forecast 12.19.05_2009 GRC Compl Filing - Exhibit D 2" xfId="1331"/>
    <cellStyle name="_Chelan Debt Forecast 12.19.05_3.01 Income Statement" xfId="1332"/>
    <cellStyle name="_Chelan Debt Forecast 12.19.05_3.01 Income Statement 2" xfId="9822"/>
    <cellStyle name="_Chelan Debt Forecast 12.19.05_4 31 Regulatory Assets and Liabilities  7 06- Exhibit D" xfId="1333"/>
    <cellStyle name="_Chelan Debt Forecast 12.19.05_4 31 Regulatory Assets and Liabilities  7 06- Exhibit D 2" xfId="1334"/>
    <cellStyle name="_Chelan Debt Forecast 12.19.05_4 31 Regulatory Assets and Liabilities  7 06- Exhibit D 2 2" xfId="1335"/>
    <cellStyle name="_Chelan Debt Forecast 12.19.05_4 31 Regulatory Assets and Liabilities  7 06- Exhibit D 3" xfId="1336"/>
    <cellStyle name="_Chelan Debt Forecast 12.19.05_4 31 Regulatory Assets and Liabilities  7 06- Exhibit D_NIM Summary" xfId="1337"/>
    <cellStyle name="_Chelan Debt Forecast 12.19.05_4 31 Regulatory Assets and Liabilities  7 06- Exhibit D_NIM Summary 2" xfId="1338"/>
    <cellStyle name="_Chelan Debt Forecast 12.19.05_4 32 Regulatory Assets and Liabilities  7 06- Exhibit D" xfId="1339"/>
    <cellStyle name="_Chelan Debt Forecast 12.19.05_4 32 Regulatory Assets and Liabilities  7 06- Exhibit D 2" xfId="1340"/>
    <cellStyle name="_Chelan Debt Forecast 12.19.05_4 32 Regulatory Assets and Liabilities  7 06- Exhibit D 2 2" xfId="1341"/>
    <cellStyle name="_Chelan Debt Forecast 12.19.05_4 32 Regulatory Assets and Liabilities  7 06- Exhibit D 3" xfId="1342"/>
    <cellStyle name="_Chelan Debt Forecast 12.19.05_4 32 Regulatory Assets and Liabilities  7 06- Exhibit D_NIM Summary" xfId="1343"/>
    <cellStyle name="_Chelan Debt Forecast 12.19.05_4 32 Regulatory Assets and Liabilities  7 06- Exhibit D_NIM Summary 2" xfId="1344"/>
    <cellStyle name="_Chelan Debt Forecast 12.19.05_AURORA Total New" xfId="1345"/>
    <cellStyle name="_Chelan Debt Forecast 12.19.05_AURORA Total New 2" xfId="1346"/>
    <cellStyle name="_Chelan Debt Forecast 12.19.05_Book2" xfId="1347"/>
    <cellStyle name="_Chelan Debt Forecast 12.19.05_Book2 2" xfId="1348"/>
    <cellStyle name="_Chelan Debt Forecast 12.19.05_Book2 2 2" xfId="1349"/>
    <cellStyle name="_Chelan Debt Forecast 12.19.05_Book2 3" xfId="1350"/>
    <cellStyle name="_Chelan Debt Forecast 12.19.05_Book2_Adj Bench DR 3 for Initial Briefs (Electric)" xfId="1351"/>
    <cellStyle name="_Chelan Debt Forecast 12.19.05_Book2_Adj Bench DR 3 for Initial Briefs (Electric) 2" xfId="1352"/>
    <cellStyle name="_Chelan Debt Forecast 12.19.05_Book2_Adj Bench DR 3 for Initial Briefs (Electric) 2 2" xfId="1353"/>
    <cellStyle name="_Chelan Debt Forecast 12.19.05_Book2_Adj Bench DR 3 for Initial Briefs (Electric) 3" xfId="1354"/>
    <cellStyle name="_Chelan Debt Forecast 12.19.05_Book2_Electric Rev Req Model (2009 GRC) Rebuttal" xfId="1355"/>
    <cellStyle name="_Chelan Debt Forecast 12.19.05_Book2_Electric Rev Req Model (2009 GRC) Rebuttal 2" xfId="1356"/>
    <cellStyle name="_Chelan Debt Forecast 12.19.05_Book2_Electric Rev Req Model (2009 GRC) Rebuttal 2 2" xfId="1357"/>
    <cellStyle name="_Chelan Debt Forecast 12.19.05_Book2_Electric Rev Req Model (2009 GRC) Rebuttal 3" xfId="1358"/>
    <cellStyle name="_Chelan Debt Forecast 12.19.05_Book2_Electric Rev Req Model (2009 GRC) Rebuttal REmoval of New  WH Solar AdjustMI" xfId="1359"/>
    <cellStyle name="_Chelan Debt Forecast 12.19.05_Book2_Electric Rev Req Model (2009 GRC) Rebuttal REmoval of New  WH Solar AdjustMI 2" xfId="1360"/>
    <cellStyle name="_Chelan Debt Forecast 12.19.05_Book2_Electric Rev Req Model (2009 GRC) Rebuttal REmoval of New  WH Solar AdjustMI 2 2" xfId="1361"/>
    <cellStyle name="_Chelan Debt Forecast 12.19.05_Book2_Electric Rev Req Model (2009 GRC) Rebuttal REmoval of New  WH Solar AdjustMI 3" xfId="1362"/>
    <cellStyle name="_Chelan Debt Forecast 12.19.05_Book2_Electric Rev Req Model (2009 GRC) Revised 01-18-2010" xfId="1363"/>
    <cellStyle name="_Chelan Debt Forecast 12.19.05_Book2_Electric Rev Req Model (2009 GRC) Revised 01-18-2010 2" xfId="1364"/>
    <cellStyle name="_Chelan Debt Forecast 12.19.05_Book2_Electric Rev Req Model (2009 GRC) Revised 01-18-2010 2 2" xfId="1365"/>
    <cellStyle name="_Chelan Debt Forecast 12.19.05_Book2_Electric Rev Req Model (2009 GRC) Revised 01-18-2010 3" xfId="1366"/>
    <cellStyle name="_Chelan Debt Forecast 12.19.05_Book2_Final Order Electric EXHIBIT A-1" xfId="1367"/>
    <cellStyle name="_Chelan Debt Forecast 12.19.05_Book2_Final Order Electric EXHIBIT A-1 2" xfId="1368"/>
    <cellStyle name="_Chelan Debt Forecast 12.19.05_Book2_Final Order Electric EXHIBIT A-1 2 2" xfId="1369"/>
    <cellStyle name="_Chelan Debt Forecast 12.19.05_Book2_Final Order Electric EXHIBIT A-1 3" xfId="1370"/>
    <cellStyle name="_Chelan Debt Forecast 12.19.05_Book4" xfId="1371"/>
    <cellStyle name="_Chelan Debt Forecast 12.19.05_Book4 2" xfId="1372"/>
    <cellStyle name="_Chelan Debt Forecast 12.19.05_Book4 2 2" xfId="1373"/>
    <cellStyle name="_Chelan Debt Forecast 12.19.05_Book4 3" xfId="1374"/>
    <cellStyle name="_Chelan Debt Forecast 12.19.05_Book9" xfId="1375"/>
    <cellStyle name="_Chelan Debt Forecast 12.19.05_Book9 2" xfId="1376"/>
    <cellStyle name="_Chelan Debt Forecast 12.19.05_Book9 2 2" xfId="1377"/>
    <cellStyle name="_Chelan Debt Forecast 12.19.05_Book9 3" xfId="1378"/>
    <cellStyle name="_Chelan Debt Forecast 12.19.05_Exhibit D fr R Gho 12-31-08" xfId="1379"/>
    <cellStyle name="_Chelan Debt Forecast 12.19.05_Exhibit D fr R Gho 12-31-08 2" xfId="1380"/>
    <cellStyle name="_Chelan Debt Forecast 12.19.05_Exhibit D fr R Gho 12-31-08 v2" xfId="1381"/>
    <cellStyle name="_Chelan Debt Forecast 12.19.05_Exhibit D fr R Gho 12-31-08 v2 2" xfId="1382"/>
    <cellStyle name="_Chelan Debt Forecast 12.19.05_Exhibit D fr R Gho 12-31-08 v2_NIM Summary" xfId="1383"/>
    <cellStyle name="_Chelan Debt Forecast 12.19.05_Exhibit D fr R Gho 12-31-08 v2_NIM Summary 2" xfId="1384"/>
    <cellStyle name="_Chelan Debt Forecast 12.19.05_Exhibit D fr R Gho 12-31-08_NIM Summary" xfId="1385"/>
    <cellStyle name="_Chelan Debt Forecast 12.19.05_Exhibit D fr R Gho 12-31-08_NIM Summary 2" xfId="1386"/>
    <cellStyle name="_Chelan Debt Forecast 12.19.05_Hopkins Ridge Prepaid Tran - Interest Earned RY 12ME Feb  '11" xfId="1387"/>
    <cellStyle name="_Chelan Debt Forecast 12.19.05_Hopkins Ridge Prepaid Tran - Interest Earned RY 12ME Feb  '11 2" xfId="1388"/>
    <cellStyle name="_Chelan Debt Forecast 12.19.05_Hopkins Ridge Prepaid Tran - Interest Earned RY 12ME Feb  '11_NIM Summary" xfId="1389"/>
    <cellStyle name="_Chelan Debt Forecast 12.19.05_Hopkins Ridge Prepaid Tran - Interest Earned RY 12ME Feb  '11_NIM Summary 2" xfId="1390"/>
    <cellStyle name="_Chelan Debt Forecast 12.19.05_Hopkins Ridge Prepaid Tran - Interest Earned RY 12ME Feb  '11_Transmission Workbook for May BOD" xfId="1391"/>
    <cellStyle name="_Chelan Debt Forecast 12.19.05_Hopkins Ridge Prepaid Tran - Interest Earned RY 12ME Feb  '11_Transmission Workbook for May BOD 2" xfId="1392"/>
    <cellStyle name="_Chelan Debt Forecast 12.19.05_INPUTS" xfId="1393"/>
    <cellStyle name="_Chelan Debt Forecast 12.19.05_INPUTS 2" xfId="1394"/>
    <cellStyle name="_Chelan Debt Forecast 12.19.05_INPUTS 2 2" xfId="1395"/>
    <cellStyle name="_Chelan Debt Forecast 12.19.05_INPUTS 3" xfId="1396"/>
    <cellStyle name="_Chelan Debt Forecast 12.19.05_NIM Summary" xfId="1397"/>
    <cellStyle name="_Chelan Debt Forecast 12.19.05_NIM Summary 09GRC" xfId="1398"/>
    <cellStyle name="_Chelan Debt Forecast 12.19.05_NIM Summary 09GRC 2" xfId="1399"/>
    <cellStyle name="_Chelan Debt Forecast 12.19.05_NIM Summary 2" xfId="1400"/>
    <cellStyle name="_Chelan Debt Forecast 12.19.05_NIM Summary 3" xfId="1401"/>
    <cellStyle name="_Chelan Debt Forecast 12.19.05_NIM Summary 4" xfId="1402"/>
    <cellStyle name="_Chelan Debt Forecast 12.19.05_NIM Summary 5" xfId="1403"/>
    <cellStyle name="_Chelan Debt Forecast 12.19.05_NIM Summary 6" xfId="1404"/>
    <cellStyle name="_Chelan Debt Forecast 12.19.05_NIM Summary 7" xfId="1405"/>
    <cellStyle name="_Chelan Debt Forecast 12.19.05_NIM Summary 8" xfId="1406"/>
    <cellStyle name="_Chelan Debt Forecast 12.19.05_NIM Summary 9" xfId="1407"/>
    <cellStyle name="_Chelan Debt Forecast 12.19.05_PCA 7 - Exhibit D update 11_30_08 (2)" xfId="1408"/>
    <cellStyle name="_Chelan Debt Forecast 12.19.05_PCA 7 - Exhibit D update 11_30_08 (2) 2" xfId="1409"/>
    <cellStyle name="_Chelan Debt Forecast 12.19.05_PCA 7 - Exhibit D update 11_30_08 (2) 2 2" xfId="1410"/>
    <cellStyle name="_Chelan Debt Forecast 12.19.05_PCA 7 - Exhibit D update 11_30_08 (2) 3" xfId="1411"/>
    <cellStyle name="_Chelan Debt Forecast 12.19.05_PCA 7 - Exhibit D update 11_30_08 (2)_NIM Summary" xfId="1412"/>
    <cellStyle name="_Chelan Debt Forecast 12.19.05_PCA 7 - Exhibit D update 11_30_08 (2)_NIM Summary 2" xfId="1413"/>
    <cellStyle name="_Chelan Debt Forecast 12.19.05_PCA 9 -  Exhibit D April 2010 (3)" xfId="1414"/>
    <cellStyle name="_Chelan Debt Forecast 12.19.05_PCA 9 -  Exhibit D April 2010 (3) 2" xfId="1415"/>
    <cellStyle name="_Chelan Debt Forecast 12.19.05_Power Costs - Comparison bx Rbtl-Staff-Jt-PC" xfId="1416"/>
    <cellStyle name="_Chelan Debt Forecast 12.19.05_Power Costs - Comparison bx Rbtl-Staff-Jt-PC 2" xfId="1417"/>
    <cellStyle name="_Chelan Debt Forecast 12.19.05_Power Costs - Comparison bx Rbtl-Staff-Jt-PC 2 2" xfId="1418"/>
    <cellStyle name="_Chelan Debt Forecast 12.19.05_Power Costs - Comparison bx Rbtl-Staff-Jt-PC 3" xfId="1419"/>
    <cellStyle name="_Chelan Debt Forecast 12.19.05_Power Costs - Comparison bx Rbtl-Staff-Jt-PC_Adj Bench DR 3 for Initial Briefs (Electric)" xfId="1420"/>
    <cellStyle name="_Chelan Debt Forecast 12.19.05_Power Costs - Comparison bx Rbtl-Staff-Jt-PC_Adj Bench DR 3 for Initial Briefs (Electric) 2" xfId="1421"/>
    <cellStyle name="_Chelan Debt Forecast 12.19.05_Power Costs - Comparison bx Rbtl-Staff-Jt-PC_Adj Bench DR 3 for Initial Briefs (Electric) 2 2" xfId="1422"/>
    <cellStyle name="_Chelan Debt Forecast 12.19.05_Power Costs - Comparison bx Rbtl-Staff-Jt-PC_Adj Bench DR 3 for Initial Briefs (Electric) 3" xfId="1423"/>
    <cellStyle name="_Chelan Debt Forecast 12.19.05_Power Costs - Comparison bx Rbtl-Staff-Jt-PC_Electric Rev Req Model (2009 GRC) Rebuttal" xfId="1424"/>
    <cellStyle name="_Chelan Debt Forecast 12.19.05_Power Costs - Comparison bx Rbtl-Staff-Jt-PC_Electric Rev Req Model (2009 GRC) Rebuttal 2" xfId="1425"/>
    <cellStyle name="_Chelan Debt Forecast 12.19.05_Power Costs - Comparison bx Rbtl-Staff-Jt-PC_Electric Rev Req Model (2009 GRC) Rebuttal 2 2" xfId="1426"/>
    <cellStyle name="_Chelan Debt Forecast 12.19.05_Power Costs - Comparison bx Rbtl-Staff-Jt-PC_Electric Rev Req Model (2009 GRC) Rebuttal 3" xfId="1427"/>
    <cellStyle name="_Chelan Debt Forecast 12.19.05_Power Costs - Comparison bx Rbtl-Staff-Jt-PC_Electric Rev Req Model (2009 GRC) Rebuttal REmoval of New  WH Solar AdjustMI" xfId="1428"/>
    <cellStyle name="_Chelan Debt Forecast 12.19.05_Power Costs - Comparison bx Rbtl-Staff-Jt-PC_Electric Rev Req Model (2009 GRC) Rebuttal REmoval of New  WH Solar AdjustMI 2" xfId="1429"/>
    <cellStyle name="_Chelan Debt Forecast 12.19.05_Power Costs - Comparison bx Rbtl-Staff-Jt-PC_Electric Rev Req Model (2009 GRC) Rebuttal REmoval of New  WH Solar AdjustMI 2 2" xfId="1430"/>
    <cellStyle name="_Chelan Debt Forecast 12.19.05_Power Costs - Comparison bx Rbtl-Staff-Jt-PC_Electric Rev Req Model (2009 GRC) Rebuttal REmoval of New  WH Solar AdjustMI 3" xfId="1431"/>
    <cellStyle name="_Chelan Debt Forecast 12.19.05_Power Costs - Comparison bx Rbtl-Staff-Jt-PC_Electric Rev Req Model (2009 GRC) Revised 01-18-2010" xfId="1432"/>
    <cellStyle name="_Chelan Debt Forecast 12.19.05_Power Costs - Comparison bx Rbtl-Staff-Jt-PC_Electric Rev Req Model (2009 GRC) Revised 01-18-2010 2" xfId="1433"/>
    <cellStyle name="_Chelan Debt Forecast 12.19.05_Power Costs - Comparison bx Rbtl-Staff-Jt-PC_Electric Rev Req Model (2009 GRC) Revised 01-18-2010 2 2" xfId="1434"/>
    <cellStyle name="_Chelan Debt Forecast 12.19.05_Power Costs - Comparison bx Rbtl-Staff-Jt-PC_Electric Rev Req Model (2009 GRC) Revised 01-18-2010 3" xfId="1435"/>
    <cellStyle name="_Chelan Debt Forecast 12.19.05_Power Costs - Comparison bx Rbtl-Staff-Jt-PC_Final Order Electric EXHIBIT A-1" xfId="1436"/>
    <cellStyle name="_Chelan Debt Forecast 12.19.05_Power Costs - Comparison bx Rbtl-Staff-Jt-PC_Final Order Electric EXHIBIT A-1 2" xfId="1437"/>
    <cellStyle name="_Chelan Debt Forecast 12.19.05_Power Costs - Comparison bx Rbtl-Staff-Jt-PC_Final Order Electric EXHIBIT A-1 2 2" xfId="1438"/>
    <cellStyle name="_Chelan Debt Forecast 12.19.05_Power Costs - Comparison bx Rbtl-Staff-Jt-PC_Final Order Electric EXHIBIT A-1 3" xfId="1439"/>
    <cellStyle name="_Chelan Debt Forecast 12.19.05_Production Adj 4.37" xfId="1440"/>
    <cellStyle name="_Chelan Debt Forecast 12.19.05_Production Adj 4.37 2" xfId="1441"/>
    <cellStyle name="_Chelan Debt Forecast 12.19.05_Production Adj 4.37 2 2" xfId="1442"/>
    <cellStyle name="_Chelan Debt Forecast 12.19.05_Production Adj 4.37 3" xfId="1443"/>
    <cellStyle name="_Chelan Debt Forecast 12.19.05_Purchased Power Adj 4.03" xfId="1444"/>
    <cellStyle name="_Chelan Debt Forecast 12.19.05_Purchased Power Adj 4.03 2" xfId="1445"/>
    <cellStyle name="_Chelan Debt Forecast 12.19.05_Purchased Power Adj 4.03 2 2" xfId="1446"/>
    <cellStyle name="_Chelan Debt Forecast 12.19.05_Purchased Power Adj 4.03 3" xfId="1447"/>
    <cellStyle name="_Chelan Debt Forecast 12.19.05_Rebuttal Power Costs" xfId="1448"/>
    <cellStyle name="_Chelan Debt Forecast 12.19.05_Rebuttal Power Costs 2" xfId="1449"/>
    <cellStyle name="_Chelan Debt Forecast 12.19.05_Rebuttal Power Costs 2 2" xfId="1450"/>
    <cellStyle name="_Chelan Debt Forecast 12.19.05_Rebuttal Power Costs 3" xfId="1451"/>
    <cellStyle name="_Chelan Debt Forecast 12.19.05_Rebuttal Power Costs_Adj Bench DR 3 for Initial Briefs (Electric)" xfId="1452"/>
    <cellStyle name="_Chelan Debt Forecast 12.19.05_Rebuttal Power Costs_Adj Bench DR 3 for Initial Briefs (Electric) 2" xfId="1453"/>
    <cellStyle name="_Chelan Debt Forecast 12.19.05_Rebuttal Power Costs_Adj Bench DR 3 for Initial Briefs (Electric) 2 2" xfId="1454"/>
    <cellStyle name="_Chelan Debt Forecast 12.19.05_Rebuttal Power Costs_Adj Bench DR 3 for Initial Briefs (Electric) 3" xfId="1455"/>
    <cellStyle name="_Chelan Debt Forecast 12.19.05_Rebuttal Power Costs_Electric Rev Req Model (2009 GRC) Rebuttal" xfId="1456"/>
    <cellStyle name="_Chelan Debt Forecast 12.19.05_Rebuttal Power Costs_Electric Rev Req Model (2009 GRC) Rebuttal 2" xfId="1457"/>
    <cellStyle name="_Chelan Debt Forecast 12.19.05_Rebuttal Power Costs_Electric Rev Req Model (2009 GRC) Rebuttal 2 2" xfId="1458"/>
    <cellStyle name="_Chelan Debt Forecast 12.19.05_Rebuttal Power Costs_Electric Rev Req Model (2009 GRC) Rebuttal 3" xfId="1459"/>
    <cellStyle name="_Chelan Debt Forecast 12.19.05_Rebuttal Power Costs_Electric Rev Req Model (2009 GRC) Rebuttal REmoval of New  WH Solar AdjustMI" xfId="1460"/>
    <cellStyle name="_Chelan Debt Forecast 12.19.05_Rebuttal Power Costs_Electric Rev Req Model (2009 GRC) Rebuttal REmoval of New  WH Solar AdjustMI 2" xfId="1461"/>
    <cellStyle name="_Chelan Debt Forecast 12.19.05_Rebuttal Power Costs_Electric Rev Req Model (2009 GRC) Rebuttal REmoval of New  WH Solar AdjustMI 2 2" xfId="1462"/>
    <cellStyle name="_Chelan Debt Forecast 12.19.05_Rebuttal Power Costs_Electric Rev Req Model (2009 GRC) Rebuttal REmoval of New  WH Solar AdjustMI 3" xfId="1463"/>
    <cellStyle name="_Chelan Debt Forecast 12.19.05_Rebuttal Power Costs_Electric Rev Req Model (2009 GRC) Revised 01-18-2010" xfId="1464"/>
    <cellStyle name="_Chelan Debt Forecast 12.19.05_Rebuttal Power Costs_Electric Rev Req Model (2009 GRC) Revised 01-18-2010 2" xfId="1465"/>
    <cellStyle name="_Chelan Debt Forecast 12.19.05_Rebuttal Power Costs_Electric Rev Req Model (2009 GRC) Revised 01-18-2010 2 2" xfId="1466"/>
    <cellStyle name="_Chelan Debt Forecast 12.19.05_Rebuttal Power Costs_Electric Rev Req Model (2009 GRC) Revised 01-18-2010 3" xfId="1467"/>
    <cellStyle name="_Chelan Debt Forecast 12.19.05_Rebuttal Power Costs_Final Order Electric EXHIBIT A-1" xfId="1468"/>
    <cellStyle name="_Chelan Debt Forecast 12.19.05_Rebuttal Power Costs_Final Order Electric EXHIBIT A-1 2" xfId="1469"/>
    <cellStyle name="_Chelan Debt Forecast 12.19.05_Rebuttal Power Costs_Final Order Electric EXHIBIT A-1 2 2" xfId="1470"/>
    <cellStyle name="_Chelan Debt Forecast 12.19.05_Rebuttal Power Costs_Final Order Electric EXHIBIT A-1 3" xfId="1471"/>
    <cellStyle name="_Chelan Debt Forecast 12.19.05_ROR &amp; CONV FACTOR" xfId="1472"/>
    <cellStyle name="_Chelan Debt Forecast 12.19.05_ROR &amp; CONV FACTOR 2" xfId="1473"/>
    <cellStyle name="_Chelan Debt Forecast 12.19.05_ROR &amp; CONV FACTOR 2 2" xfId="1474"/>
    <cellStyle name="_Chelan Debt Forecast 12.19.05_ROR &amp; CONV FACTOR 3" xfId="1475"/>
    <cellStyle name="_Chelan Debt Forecast 12.19.05_ROR 5.02" xfId="1476"/>
    <cellStyle name="_Chelan Debt Forecast 12.19.05_ROR 5.02 2" xfId="1477"/>
    <cellStyle name="_Chelan Debt Forecast 12.19.05_ROR 5.02 2 2" xfId="1478"/>
    <cellStyle name="_Chelan Debt Forecast 12.19.05_ROR 5.02 3" xfId="1479"/>
    <cellStyle name="_Chelan Debt Forecast 12.19.05_Transmission Workbook for May BOD" xfId="1480"/>
    <cellStyle name="_Chelan Debt Forecast 12.19.05_Transmission Workbook for May BOD 2" xfId="1481"/>
    <cellStyle name="_Chelan Debt Forecast 12.19.05_Wind Integration 10GRC" xfId="1482"/>
    <cellStyle name="_Chelan Debt Forecast 12.19.05_Wind Integration 10GRC 2" xfId="1483"/>
    <cellStyle name="_Copy 11-9 Sumas Proforma - Current" xfId="1484"/>
    <cellStyle name="_Costs not in AURORA 06GRC" xfId="1485"/>
    <cellStyle name="_Costs not in AURORA 06GRC 2" xfId="1486"/>
    <cellStyle name="_Costs not in AURORA 06GRC 2 2" xfId="1487"/>
    <cellStyle name="_Costs not in AURORA 06GRC 2 2 2" xfId="1488"/>
    <cellStyle name="_Costs not in AURORA 06GRC 2 3" xfId="1489"/>
    <cellStyle name="_Costs not in AURORA 06GRC 3" xfId="1490"/>
    <cellStyle name="_Costs not in AURORA 06GRC 3 2" xfId="1491"/>
    <cellStyle name="_Costs not in AURORA 06GRC 3 2 2" xfId="1492"/>
    <cellStyle name="_Costs not in AURORA 06GRC 3 3" xfId="1493"/>
    <cellStyle name="_Costs not in AURORA 06GRC 3 3 2" xfId="1494"/>
    <cellStyle name="_Costs not in AURORA 06GRC 3 4" xfId="1495"/>
    <cellStyle name="_Costs not in AURORA 06GRC 3 4 2" xfId="1496"/>
    <cellStyle name="_Costs not in AURORA 06GRC 4" xfId="1497"/>
    <cellStyle name="_Costs not in AURORA 06GRC 4 2" xfId="1498"/>
    <cellStyle name="_Costs not in AURORA 06GRC 5" xfId="1499"/>
    <cellStyle name="_Costs not in AURORA 06GRC_04 07E Wild Horse Wind Expansion (C) (2)" xfId="1500"/>
    <cellStyle name="_Costs not in AURORA 06GRC_04 07E Wild Horse Wind Expansion (C) (2) 2" xfId="1501"/>
    <cellStyle name="_Costs not in AURORA 06GRC_04 07E Wild Horse Wind Expansion (C) (2) 2 2" xfId="1502"/>
    <cellStyle name="_Costs not in AURORA 06GRC_04 07E Wild Horse Wind Expansion (C) (2) 3" xfId="1503"/>
    <cellStyle name="_Costs not in AURORA 06GRC_04 07E Wild Horse Wind Expansion (C) (2)_Adj Bench DR 3 for Initial Briefs (Electric)" xfId="1504"/>
    <cellStyle name="_Costs not in AURORA 06GRC_04 07E Wild Horse Wind Expansion (C) (2)_Adj Bench DR 3 for Initial Briefs (Electric) 2" xfId="1505"/>
    <cellStyle name="_Costs not in AURORA 06GRC_04 07E Wild Horse Wind Expansion (C) (2)_Adj Bench DR 3 for Initial Briefs (Electric) 2 2" xfId="1506"/>
    <cellStyle name="_Costs not in AURORA 06GRC_04 07E Wild Horse Wind Expansion (C) (2)_Adj Bench DR 3 for Initial Briefs (Electric) 3" xfId="1507"/>
    <cellStyle name="_Costs not in AURORA 06GRC_04 07E Wild Horse Wind Expansion (C) (2)_Electric Rev Req Model (2009 GRC) " xfId="1508"/>
    <cellStyle name="_Costs not in AURORA 06GRC_04 07E Wild Horse Wind Expansion (C) (2)_Electric Rev Req Model (2009 GRC)  2" xfId="1509"/>
    <cellStyle name="_Costs not in AURORA 06GRC_04 07E Wild Horse Wind Expansion (C) (2)_Electric Rev Req Model (2009 GRC)  2 2" xfId="1510"/>
    <cellStyle name="_Costs not in AURORA 06GRC_04 07E Wild Horse Wind Expansion (C) (2)_Electric Rev Req Model (2009 GRC)  3" xfId="1511"/>
    <cellStyle name="_Costs not in AURORA 06GRC_04 07E Wild Horse Wind Expansion (C) (2)_Electric Rev Req Model (2009 GRC) Rebuttal" xfId="1512"/>
    <cellStyle name="_Costs not in AURORA 06GRC_04 07E Wild Horse Wind Expansion (C) (2)_Electric Rev Req Model (2009 GRC) Rebuttal 2" xfId="1513"/>
    <cellStyle name="_Costs not in AURORA 06GRC_04 07E Wild Horse Wind Expansion (C) (2)_Electric Rev Req Model (2009 GRC) Rebuttal 2 2" xfId="1514"/>
    <cellStyle name="_Costs not in AURORA 06GRC_04 07E Wild Horse Wind Expansion (C) (2)_Electric Rev Req Model (2009 GRC) Rebuttal 3" xfId="1515"/>
    <cellStyle name="_Costs not in AURORA 06GRC_04 07E Wild Horse Wind Expansion (C) (2)_Electric Rev Req Model (2009 GRC) Rebuttal REmoval of New  WH Solar AdjustMI" xfId="1516"/>
    <cellStyle name="_Costs not in AURORA 06GRC_04 07E Wild Horse Wind Expansion (C) (2)_Electric Rev Req Model (2009 GRC) Rebuttal REmoval of New  WH Solar AdjustMI 2" xfId="1517"/>
    <cellStyle name="_Costs not in AURORA 06GRC_04 07E Wild Horse Wind Expansion (C) (2)_Electric Rev Req Model (2009 GRC) Rebuttal REmoval of New  WH Solar AdjustMI 2 2" xfId="1518"/>
    <cellStyle name="_Costs not in AURORA 06GRC_04 07E Wild Horse Wind Expansion (C) (2)_Electric Rev Req Model (2009 GRC) Rebuttal REmoval of New  WH Solar AdjustMI 3" xfId="1519"/>
    <cellStyle name="_Costs not in AURORA 06GRC_04 07E Wild Horse Wind Expansion (C) (2)_Electric Rev Req Model (2009 GRC) Revised 01-18-2010" xfId="1520"/>
    <cellStyle name="_Costs not in AURORA 06GRC_04 07E Wild Horse Wind Expansion (C) (2)_Electric Rev Req Model (2009 GRC) Revised 01-18-2010 2" xfId="1521"/>
    <cellStyle name="_Costs not in AURORA 06GRC_04 07E Wild Horse Wind Expansion (C) (2)_Electric Rev Req Model (2009 GRC) Revised 01-18-2010 2 2" xfId="1522"/>
    <cellStyle name="_Costs not in AURORA 06GRC_04 07E Wild Horse Wind Expansion (C) (2)_Electric Rev Req Model (2009 GRC) Revised 01-18-2010 3" xfId="1523"/>
    <cellStyle name="_Costs not in AURORA 06GRC_04 07E Wild Horse Wind Expansion (C) (2)_Final Order Electric EXHIBIT A-1" xfId="1524"/>
    <cellStyle name="_Costs not in AURORA 06GRC_04 07E Wild Horse Wind Expansion (C) (2)_Final Order Electric EXHIBIT A-1 2" xfId="1525"/>
    <cellStyle name="_Costs not in AURORA 06GRC_04 07E Wild Horse Wind Expansion (C) (2)_Final Order Electric EXHIBIT A-1 2 2" xfId="1526"/>
    <cellStyle name="_Costs not in AURORA 06GRC_04 07E Wild Horse Wind Expansion (C) (2)_Final Order Electric EXHIBIT A-1 3" xfId="1527"/>
    <cellStyle name="_Costs not in AURORA 06GRC_04 07E Wild Horse Wind Expansion (C) (2)_TENASKA REGULATORY ASSET" xfId="1528"/>
    <cellStyle name="_Costs not in AURORA 06GRC_04 07E Wild Horse Wind Expansion (C) (2)_TENASKA REGULATORY ASSET 2" xfId="1529"/>
    <cellStyle name="_Costs not in AURORA 06GRC_04 07E Wild Horse Wind Expansion (C) (2)_TENASKA REGULATORY ASSET 2 2" xfId="1530"/>
    <cellStyle name="_Costs not in AURORA 06GRC_04 07E Wild Horse Wind Expansion (C) (2)_TENASKA REGULATORY ASSET 3" xfId="1531"/>
    <cellStyle name="_Costs not in AURORA 06GRC_16.37E Wild Horse Expansion DeferralRevwrkingfile SF" xfId="1532"/>
    <cellStyle name="_Costs not in AURORA 06GRC_16.37E Wild Horse Expansion DeferralRevwrkingfile SF 2" xfId="1533"/>
    <cellStyle name="_Costs not in AURORA 06GRC_16.37E Wild Horse Expansion DeferralRevwrkingfile SF 2 2" xfId="1534"/>
    <cellStyle name="_Costs not in AURORA 06GRC_16.37E Wild Horse Expansion DeferralRevwrkingfile SF 3" xfId="1535"/>
    <cellStyle name="_Costs not in AURORA 06GRC_2009 GRC Compl Filing - Exhibit D" xfId="1536"/>
    <cellStyle name="_Costs not in AURORA 06GRC_2009 GRC Compl Filing - Exhibit D 2" xfId="1537"/>
    <cellStyle name="_Costs not in AURORA 06GRC_3.01 Income Statement" xfId="1538"/>
    <cellStyle name="_Costs not in AURORA 06GRC_3.01 Income Statement 2" xfId="9823"/>
    <cellStyle name="_Costs not in AURORA 06GRC_4 31 Regulatory Assets and Liabilities  7 06- Exhibit D" xfId="1539"/>
    <cellStyle name="_Costs not in AURORA 06GRC_4 31 Regulatory Assets and Liabilities  7 06- Exhibit D 2" xfId="1540"/>
    <cellStyle name="_Costs not in AURORA 06GRC_4 31 Regulatory Assets and Liabilities  7 06- Exhibit D 2 2" xfId="1541"/>
    <cellStyle name="_Costs not in AURORA 06GRC_4 31 Regulatory Assets and Liabilities  7 06- Exhibit D 3" xfId="1542"/>
    <cellStyle name="_Costs not in AURORA 06GRC_4 31 Regulatory Assets and Liabilities  7 06- Exhibit D_NIM Summary" xfId="1543"/>
    <cellStyle name="_Costs not in AURORA 06GRC_4 31 Regulatory Assets and Liabilities  7 06- Exhibit D_NIM Summary 2" xfId="1544"/>
    <cellStyle name="_Costs not in AURORA 06GRC_4 32 Regulatory Assets and Liabilities  7 06- Exhibit D" xfId="1545"/>
    <cellStyle name="_Costs not in AURORA 06GRC_4 32 Regulatory Assets and Liabilities  7 06- Exhibit D 2" xfId="1546"/>
    <cellStyle name="_Costs not in AURORA 06GRC_4 32 Regulatory Assets and Liabilities  7 06- Exhibit D 2 2" xfId="1547"/>
    <cellStyle name="_Costs not in AURORA 06GRC_4 32 Regulatory Assets and Liabilities  7 06- Exhibit D 3" xfId="1548"/>
    <cellStyle name="_Costs not in AURORA 06GRC_4 32 Regulatory Assets and Liabilities  7 06- Exhibit D_NIM Summary" xfId="1549"/>
    <cellStyle name="_Costs not in AURORA 06GRC_4 32 Regulatory Assets and Liabilities  7 06- Exhibit D_NIM Summary 2" xfId="1550"/>
    <cellStyle name="_Costs not in AURORA 06GRC_AURORA Total New" xfId="1551"/>
    <cellStyle name="_Costs not in AURORA 06GRC_AURORA Total New 2" xfId="1552"/>
    <cellStyle name="_Costs not in AURORA 06GRC_Book2" xfId="1553"/>
    <cellStyle name="_Costs not in AURORA 06GRC_Book2 2" xfId="1554"/>
    <cellStyle name="_Costs not in AURORA 06GRC_Book2 2 2" xfId="1555"/>
    <cellStyle name="_Costs not in AURORA 06GRC_Book2 3" xfId="1556"/>
    <cellStyle name="_Costs not in AURORA 06GRC_Book2_Adj Bench DR 3 for Initial Briefs (Electric)" xfId="1557"/>
    <cellStyle name="_Costs not in AURORA 06GRC_Book2_Adj Bench DR 3 for Initial Briefs (Electric) 2" xfId="1558"/>
    <cellStyle name="_Costs not in AURORA 06GRC_Book2_Adj Bench DR 3 for Initial Briefs (Electric) 2 2" xfId="1559"/>
    <cellStyle name="_Costs not in AURORA 06GRC_Book2_Adj Bench DR 3 for Initial Briefs (Electric) 3" xfId="1560"/>
    <cellStyle name="_Costs not in AURORA 06GRC_Book2_Electric Rev Req Model (2009 GRC) Rebuttal" xfId="1561"/>
    <cellStyle name="_Costs not in AURORA 06GRC_Book2_Electric Rev Req Model (2009 GRC) Rebuttal 2" xfId="1562"/>
    <cellStyle name="_Costs not in AURORA 06GRC_Book2_Electric Rev Req Model (2009 GRC) Rebuttal 2 2" xfId="1563"/>
    <cellStyle name="_Costs not in AURORA 06GRC_Book2_Electric Rev Req Model (2009 GRC) Rebuttal 3" xfId="1564"/>
    <cellStyle name="_Costs not in AURORA 06GRC_Book2_Electric Rev Req Model (2009 GRC) Rebuttal REmoval of New  WH Solar AdjustMI" xfId="1565"/>
    <cellStyle name="_Costs not in AURORA 06GRC_Book2_Electric Rev Req Model (2009 GRC) Rebuttal REmoval of New  WH Solar AdjustMI 2" xfId="1566"/>
    <cellStyle name="_Costs not in AURORA 06GRC_Book2_Electric Rev Req Model (2009 GRC) Rebuttal REmoval of New  WH Solar AdjustMI 2 2" xfId="1567"/>
    <cellStyle name="_Costs not in AURORA 06GRC_Book2_Electric Rev Req Model (2009 GRC) Rebuttal REmoval of New  WH Solar AdjustMI 3" xfId="1568"/>
    <cellStyle name="_Costs not in AURORA 06GRC_Book2_Electric Rev Req Model (2009 GRC) Revised 01-18-2010" xfId="1569"/>
    <cellStyle name="_Costs not in AURORA 06GRC_Book2_Electric Rev Req Model (2009 GRC) Revised 01-18-2010 2" xfId="1570"/>
    <cellStyle name="_Costs not in AURORA 06GRC_Book2_Electric Rev Req Model (2009 GRC) Revised 01-18-2010 2 2" xfId="1571"/>
    <cellStyle name="_Costs not in AURORA 06GRC_Book2_Electric Rev Req Model (2009 GRC) Revised 01-18-2010 3" xfId="1572"/>
    <cellStyle name="_Costs not in AURORA 06GRC_Book2_Final Order Electric EXHIBIT A-1" xfId="1573"/>
    <cellStyle name="_Costs not in AURORA 06GRC_Book2_Final Order Electric EXHIBIT A-1 2" xfId="1574"/>
    <cellStyle name="_Costs not in AURORA 06GRC_Book2_Final Order Electric EXHIBIT A-1 2 2" xfId="1575"/>
    <cellStyle name="_Costs not in AURORA 06GRC_Book2_Final Order Electric EXHIBIT A-1 3" xfId="1576"/>
    <cellStyle name="_Costs not in AURORA 06GRC_Book4" xfId="1577"/>
    <cellStyle name="_Costs not in AURORA 06GRC_Book4 2" xfId="1578"/>
    <cellStyle name="_Costs not in AURORA 06GRC_Book4 2 2" xfId="1579"/>
    <cellStyle name="_Costs not in AURORA 06GRC_Book4 3" xfId="1580"/>
    <cellStyle name="_Costs not in AURORA 06GRC_Book9" xfId="1581"/>
    <cellStyle name="_Costs not in AURORA 06GRC_Book9 2" xfId="1582"/>
    <cellStyle name="_Costs not in AURORA 06GRC_Book9 2 2" xfId="1583"/>
    <cellStyle name="_Costs not in AURORA 06GRC_Book9 3" xfId="1584"/>
    <cellStyle name="_Costs not in AURORA 06GRC_Exhibit D fr R Gho 12-31-08" xfId="1585"/>
    <cellStyle name="_Costs not in AURORA 06GRC_Exhibit D fr R Gho 12-31-08 2" xfId="1586"/>
    <cellStyle name="_Costs not in AURORA 06GRC_Exhibit D fr R Gho 12-31-08 v2" xfId="1587"/>
    <cellStyle name="_Costs not in AURORA 06GRC_Exhibit D fr R Gho 12-31-08 v2 2" xfId="1588"/>
    <cellStyle name="_Costs not in AURORA 06GRC_Exhibit D fr R Gho 12-31-08 v2_NIM Summary" xfId="1589"/>
    <cellStyle name="_Costs not in AURORA 06GRC_Exhibit D fr R Gho 12-31-08 v2_NIM Summary 2" xfId="1590"/>
    <cellStyle name="_Costs not in AURORA 06GRC_Exhibit D fr R Gho 12-31-08_NIM Summary" xfId="1591"/>
    <cellStyle name="_Costs not in AURORA 06GRC_Exhibit D fr R Gho 12-31-08_NIM Summary 2" xfId="1592"/>
    <cellStyle name="_Costs not in AURORA 06GRC_Hopkins Ridge Prepaid Tran - Interest Earned RY 12ME Feb  '11" xfId="1593"/>
    <cellStyle name="_Costs not in AURORA 06GRC_Hopkins Ridge Prepaid Tran - Interest Earned RY 12ME Feb  '11 2" xfId="1594"/>
    <cellStyle name="_Costs not in AURORA 06GRC_Hopkins Ridge Prepaid Tran - Interest Earned RY 12ME Feb  '11_NIM Summary" xfId="1595"/>
    <cellStyle name="_Costs not in AURORA 06GRC_Hopkins Ridge Prepaid Tran - Interest Earned RY 12ME Feb  '11_NIM Summary 2" xfId="1596"/>
    <cellStyle name="_Costs not in AURORA 06GRC_Hopkins Ridge Prepaid Tran - Interest Earned RY 12ME Feb  '11_Transmission Workbook for May BOD" xfId="1597"/>
    <cellStyle name="_Costs not in AURORA 06GRC_Hopkins Ridge Prepaid Tran - Interest Earned RY 12ME Feb  '11_Transmission Workbook for May BOD 2" xfId="1598"/>
    <cellStyle name="_Costs not in AURORA 06GRC_INPUTS" xfId="1599"/>
    <cellStyle name="_Costs not in AURORA 06GRC_INPUTS 2" xfId="1600"/>
    <cellStyle name="_Costs not in AURORA 06GRC_INPUTS 2 2" xfId="1601"/>
    <cellStyle name="_Costs not in AURORA 06GRC_INPUTS 3" xfId="1602"/>
    <cellStyle name="_Costs not in AURORA 06GRC_NIM Summary" xfId="1603"/>
    <cellStyle name="_Costs not in AURORA 06GRC_NIM Summary 09GRC" xfId="1604"/>
    <cellStyle name="_Costs not in AURORA 06GRC_NIM Summary 09GRC 2" xfId="1605"/>
    <cellStyle name="_Costs not in AURORA 06GRC_NIM Summary 2" xfId="1606"/>
    <cellStyle name="_Costs not in AURORA 06GRC_NIM Summary 3" xfId="1607"/>
    <cellStyle name="_Costs not in AURORA 06GRC_NIM Summary 4" xfId="1608"/>
    <cellStyle name="_Costs not in AURORA 06GRC_NIM Summary 5" xfId="1609"/>
    <cellStyle name="_Costs not in AURORA 06GRC_NIM Summary 6" xfId="1610"/>
    <cellStyle name="_Costs not in AURORA 06GRC_NIM Summary 7" xfId="1611"/>
    <cellStyle name="_Costs not in AURORA 06GRC_NIM Summary 8" xfId="1612"/>
    <cellStyle name="_Costs not in AURORA 06GRC_NIM Summary 9" xfId="1613"/>
    <cellStyle name="_Costs not in AURORA 06GRC_PCA 7 - Exhibit D update 11_30_08 (2)" xfId="1614"/>
    <cellStyle name="_Costs not in AURORA 06GRC_PCA 7 - Exhibit D update 11_30_08 (2) 2" xfId="1615"/>
    <cellStyle name="_Costs not in AURORA 06GRC_PCA 7 - Exhibit D update 11_30_08 (2) 2 2" xfId="1616"/>
    <cellStyle name="_Costs not in AURORA 06GRC_PCA 7 - Exhibit D update 11_30_08 (2) 3" xfId="1617"/>
    <cellStyle name="_Costs not in AURORA 06GRC_PCA 7 - Exhibit D update 11_30_08 (2)_NIM Summary" xfId="1618"/>
    <cellStyle name="_Costs not in AURORA 06GRC_PCA 7 - Exhibit D update 11_30_08 (2)_NIM Summary 2" xfId="1619"/>
    <cellStyle name="_Costs not in AURORA 06GRC_PCA 9 -  Exhibit D April 2010 (3)" xfId="1620"/>
    <cellStyle name="_Costs not in AURORA 06GRC_PCA 9 -  Exhibit D April 2010 (3) 2" xfId="1621"/>
    <cellStyle name="_Costs not in AURORA 06GRC_Power Costs - Comparison bx Rbtl-Staff-Jt-PC" xfId="1622"/>
    <cellStyle name="_Costs not in AURORA 06GRC_Power Costs - Comparison bx Rbtl-Staff-Jt-PC 2" xfId="1623"/>
    <cellStyle name="_Costs not in AURORA 06GRC_Power Costs - Comparison bx Rbtl-Staff-Jt-PC 2 2" xfId="1624"/>
    <cellStyle name="_Costs not in AURORA 06GRC_Power Costs - Comparison bx Rbtl-Staff-Jt-PC 3" xfId="1625"/>
    <cellStyle name="_Costs not in AURORA 06GRC_Power Costs - Comparison bx Rbtl-Staff-Jt-PC_Adj Bench DR 3 for Initial Briefs (Electric)" xfId="1626"/>
    <cellStyle name="_Costs not in AURORA 06GRC_Power Costs - Comparison bx Rbtl-Staff-Jt-PC_Adj Bench DR 3 for Initial Briefs (Electric) 2" xfId="1627"/>
    <cellStyle name="_Costs not in AURORA 06GRC_Power Costs - Comparison bx Rbtl-Staff-Jt-PC_Adj Bench DR 3 for Initial Briefs (Electric) 2 2" xfId="1628"/>
    <cellStyle name="_Costs not in AURORA 06GRC_Power Costs - Comparison bx Rbtl-Staff-Jt-PC_Adj Bench DR 3 for Initial Briefs (Electric) 3" xfId="1629"/>
    <cellStyle name="_Costs not in AURORA 06GRC_Power Costs - Comparison bx Rbtl-Staff-Jt-PC_Electric Rev Req Model (2009 GRC) Rebuttal" xfId="1630"/>
    <cellStyle name="_Costs not in AURORA 06GRC_Power Costs - Comparison bx Rbtl-Staff-Jt-PC_Electric Rev Req Model (2009 GRC) Rebuttal 2" xfId="1631"/>
    <cellStyle name="_Costs not in AURORA 06GRC_Power Costs - Comparison bx Rbtl-Staff-Jt-PC_Electric Rev Req Model (2009 GRC) Rebuttal 2 2" xfId="1632"/>
    <cellStyle name="_Costs not in AURORA 06GRC_Power Costs - Comparison bx Rbtl-Staff-Jt-PC_Electric Rev Req Model (2009 GRC) Rebuttal 3" xfId="1633"/>
    <cellStyle name="_Costs not in AURORA 06GRC_Power Costs - Comparison bx Rbtl-Staff-Jt-PC_Electric Rev Req Model (2009 GRC) Rebuttal REmoval of New  WH Solar AdjustMI" xfId="1634"/>
    <cellStyle name="_Costs not in AURORA 06GRC_Power Costs - Comparison bx Rbtl-Staff-Jt-PC_Electric Rev Req Model (2009 GRC) Rebuttal REmoval of New  WH Solar AdjustMI 2" xfId="1635"/>
    <cellStyle name="_Costs not in AURORA 06GRC_Power Costs - Comparison bx Rbtl-Staff-Jt-PC_Electric Rev Req Model (2009 GRC) Rebuttal REmoval of New  WH Solar AdjustMI 2 2" xfId="1636"/>
    <cellStyle name="_Costs not in AURORA 06GRC_Power Costs - Comparison bx Rbtl-Staff-Jt-PC_Electric Rev Req Model (2009 GRC) Rebuttal REmoval of New  WH Solar AdjustMI 3" xfId="1637"/>
    <cellStyle name="_Costs not in AURORA 06GRC_Power Costs - Comparison bx Rbtl-Staff-Jt-PC_Electric Rev Req Model (2009 GRC) Revised 01-18-2010" xfId="1638"/>
    <cellStyle name="_Costs not in AURORA 06GRC_Power Costs - Comparison bx Rbtl-Staff-Jt-PC_Electric Rev Req Model (2009 GRC) Revised 01-18-2010 2" xfId="1639"/>
    <cellStyle name="_Costs not in AURORA 06GRC_Power Costs - Comparison bx Rbtl-Staff-Jt-PC_Electric Rev Req Model (2009 GRC) Revised 01-18-2010 2 2" xfId="1640"/>
    <cellStyle name="_Costs not in AURORA 06GRC_Power Costs - Comparison bx Rbtl-Staff-Jt-PC_Electric Rev Req Model (2009 GRC) Revised 01-18-2010 3" xfId="1641"/>
    <cellStyle name="_Costs not in AURORA 06GRC_Power Costs - Comparison bx Rbtl-Staff-Jt-PC_Final Order Electric EXHIBIT A-1" xfId="1642"/>
    <cellStyle name="_Costs not in AURORA 06GRC_Power Costs - Comparison bx Rbtl-Staff-Jt-PC_Final Order Electric EXHIBIT A-1 2" xfId="1643"/>
    <cellStyle name="_Costs not in AURORA 06GRC_Power Costs - Comparison bx Rbtl-Staff-Jt-PC_Final Order Electric EXHIBIT A-1 2 2" xfId="1644"/>
    <cellStyle name="_Costs not in AURORA 06GRC_Power Costs - Comparison bx Rbtl-Staff-Jt-PC_Final Order Electric EXHIBIT A-1 3" xfId="1645"/>
    <cellStyle name="_Costs not in AURORA 06GRC_Production Adj 4.37" xfId="1646"/>
    <cellStyle name="_Costs not in AURORA 06GRC_Production Adj 4.37 2" xfId="1647"/>
    <cellStyle name="_Costs not in AURORA 06GRC_Production Adj 4.37 2 2" xfId="1648"/>
    <cellStyle name="_Costs not in AURORA 06GRC_Production Adj 4.37 3" xfId="1649"/>
    <cellStyle name="_Costs not in AURORA 06GRC_Purchased Power Adj 4.03" xfId="1650"/>
    <cellStyle name="_Costs not in AURORA 06GRC_Purchased Power Adj 4.03 2" xfId="1651"/>
    <cellStyle name="_Costs not in AURORA 06GRC_Purchased Power Adj 4.03 2 2" xfId="1652"/>
    <cellStyle name="_Costs not in AURORA 06GRC_Purchased Power Adj 4.03 3" xfId="1653"/>
    <cellStyle name="_Costs not in AURORA 06GRC_Rebuttal Power Costs" xfId="1654"/>
    <cellStyle name="_Costs not in AURORA 06GRC_Rebuttal Power Costs 2" xfId="1655"/>
    <cellStyle name="_Costs not in AURORA 06GRC_Rebuttal Power Costs 2 2" xfId="1656"/>
    <cellStyle name="_Costs not in AURORA 06GRC_Rebuttal Power Costs 3" xfId="1657"/>
    <cellStyle name="_Costs not in AURORA 06GRC_Rebuttal Power Costs_Adj Bench DR 3 for Initial Briefs (Electric)" xfId="1658"/>
    <cellStyle name="_Costs not in AURORA 06GRC_Rebuttal Power Costs_Adj Bench DR 3 for Initial Briefs (Electric) 2" xfId="1659"/>
    <cellStyle name="_Costs not in AURORA 06GRC_Rebuttal Power Costs_Adj Bench DR 3 for Initial Briefs (Electric) 2 2" xfId="1660"/>
    <cellStyle name="_Costs not in AURORA 06GRC_Rebuttal Power Costs_Adj Bench DR 3 for Initial Briefs (Electric) 3" xfId="1661"/>
    <cellStyle name="_Costs not in AURORA 06GRC_Rebuttal Power Costs_Electric Rev Req Model (2009 GRC) Rebuttal" xfId="1662"/>
    <cellStyle name="_Costs not in AURORA 06GRC_Rebuttal Power Costs_Electric Rev Req Model (2009 GRC) Rebuttal 2" xfId="1663"/>
    <cellStyle name="_Costs not in AURORA 06GRC_Rebuttal Power Costs_Electric Rev Req Model (2009 GRC) Rebuttal 2 2" xfId="1664"/>
    <cellStyle name="_Costs not in AURORA 06GRC_Rebuttal Power Costs_Electric Rev Req Model (2009 GRC) Rebuttal 3" xfId="1665"/>
    <cellStyle name="_Costs not in AURORA 06GRC_Rebuttal Power Costs_Electric Rev Req Model (2009 GRC) Rebuttal REmoval of New  WH Solar AdjustMI" xfId="1666"/>
    <cellStyle name="_Costs not in AURORA 06GRC_Rebuttal Power Costs_Electric Rev Req Model (2009 GRC) Rebuttal REmoval of New  WH Solar AdjustMI 2" xfId="1667"/>
    <cellStyle name="_Costs not in AURORA 06GRC_Rebuttal Power Costs_Electric Rev Req Model (2009 GRC) Rebuttal REmoval of New  WH Solar AdjustMI 2 2" xfId="1668"/>
    <cellStyle name="_Costs not in AURORA 06GRC_Rebuttal Power Costs_Electric Rev Req Model (2009 GRC) Rebuttal REmoval of New  WH Solar AdjustMI 3" xfId="1669"/>
    <cellStyle name="_Costs not in AURORA 06GRC_Rebuttal Power Costs_Electric Rev Req Model (2009 GRC) Revised 01-18-2010" xfId="1670"/>
    <cellStyle name="_Costs not in AURORA 06GRC_Rebuttal Power Costs_Electric Rev Req Model (2009 GRC) Revised 01-18-2010 2" xfId="1671"/>
    <cellStyle name="_Costs not in AURORA 06GRC_Rebuttal Power Costs_Electric Rev Req Model (2009 GRC) Revised 01-18-2010 2 2" xfId="1672"/>
    <cellStyle name="_Costs not in AURORA 06GRC_Rebuttal Power Costs_Electric Rev Req Model (2009 GRC) Revised 01-18-2010 3" xfId="1673"/>
    <cellStyle name="_Costs not in AURORA 06GRC_Rebuttal Power Costs_Final Order Electric EXHIBIT A-1" xfId="1674"/>
    <cellStyle name="_Costs not in AURORA 06GRC_Rebuttal Power Costs_Final Order Electric EXHIBIT A-1 2" xfId="1675"/>
    <cellStyle name="_Costs not in AURORA 06GRC_Rebuttal Power Costs_Final Order Electric EXHIBIT A-1 2 2" xfId="1676"/>
    <cellStyle name="_Costs not in AURORA 06GRC_Rebuttal Power Costs_Final Order Electric EXHIBIT A-1 3" xfId="1677"/>
    <cellStyle name="_Costs not in AURORA 06GRC_ROR &amp; CONV FACTOR" xfId="1678"/>
    <cellStyle name="_Costs not in AURORA 06GRC_ROR &amp; CONV FACTOR 2" xfId="1679"/>
    <cellStyle name="_Costs not in AURORA 06GRC_ROR &amp; CONV FACTOR 2 2" xfId="1680"/>
    <cellStyle name="_Costs not in AURORA 06GRC_ROR &amp; CONV FACTOR 3" xfId="1681"/>
    <cellStyle name="_Costs not in AURORA 06GRC_ROR 5.02" xfId="1682"/>
    <cellStyle name="_Costs not in AURORA 06GRC_ROR 5.02 2" xfId="1683"/>
    <cellStyle name="_Costs not in AURORA 06GRC_ROR 5.02 2 2" xfId="1684"/>
    <cellStyle name="_Costs not in AURORA 06GRC_ROR 5.02 3" xfId="1685"/>
    <cellStyle name="_Costs not in AURORA 06GRC_Transmission Workbook for May BOD" xfId="1686"/>
    <cellStyle name="_Costs not in AURORA 06GRC_Transmission Workbook for May BOD 2" xfId="1687"/>
    <cellStyle name="_Costs not in AURORA 06GRC_Wind Integration 10GRC" xfId="1688"/>
    <cellStyle name="_Costs not in AURORA 06GRC_Wind Integration 10GRC 2" xfId="1689"/>
    <cellStyle name="_Costs not in AURORA 2006GRC 6.15.06" xfId="1690"/>
    <cellStyle name="_Costs not in AURORA 2006GRC 6.15.06 2" xfId="1691"/>
    <cellStyle name="_Costs not in AURORA 2006GRC 6.15.06 2 2" xfId="1692"/>
    <cellStyle name="_Costs not in AURORA 2006GRC 6.15.06 2 2 2" xfId="1693"/>
    <cellStyle name="_Costs not in AURORA 2006GRC 6.15.06 2 3" xfId="1694"/>
    <cellStyle name="_Costs not in AURORA 2006GRC 6.15.06 3" xfId="1695"/>
    <cellStyle name="_Costs not in AURORA 2006GRC 6.15.06 3 2" xfId="1696"/>
    <cellStyle name="_Costs not in AURORA 2006GRC 6.15.06 3 2 2" xfId="1697"/>
    <cellStyle name="_Costs not in AURORA 2006GRC 6.15.06 3 3" xfId="1698"/>
    <cellStyle name="_Costs not in AURORA 2006GRC 6.15.06 3 3 2" xfId="1699"/>
    <cellStyle name="_Costs not in AURORA 2006GRC 6.15.06 3 4" xfId="1700"/>
    <cellStyle name="_Costs not in AURORA 2006GRC 6.15.06 3 4 2" xfId="1701"/>
    <cellStyle name="_Costs not in AURORA 2006GRC 6.15.06 4" xfId="1702"/>
    <cellStyle name="_Costs not in AURORA 2006GRC 6.15.06 4 2" xfId="1703"/>
    <cellStyle name="_Costs not in AURORA 2006GRC 6.15.06 5" xfId="1704"/>
    <cellStyle name="_Costs not in AURORA 2006GRC 6.15.06_04 07E Wild Horse Wind Expansion (C) (2)" xfId="1705"/>
    <cellStyle name="_Costs not in AURORA 2006GRC 6.15.06_04 07E Wild Horse Wind Expansion (C) (2) 2" xfId="1706"/>
    <cellStyle name="_Costs not in AURORA 2006GRC 6.15.06_04 07E Wild Horse Wind Expansion (C) (2) 2 2" xfId="1707"/>
    <cellStyle name="_Costs not in AURORA 2006GRC 6.15.06_04 07E Wild Horse Wind Expansion (C) (2) 3" xfId="1708"/>
    <cellStyle name="_Costs not in AURORA 2006GRC 6.15.06_04 07E Wild Horse Wind Expansion (C) (2)_Adj Bench DR 3 for Initial Briefs (Electric)" xfId="1709"/>
    <cellStyle name="_Costs not in AURORA 2006GRC 6.15.06_04 07E Wild Horse Wind Expansion (C) (2)_Adj Bench DR 3 for Initial Briefs (Electric) 2" xfId="1710"/>
    <cellStyle name="_Costs not in AURORA 2006GRC 6.15.06_04 07E Wild Horse Wind Expansion (C) (2)_Adj Bench DR 3 for Initial Briefs (Electric) 2 2" xfId="1711"/>
    <cellStyle name="_Costs not in AURORA 2006GRC 6.15.06_04 07E Wild Horse Wind Expansion (C) (2)_Adj Bench DR 3 for Initial Briefs (Electric) 3" xfId="1712"/>
    <cellStyle name="_Costs not in AURORA 2006GRC 6.15.06_04 07E Wild Horse Wind Expansion (C) (2)_Electric Rev Req Model (2009 GRC) " xfId="1713"/>
    <cellStyle name="_Costs not in AURORA 2006GRC 6.15.06_04 07E Wild Horse Wind Expansion (C) (2)_Electric Rev Req Model (2009 GRC)  2" xfId="1714"/>
    <cellStyle name="_Costs not in AURORA 2006GRC 6.15.06_04 07E Wild Horse Wind Expansion (C) (2)_Electric Rev Req Model (2009 GRC)  2 2" xfId="1715"/>
    <cellStyle name="_Costs not in AURORA 2006GRC 6.15.06_04 07E Wild Horse Wind Expansion (C) (2)_Electric Rev Req Model (2009 GRC)  3" xfId="1716"/>
    <cellStyle name="_Costs not in AURORA 2006GRC 6.15.06_04 07E Wild Horse Wind Expansion (C) (2)_Electric Rev Req Model (2009 GRC) Rebuttal" xfId="1717"/>
    <cellStyle name="_Costs not in AURORA 2006GRC 6.15.06_04 07E Wild Horse Wind Expansion (C) (2)_Electric Rev Req Model (2009 GRC) Rebuttal 2" xfId="1718"/>
    <cellStyle name="_Costs not in AURORA 2006GRC 6.15.06_04 07E Wild Horse Wind Expansion (C) (2)_Electric Rev Req Model (2009 GRC) Rebuttal 2 2" xfId="1719"/>
    <cellStyle name="_Costs not in AURORA 2006GRC 6.15.06_04 07E Wild Horse Wind Expansion (C) (2)_Electric Rev Req Model (2009 GRC) Rebuttal 3" xfId="1720"/>
    <cellStyle name="_Costs not in AURORA 2006GRC 6.15.06_04 07E Wild Horse Wind Expansion (C) (2)_Electric Rev Req Model (2009 GRC) Rebuttal REmoval of New  WH Solar AdjustMI" xfId="1721"/>
    <cellStyle name="_Costs not in AURORA 2006GRC 6.15.06_04 07E Wild Horse Wind Expansion (C) (2)_Electric Rev Req Model (2009 GRC) Rebuttal REmoval of New  WH Solar AdjustMI 2" xfId="1722"/>
    <cellStyle name="_Costs not in AURORA 2006GRC 6.15.06_04 07E Wild Horse Wind Expansion (C) (2)_Electric Rev Req Model (2009 GRC) Rebuttal REmoval of New  WH Solar AdjustMI 2 2" xfId="1723"/>
    <cellStyle name="_Costs not in AURORA 2006GRC 6.15.06_04 07E Wild Horse Wind Expansion (C) (2)_Electric Rev Req Model (2009 GRC) Rebuttal REmoval of New  WH Solar AdjustMI 3" xfId="1724"/>
    <cellStyle name="_Costs not in AURORA 2006GRC 6.15.06_04 07E Wild Horse Wind Expansion (C) (2)_Electric Rev Req Model (2009 GRC) Revised 01-18-2010" xfId="1725"/>
    <cellStyle name="_Costs not in AURORA 2006GRC 6.15.06_04 07E Wild Horse Wind Expansion (C) (2)_Electric Rev Req Model (2009 GRC) Revised 01-18-2010 2" xfId="1726"/>
    <cellStyle name="_Costs not in AURORA 2006GRC 6.15.06_04 07E Wild Horse Wind Expansion (C) (2)_Electric Rev Req Model (2009 GRC) Revised 01-18-2010 2 2" xfId="1727"/>
    <cellStyle name="_Costs not in AURORA 2006GRC 6.15.06_04 07E Wild Horse Wind Expansion (C) (2)_Electric Rev Req Model (2009 GRC) Revised 01-18-2010 3" xfId="1728"/>
    <cellStyle name="_Costs not in AURORA 2006GRC 6.15.06_04 07E Wild Horse Wind Expansion (C) (2)_Final Order Electric EXHIBIT A-1" xfId="1729"/>
    <cellStyle name="_Costs not in AURORA 2006GRC 6.15.06_04 07E Wild Horse Wind Expansion (C) (2)_Final Order Electric EXHIBIT A-1 2" xfId="1730"/>
    <cellStyle name="_Costs not in AURORA 2006GRC 6.15.06_04 07E Wild Horse Wind Expansion (C) (2)_Final Order Electric EXHIBIT A-1 2 2" xfId="1731"/>
    <cellStyle name="_Costs not in AURORA 2006GRC 6.15.06_04 07E Wild Horse Wind Expansion (C) (2)_Final Order Electric EXHIBIT A-1 3" xfId="1732"/>
    <cellStyle name="_Costs not in AURORA 2006GRC 6.15.06_04 07E Wild Horse Wind Expansion (C) (2)_TENASKA REGULATORY ASSET" xfId="1733"/>
    <cellStyle name="_Costs not in AURORA 2006GRC 6.15.06_04 07E Wild Horse Wind Expansion (C) (2)_TENASKA REGULATORY ASSET 2" xfId="1734"/>
    <cellStyle name="_Costs not in AURORA 2006GRC 6.15.06_04 07E Wild Horse Wind Expansion (C) (2)_TENASKA REGULATORY ASSET 2 2" xfId="1735"/>
    <cellStyle name="_Costs not in AURORA 2006GRC 6.15.06_04 07E Wild Horse Wind Expansion (C) (2)_TENASKA REGULATORY ASSET 3" xfId="1736"/>
    <cellStyle name="_Costs not in AURORA 2006GRC 6.15.06_16.37E Wild Horse Expansion DeferralRevwrkingfile SF" xfId="1737"/>
    <cellStyle name="_Costs not in AURORA 2006GRC 6.15.06_16.37E Wild Horse Expansion DeferralRevwrkingfile SF 2" xfId="1738"/>
    <cellStyle name="_Costs not in AURORA 2006GRC 6.15.06_16.37E Wild Horse Expansion DeferralRevwrkingfile SF 2 2" xfId="1739"/>
    <cellStyle name="_Costs not in AURORA 2006GRC 6.15.06_16.37E Wild Horse Expansion DeferralRevwrkingfile SF 3" xfId="1740"/>
    <cellStyle name="_Costs not in AURORA 2006GRC 6.15.06_2009 GRC Compl Filing - Exhibit D" xfId="1741"/>
    <cellStyle name="_Costs not in AURORA 2006GRC 6.15.06_2009 GRC Compl Filing - Exhibit D 2" xfId="1742"/>
    <cellStyle name="_Costs not in AURORA 2006GRC 6.15.06_3.01 Income Statement" xfId="1743"/>
    <cellStyle name="_Costs not in AURORA 2006GRC 6.15.06_3.01 Income Statement 2" xfId="9824"/>
    <cellStyle name="_Costs not in AURORA 2006GRC 6.15.06_4 31 Regulatory Assets and Liabilities  7 06- Exhibit D" xfId="1744"/>
    <cellStyle name="_Costs not in AURORA 2006GRC 6.15.06_4 31 Regulatory Assets and Liabilities  7 06- Exhibit D 2" xfId="1745"/>
    <cellStyle name="_Costs not in AURORA 2006GRC 6.15.06_4 31 Regulatory Assets and Liabilities  7 06- Exhibit D 2 2" xfId="1746"/>
    <cellStyle name="_Costs not in AURORA 2006GRC 6.15.06_4 31 Regulatory Assets and Liabilities  7 06- Exhibit D 3" xfId="1747"/>
    <cellStyle name="_Costs not in AURORA 2006GRC 6.15.06_4 31 Regulatory Assets and Liabilities  7 06- Exhibit D_NIM Summary" xfId="1748"/>
    <cellStyle name="_Costs not in AURORA 2006GRC 6.15.06_4 31 Regulatory Assets and Liabilities  7 06- Exhibit D_NIM Summary 2" xfId="1749"/>
    <cellStyle name="_Costs not in AURORA 2006GRC 6.15.06_4 32 Regulatory Assets and Liabilities  7 06- Exhibit D" xfId="1750"/>
    <cellStyle name="_Costs not in AURORA 2006GRC 6.15.06_4 32 Regulatory Assets and Liabilities  7 06- Exhibit D 2" xfId="1751"/>
    <cellStyle name="_Costs not in AURORA 2006GRC 6.15.06_4 32 Regulatory Assets and Liabilities  7 06- Exhibit D 2 2" xfId="1752"/>
    <cellStyle name="_Costs not in AURORA 2006GRC 6.15.06_4 32 Regulatory Assets and Liabilities  7 06- Exhibit D 3" xfId="1753"/>
    <cellStyle name="_Costs not in AURORA 2006GRC 6.15.06_4 32 Regulatory Assets and Liabilities  7 06- Exhibit D_NIM Summary" xfId="1754"/>
    <cellStyle name="_Costs not in AURORA 2006GRC 6.15.06_4 32 Regulatory Assets and Liabilities  7 06- Exhibit D_NIM Summary 2" xfId="1755"/>
    <cellStyle name="_Costs not in AURORA 2006GRC 6.15.06_AURORA Total New" xfId="1756"/>
    <cellStyle name="_Costs not in AURORA 2006GRC 6.15.06_AURORA Total New 2" xfId="1757"/>
    <cellStyle name="_Costs not in AURORA 2006GRC 6.15.06_Book2" xfId="1758"/>
    <cellStyle name="_Costs not in AURORA 2006GRC 6.15.06_Book2 2" xfId="1759"/>
    <cellStyle name="_Costs not in AURORA 2006GRC 6.15.06_Book2 2 2" xfId="1760"/>
    <cellStyle name="_Costs not in AURORA 2006GRC 6.15.06_Book2 3" xfId="1761"/>
    <cellStyle name="_Costs not in AURORA 2006GRC 6.15.06_Book2_Adj Bench DR 3 for Initial Briefs (Electric)" xfId="1762"/>
    <cellStyle name="_Costs not in AURORA 2006GRC 6.15.06_Book2_Adj Bench DR 3 for Initial Briefs (Electric) 2" xfId="1763"/>
    <cellStyle name="_Costs not in AURORA 2006GRC 6.15.06_Book2_Adj Bench DR 3 for Initial Briefs (Electric) 2 2" xfId="1764"/>
    <cellStyle name="_Costs not in AURORA 2006GRC 6.15.06_Book2_Adj Bench DR 3 for Initial Briefs (Electric) 3" xfId="1765"/>
    <cellStyle name="_Costs not in AURORA 2006GRC 6.15.06_Book2_Electric Rev Req Model (2009 GRC) Rebuttal" xfId="1766"/>
    <cellStyle name="_Costs not in AURORA 2006GRC 6.15.06_Book2_Electric Rev Req Model (2009 GRC) Rebuttal 2" xfId="1767"/>
    <cellStyle name="_Costs not in AURORA 2006GRC 6.15.06_Book2_Electric Rev Req Model (2009 GRC) Rebuttal 2 2" xfId="1768"/>
    <cellStyle name="_Costs not in AURORA 2006GRC 6.15.06_Book2_Electric Rev Req Model (2009 GRC) Rebuttal 3" xfId="1769"/>
    <cellStyle name="_Costs not in AURORA 2006GRC 6.15.06_Book2_Electric Rev Req Model (2009 GRC) Rebuttal REmoval of New  WH Solar AdjustMI" xfId="1770"/>
    <cellStyle name="_Costs not in AURORA 2006GRC 6.15.06_Book2_Electric Rev Req Model (2009 GRC) Rebuttal REmoval of New  WH Solar AdjustMI 2" xfId="1771"/>
    <cellStyle name="_Costs not in AURORA 2006GRC 6.15.06_Book2_Electric Rev Req Model (2009 GRC) Rebuttal REmoval of New  WH Solar AdjustMI 2 2" xfId="1772"/>
    <cellStyle name="_Costs not in AURORA 2006GRC 6.15.06_Book2_Electric Rev Req Model (2009 GRC) Rebuttal REmoval of New  WH Solar AdjustMI 3" xfId="1773"/>
    <cellStyle name="_Costs not in AURORA 2006GRC 6.15.06_Book2_Electric Rev Req Model (2009 GRC) Revised 01-18-2010" xfId="1774"/>
    <cellStyle name="_Costs not in AURORA 2006GRC 6.15.06_Book2_Electric Rev Req Model (2009 GRC) Revised 01-18-2010 2" xfId="1775"/>
    <cellStyle name="_Costs not in AURORA 2006GRC 6.15.06_Book2_Electric Rev Req Model (2009 GRC) Revised 01-18-2010 2 2" xfId="1776"/>
    <cellStyle name="_Costs not in AURORA 2006GRC 6.15.06_Book2_Electric Rev Req Model (2009 GRC) Revised 01-18-2010 3" xfId="1777"/>
    <cellStyle name="_Costs not in AURORA 2006GRC 6.15.06_Book2_Final Order Electric EXHIBIT A-1" xfId="1778"/>
    <cellStyle name="_Costs not in AURORA 2006GRC 6.15.06_Book2_Final Order Electric EXHIBIT A-1 2" xfId="1779"/>
    <cellStyle name="_Costs not in AURORA 2006GRC 6.15.06_Book2_Final Order Electric EXHIBIT A-1 2 2" xfId="1780"/>
    <cellStyle name="_Costs not in AURORA 2006GRC 6.15.06_Book2_Final Order Electric EXHIBIT A-1 3" xfId="1781"/>
    <cellStyle name="_Costs not in AURORA 2006GRC 6.15.06_Book4" xfId="1782"/>
    <cellStyle name="_Costs not in AURORA 2006GRC 6.15.06_Book4 2" xfId="1783"/>
    <cellStyle name="_Costs not in AURORA 2006GRC 6.15.06_Book4 2 2" xfId="1784"/>
    <cellStyle name="_Costs not in AURORA 2006GRC 6.15.06_Book4 3" xfId="1785"/>
    <cellStyle name="_Costs not in AURORA 2006GRC 6.15.06_Book9" xfId="1786"/>
    <cellStyle name="_Costs not in AURORA 2006GRC 6.15.06_Book9 2" xfId="1787"/>
    <cellStyle name="_Costs not in AURORA 2006GRC 6.15.06_Book9 2 2" xfId="1788"/>
    <cellStyle name="_Costs not in AURORA 2006GRC 6.15.06_Book9 3" xfId="1789"/>
    <cellStyle name="_Costs not in AURORA 2006GRC 6.15.06_INPUTS" xfId="1790"/>
    <cellStyle name="_Costs not in AURORA 2006GRC 6.15.06_INPUTS 2" xfId="1791"/>
    <cellStyle name="_Costs not in AURORA 2006GRC 6.15.06_INPUTS 2 2" xfId="1792"/>
    <cellStyle name="_Costs not in AURORA 2006GRC 6.15.06_INPUTS 3" xfId="1793"/>
    <cellStyle name="_Costs not in AURORA 2006GRC 6.15.06_NIM Summary" xfId="1794"/>
    <cellStyle name="_Costs not in AURORA 2006GRC 6.15.06_NIM Summary 09GRC" xfId="1795"/>
    <cellStyle name="_Costs not in AURORA 2006GRC 6.15.06_NIM Summary 09GRC 2" xfId="1796"/>
    <cellStyle name="_Costs not in AURORA 2006GRC 6.15.06_NIM Summary 2" xfId="1797"/>
    <cellStyle name="_Costs not in AURORA 2006GRC 6.15.06_NIM Summary 3" xfId="1798"/>
    <cellStyle name="_Costs not in AURORA 2006GRC 6.15.06_NIM Summary 4" xfId="1799"/>
    <cellStyle name="_Costs not in AURORA 2006GRC 6.15.06_NIM Summary 5" xfId="1800"/>
    <cellStyle name="_Costs not in AURORA 2006GRC 6.15.06_NIM Summary 6" xfId="1801"/>
    <cellStyle name="_Costs not in AURORA 2006GRC 6.15.06_NIM Summary 7" xfId="1802"/>
    <cellStyle name="_Costs not in AURORA 2006GRC 6.15.06_NIM Summary 8" xfId="1803"/>
    <cellStyle name="_Costs not in AURORA 2006GRC 6.15.06_NIM Summary 9" xfId="1804"/>
    <cellStyle name="_Costs not in AURORA 2006GRC 6.15.06_PCA 9 -  Exhibit D April 2010 (3)" xfId="1805"/>
    <cellStyle name="_Costs not in AURORA 2006GRC 6.15.06_PCA 9 -  Exhibit D April 2010 (3) 2" xfId="1806"/>
    <cellStyle name="_Costs not in AURORA 2006GRC 6.15.06_Power Costs - Comparison bx Rbtl-Staff-Jt-PC" xfId="1807"/>
    <cellStyle name="_Costs not in AURORA 2006GRC 6.15.06_Power Costs - Comparison bx Rbtl-Staff-Jt-PC 2" xfId="1808"/>
    <cellStyle name="_Costs not in AURORA 2006GRC 6.15.06_Power Costs - Comparison bx Rbtl-Staff-Jt-PC 2 2" xfId="1809"/>
    <cellStyle name="_Costs not in AURORA 2006GRC 6.15.06_Power Costs - Comparison bx Rbtl-Staff-Jt-PC 3" xfId="1810"/>
    <cellStyle name="_Costs not in AURORA 2006GRC 6.15.06_Power Costs - Comparison bx Rbtl-Staff-Jt-PC_Adj Bench DR 3 for Initial Briefs (Electric)" xfId="1811"/>
    <cellStyle name="_Costs not in AURORA 2006GRC 6.15.06_Power Costs - Comparison bx Rbtl-Staff-Jt-PC_Adj Bench DR 3 for Initial Briefs (Electric) 2" xfId="1812"/>
    <cellStyle name="_Costs not in AURORA 2006GRC 6.15.06_Power Costs - Comparison bx Rbtl-Staff-Jt-PC_Adj Bench DR 3 for Initial Briefs (Electric) 2 2" xfId="1813"/>
    <cellStyle name="_Costs not in AURORA 2006GRC 6.15.06_Power Costs - Comparison bx Rbtl-Staff-Jt-PC_Adj Bench DR 3 for Initial Briefs (Electric) 3" xfId="1814"/>
    <cellStyle name="_Costs not in AURORA 2006GRC 6.15.06_Power Costs - Comparison bx Rbtl-Staff-Jt-PC_Electric Rev Req Model (2009 GRC) Rebuttal" xfId="1815"/>
    <cellStyle name="_Costs not in AURORA 2006GRC 6.15.06_Power Costs - Comparison bx Rbtl-Staff-Jt-PC_Electric Rev Req Model (2009 GRC) Rebuttal 2" xfId="1816"/>
    <cellStyle name="_Costs not in AURORA 2006GRC 6.15.06_Power Costs - Comparison bx Rbtl-Staff-Jt-PC_Electric Rev Req Model (2009 GRC) Rebuttal 2 2" xfId="1817"/>
    <cellStyle name="_Costs not in AURORA 2006GRC 6.15.06_Power Costs - Comparison bx Rbtl-Staff-Jt-PC_Electric Rev Req Model (2009 GRC) Rebuttal 3" xfId="1818"/>
    <cellStyle name="_Costs not in AURORA 2006GRC 6.15.06_Power Costs - Comparison bx Rbtl-Staff-Jt-PC_Electric Rev Req Model (2009 GRC) Rebuttal REmoval of New  WH Solar AdjustMI" xfId="1819"/>
    <cellStyle name="_Costs not in AURORA 2006GRC 6.15.06_Power Costs - Comparison bx Rbtl-Staff-Jt-PC_Electric Rev Req Model (2009 GRC) Rebuttal REmoval of New  WH Solar AdjustMI 2" xfId="1820"/>
    <cellStyle name="_Costs not in AURORA 2006GRC 6.15.06_Power Costs - Comparison bx Rbtl-Staff-Jt-PC_Electric Rev Req Model (2009 GRC) Rebuttal REmoval of New  WH Solar AdjustMI 2 2" xfId="1821"/>
    <cellStyle name="_Costs not in AURORA 2006GRC 6.15.06_Power Costs - Comparison bx Rbtl-Staff-Jt-PC_Electric Rev Req Model (2009 GRC) Rebuttal REmoval of New  WH Solar AdjustMI 3" xfId="1822"/>
    <cellStyle name="_Costs not in AURORA 2006GRC 6.15.06_Power Costs - Comparison bx Rbtl-Staff-Jt-PC_Electric Rev Req Model (2009 GRC) Revised 01-18-2010" xfId="1823"/>
    <cellStyle name="_Costs not in AURORA 2006GRC 6.15.06_Power Costs - Comparison bx Rbtl-Staff-Jt-PC_Electric Rev Req Model (2009 GRC) Revised 01-18-2010 2" xfId="1824"/>
    <cellStyle name="_Costs not in AURORA 2006GRC 6.15.06_Power Costs - Comparison bx Rbtl-Staff-Jt-PC_Electric Rev Req Model (2009 GRC) Revised 01-18-2010 2 2" xfId="1825"/>
    <cellStyle name="_Costs not in AURORA 2006GRC 6.15.06_Power Costs - Comparison bx Rbtl-Staff-Jt-PC_Electric Rev Req Model (2009 GRC) Revised 01-18-2010 3" xfId="1826"/>
    <cellStyle name="_Costs not in AURORA 2006GRC 6.15.06_Power Costs - Comparison bx Rbtl-Staff-Jt-PC_Final Order Electric EXHIBIT A-1" xfId="1827"/>
    <cellStyle name="_Costs not in AURORA 2006GRC 6.15.06_Power Costs - Comparison bx Rbtl-Staff-Jt-PC_Final Order Electric EXHIBIT A-1 2" xfId="1828"/>
    <cellStyle name="_Costs not in AURORA 2006GRC 6.15.06_Power Costs - Comparison bx Rbtl-Staff-Jt-PC_Final Order Electric EXHIBIT A-1 2 2" xfId="1829"/>
    <cellStyle name="_Costs not in AURORA 2006GRC 6.15.06_Power Costs - Comparison bx Rbtl-Staff-Jt-PC_Final Order Electric EXHIBIT A-1 3" xfId="1830"/>
    <cellStyle name="_Costs not in AURORA 2006GRC 6.15.06_Production Adj 4.37" xfId="1831"/>
    <cellStyle name="_Costs not in AURORA 2006GRC 6.15.06_Production Adj 4.37 2" xfId="1832"/>
    <cellStyle name="_Costs not in AURORA 2006GRC 6.15.06_Production Adj 4.37 2 2" xfId="1833"/>
    <cellStyle name="_Costs not in AURORA 2006GRC 6.15.06_Production Adj 4.37 3" xfId="1834"/>
    <cellStyle name="_Costs not in AURORA 2006GRC 6.15.06_Purchased Power Adj 4.03" xfId="1835"/>
    <cellStyle name="_Costs not in AURORA 2006GRC 6.15.06_Purchased Power Adj 4.03 2" xfId="1836"/>
    <cellStyle name="_Costs not in AURORA 2006GRC 6.15.06_Purchased Power Adj 4.03 2 2" xfId="1837"/>
    <cellStyle name="_Costs not in AURORA 2006GRC 6.15.06_Purchased Power Adj 4.03 3" xfId="1838"/>
    <cellStyle name="_Costs not in AURORA 2006GRC 6.15.06_Rebuttal Power Costs" xfId="1839"/>
    <cellStyle name="_Costs not in AURORA 2006GRC 6.15.06_Rebuttal Power Costs 2" xfId="1840"/>
    <cellStyle name="_Costs not in AURORA 2006GRC 6.15.06_Rebuttal Power Costs 2 2" xfId="1841"/>
    <cellStyle name="_Costs not in AURORA 2006GRC 6.15.06_Rebuttal Power Costs 3" xfId="1842"/>
    <cellStyle name="_Costs not in AURORA 2006GRC 6.15.06_Rebuttal Power Costs_Adj Bench DR 3 for Initial Briefs (Electric)" xfId="1843"/>
    <cellStyle name="_Costs not in AURORA 2006GRC 6.15.06_Rebuttal Power Costs_Adj Bench DR 3 for Initial Briefs (Electric) 2" xfId="1844"/>
    <cellStyle name="_Costs not in AURORA 2006GRC 6.15.06_Rebuttal Power Costs_Adj Bench DR 3 for Initial Briefs (Electric) 2 2" xfId="1845"/>
    <cellStyle name="_Costs not in AURORA 2006GRC 6.15.06_Rebuttal Power Costs_Adj Bench DR 3 for Initial Briefs (Electric) 3" xfId="1846"/>
    <cellStyle name="_Costs not in AURORA 2006GRC 6.15.06_Rebuttal Power Costs_Electric Rev Req Model (2009 GRC) Rebuttal" xfId="1847"/>
    <cellStyle name="_Costs not in AURORA 2006GRC 6.15.06_Rebuttal Power Costs_Electric Rev Req Model (2009 GRC) Rebuttal 2" xfId="1848"/>
    <cellStyle name="_Costs not in AURORA 2006GRC 6.15.06_Rebuttal Power Costs_Electric Rev Req Model (2009 GRC) Rebuttal 2 2" xfId="1849"/>
    <cellStyle name="_Costs not in AURORA 2006GRC 6.15.06_Rebuttal Power Costs_Electric Rev Req Model (2009 GRC) Rebuttal 3" xfId="1850"/>
    <cellStyle name="_Costs not in AURORA 2006GRC 6.15.06_Rebuttal Power Costs_Electric Rev Req Model (2009 GRC) Rebuttal REmoval of New  WH Solar AdjustMI" xfId="1851"/>
    <cellStyle name="_Costs not in AURORA 2006GRC 6.15.06_Rebuttal Power Costs_Electric Rev Req Model (2009 GRC) Rebuttal REmoval of New  WH Solar AdjustMI 2" xfId="1852"/>
    <cellStyle name="_Costs not in AURORA 2006GRC 6.15.06_Rebuttal Power Costs_Electric Rev Req Model (2009 GRC) Rebuttal REmoval of New  WH Solar AdjustMI 2 2" xfId="1853"/>
    <cellStyle name="_Costs not in AURORA 2006GRC 6.15.06_Rebuttal Power Costs_Electric Rev Req Model (2009 GRC) Rebuttal REmoval of New  WH Solar AdjustMI 3" xfId="1854"/>
    <cellStyle name="_Costs not in AURORA 2006GRC 6.15.06_Rebuttal Power Costs_Electric Rev Req Model (2009 GRC) Revised 01-18-2010" xfId="1855"/>
    <cellStyle name="_Costs not in AURORA 2006GRC 6.15.06_Rebuttal Power Costs_Electric Rev Req Model (2009 GRC) Revised 01-18-2010 2" xfId="1856"/>
    <cellStyle name="_Costs not in AURORA 2006GRC 6.15.06_Rebuttal Power Costs_Electric Rev Req Model (2009 GRC) Revised 01-18-2010 2 2" xfId="1857"/>
    <cellStyle name="_Costs not in AURORA 2006GRC 6.15.06_Rebuttal Power Costs_Electric Rev Req Model (2009 GRC) Revised 01-18-2010 3" xfId="1858"/>
    <cellStyle name="_Costs not in AURORA 2006GRC 6.15.06_Rebuttal Power Costs_Final Order Electric EXHIBIT A-1" xfId="1859"/>
    <cellStyle name="_Costs not in AURORA 2006GRC 6.15.06_Rebuttal Power Costs_Final Order Electric EXHIBIT A-1 2" xfId="1860"/>
    <cellStyle name="_Costs not in AURORA 2006GRC 6.15.06_Rebuttal Power Costs_Final Order Electric EXHIBIT A-1 2 2" xfId="1861"/>
    <cellStyle name="_Costs not in AURORA 2006GRC 6.15.06_Rebuttal Power Costs_Final Order Electric EXHIBIT A-1 3" xfId="1862"/>
    <cellStyle name="_Costs not in AURORA 2006GRC 6.15.06_ROR &amp; CONV FACTOR" xfId="1863"/>
    <cellStyle name="_Costs not in AURORA 2006GRC 6.15.06_ROR &amp; CONV FACTOR 2" xfId="1864"/>
    <cellStyle name="_Costs not in AURORA 2006GRC 6.15.06_ROR &amp; CONV FACTOR 2 2" xfId="1865"/>
    <cellStyle name="_Costs not in AURORA 2006GRC 6.15.06_ROR &amp; CONV FACTOR 3" xfId="1866"/>
    <cellStyle name="_Costs not in AURORA 2006GRC 6.15.06_ROR 5.02" xfId="1867"/>
    <cellStyle name="_Costs not in AURORA 2006GRC 6.15.06_ROR 5.02 2" xfId="1868"/>
    <cellStyle name="_Costs not in AURORA 2006GRC 6.15.06_ROR 5.02 2 2" xfId="1869"/>
    <cellStyle name="_Costs not in AURORA 2006GRC 6.15.06_ROR 5.02 3" xfId="1870"/>
    <cellStyle name="_Costs not in AURORA 2006GRC 6.15.06_Wind Integration 10GRC" xfId="1871"/>
    <cellStyle name="_Costs not in AURORA 2006GRC 6.15.06_Wind Integration 10GRC 2" xfId="1872"/>
    <cellStyle name="_Costs not in AURORA 2006GRC w gas price updated" xfId="1873"/>
    <cellStyle name="_Costs not in AURORA 2006GRC w gas price updated 2" xfId="1874"/>
    <cellStyle name="_Costs not in AURORA 2006GRC w gas price updated 2 2" xfId="1875"/>
    <cellStyle name="_Costs not in AURORA 2006GRC w gas price updated 3" xfId="1876"/>
    <cellStyle name="_Costs not in AURORA 2006GRC w gas price updated_Adj Bench DR 3 for Initial Briefs (Electric)" xfId="1877"/>
    <cellStyle name="_Costs not in AURORA 2006GRC w gas price updated_Adj Bench DR 3 for Initial Briefs (Electric) 2" xfId="1878"/>
    <cellStyle name="_Costs not in AURORA 2006GRC w gas price updated_Adj Bench DR 3 for Initial Briefs (Electric) 2 2" xfId="1879"/>
    <cellStyle name="_Costs not in AURORA 2006GRC w gas price updated_Adj Bench DR 3 for Initial Briefs (Electric) 3" xfId="1880"/>
    <cellStyle name="_Costs not in AURORA 2006GRC w gas price updated_Book2" xfId="1881"/>
    <cellStyle name="_Costs not in AURORA 2006GRC w gas price updated_Book2 2" xfId="1882"/>
    <cellStyle name="_Costs not in AURORA 2006GRC w gas price updated_Book2 2 2" xfId="1883"/>
    <cellStyle name="_Costs not in AURORA 2006GRC w gas price updated_Book2 3" xfId="1884"/>
    <cellStyle name="_Costs not in AURORA 2006GRC w gas price updated_Book2_Adj Bench DR 3 for Initial Briefs (Electric)" xfId="1885"/>
    <cellStyle name="_Costs not in AURORA 2006GRC w gas price updated_Book2_Adj Bench DR 3 for Initial Briefs (Electric) 2" xfId="1886"/>
    <cellStyle name="_Costs not in AURORA 2006GRC w gas price updated_Book2_Adj Bench DR 3 for Initial Briefs (Electric) 2 2" xfId="1887"/>
    <cellStyle name="_Costs not in AURORA 2006GRC w gas price updated_Book2_Adj Bench DR 3 for Initial Briefs (Electric) 3" xfId="1888"/>
    <cellStyle name="_Costs not in AURORA 2006GRC w gas price updated_Book2_Electric Rev Req Model (2009 GRC) Rebuttal" xfId="1889"/>
    <cellStyle name="_Costs not in AURORA 2006GRC w gas price updated_Book2_Electric Rev Req Model (2009 GRC) Rebuttal 2" xfId="1890"/>
    <cellStyle name="_Costs not in AURORA 2006GRC w gas price updated_Book2_Electric Rev Req Model (2009 GRC) Rebuttal 2 2" xfId="1891"/>
    <cellStyle name="_Costs not in AURORA 2006GRC w gas price updated_Book2_Electric Rev Req Model (2009 GRC) Rebuttal 3" xfId="1892"/>
    <cellStyle name="_Costs not in AURORA 2006GRC w gas price updated_Book2_Electric Rev Req Model (2009 GRC) Rebuttal REmoval of New  WH Solar AdjustMI" xfId="1893"/>
    <cellStyle name="_Costs not in AURORA 2006GRC w gas price updated_Book2_Electric Rev Req Model (2009 GRC) Rebuttal REmoval of New  WH Solar AdjustMI 2" xfId="1894"/>
    <cellStyle name="_Costs not in AURORA 2006GRC w gas price updated_Book2_Electric Rev Req Model (2009 GRC) Rebuttal REmoval of New  WH Solar AdjustMI 2 2" xfId="1895"/>
    <cellStyle name="_Costs not in AURORA 2006GRC w gas price updated_Book2_Electric Rev Req Model (2009 GRC) Rebuttal REmoval of New  WH Solar AdjustMI 3" xfId="1896"/>
    <cellStyle name="_Costs not in AURORA 2006GRC w gas price updated_Book2_Electric Rev Req Model (2009 GRC) Revised 01-18-2010" xfId="1897"/>
    <cellStyle name="_Costs not in AURORA 2006GRC w gas price updated_Book2_Electric Rev Req Model (2009 GRC) Revised 01-18-2010 2" xfId="1898"/>
    <cellStyle name="_Costs not in AURORA 2006GRC w gas price updated_Book2_Electric Rev Req Model (2009 GRC) Revised 01-18-2010 2 2" xfId="1899"/>
    <cellStyle name="_Costs not in AURORA 2006GRC w gas price updated_Book2_Electric Rev Req Model (2009 GRC) Revised 01-18-2010 3" xfId="1900"/>
    <cellStyle name="_Costs not in AURORA 2006GRC w gas price updated_Book2_Final Order Electric EXHIBIT A-1" xfId="1901"/>
    <cellStyle name="_Costs not in AURORA 2006GRC w gas price updated_Book2_Final Order Electric EXHIBIT A-1 2" xfId="1902"/>
    <cellStyle name="_Costs not in AURORA 2006GRC w gas price updated_Book2_Final Order Electric EXHIBIT A-1 2 2" xfId="1903"/>
    <cellStyle name="_Costs not in AURORA 2006GRC w gas price updated_Book2_Final Order Electric EXHIBIT A-1 3" xfId="1904"/>
    <cellStyle name="_Costs not in AURORA 2006GRC w gas price updated_Electric Rev Req Model (2009 GRC) " xfId="1905"/>
    <cellStyle name="_Costs not in AURORA 2006GRC w gas price updated_Electric Rev Req Model (2009 GRC)  2" xfId="1906"/>
    <cellStyle name="_Costs not in AURORA 2006GRC w gas price updated_Electric Rev Req Model (2009 GRC)  2 2" xfId="1907"/>
    <cellStyle name="_Costs not in AURORA 2006GRC w gas price updated_Electric Rev Req Model (2009 GRC)  3" xfId="1908"/>
    <cellStyle name="_Costs not in AURORA 2006GRC w gas price updated_Electric Rev Req Model (2009 GRC) Rebuttal" xfId="1909"/>
    <cellStyle name="_Costs not in AURORA 2006GRC w gas price updated_Electric Rev Req Model (2009 GRC) Rebuttal 2" xfId="1910"/>
    <cellStyle name="_Costs not in AURORA 2006GRC w gas price updated_Electric Rev Req Model (2009 GRC) Rebuttal 2 2" xfId="1911"/>
    <cellStyle name="_Costs not in AURORA 2006GRC w gas price updated_Electric Rev Req Model (2009 GRC) Rebuttal 3" xfId="1912"/>
    <cellStyle name="_Costs not in AURORA 2006GRC w gas price updated_Electric Rev Req Model (2009 GRC) Rebuttal REmoval of New  WH Solar AdjustMI" xfId="1913"/>
    <cellStyle name="_Costs not in AURORA 2006GRC w gas price updated_Electric Rev Req Model (2009 GRC) Rebuttal REmoval of New  WH Solar AdjustMI 2" xfId="1914"/>
    <cellStyle name="_Costs not in AURORA 2006GRC w gas price updated_Electric Rev Req Model (2009 GRC) Rebuttal REmoval of New  WH Solar AdjustMI 2 2" xfId="1915"/>
    <cellStyle name="_Costs not in AURORA 2006GRC w gas price updated_Electric Rev Req Model (2009 GRC) Rebuttal REmoval of New  WH Solar AdjustMI 3" xfId="1916"/>
    <cellStyle name="_Costs not in AURORA 2006GRC w gas price updated_Electric Rev Req Model (2009 GRC) Revised 01-18-2010" xfId="1917"/>
    <cellStyle name="_Costs not in AURORA 2006GRC w gas price updated_Electric Rev Req Model (2009 GRC) Revised 01-18-2010 2" xfId="1918"/>
    <cellStyle name="_Costs not in AURORA 2006GRC w gas price updated_Electric Rev Req Model (2009 GRC) Revised 01-18-2010 2 2" xfId="1919"/>
    <cellStyle name="_Costs not in AURORA 2006GRC w gas price updated_Electric Rev Req Model (2009 GRC) Revised 01-18-2010 3" xfId="1920"/>
    <cellStyle name="_Costs not in AURORA 2006GRC w gas price updated_Final Order Electric EXHIBIT A-1" xfId="1921"/>
    <cellStyle name="_Costs not in AURORA 2006GRC w gas price updated_Final Order Electric EXHIBIT A-1 2" xfId="1922"/>
    <cellStyle name="_Costs not in AURORA 2006GRC w gas price updated_Final Order Electric EXHIBIT A-1 2 2" xfId="1923"/>
    <cellStyle name="_Costs not in AURORA 2006GRC w gas price updated_Final Order Electric EXHIBIT A-1 3" xfId="1924"/>
    <cellStyle name="_Costs not in AURORA 2006GRC w gas price updated_NIM Summary" xfId="1925"/>
    <cellStyle name="_Costs not in AURORA 2006GRC w gas price updated_NIM Summary 2" xfId="1926"/>
    <cellStyle name="_Costs not in AURORA 2006GRC w gas price updated_Rebuttal Power Costs" xfId="1927"/>
    <cellStyle name="_Costs not in AURORA 2006GRC w gas price updated_Rebuttal Power Costs 2" xfId="1928"/>
    <cellStyle name="_Costs not in AURORA 2006GRC w gas price updated_Rebuttal Power Costs 2 2" xfId="1929"/>
    <cellStyle name="_Costs not in AURORA 2006GRC w gas price updated_Rebuttal Power Costs 3" xfId="1930"/>
    <cellStyle name="_Costs not in AURORA 2006GRC w gas price updated_Rebuttal Power Costs_Adj Bench DR 3 for Initial Briefs (Electric)" xfId="1931"/>
    <cellStyle name="_Costs not in AURORA 2006GRC w gas price updated_Rebuttal Power Costs_Adj Bench DR 3 for Initial Briefs (Electric) 2" xfId="1932"/>
    <cellStyle name="_Costs not in AURORA 2006GRC w gas price updated_Rebuttal Power Costs_Adj Bench DR 3 for Initial Briefs (Electric) 2 2" xfId="1933"/>
    <cellStyle name="_Costs not in AURORA 2006GRC w gas price updated_Rebuttal Power Costs_Adj Bench DR 3 for Initial Briefs (Electric) 3" xfId="1934"/>
    <cellStyle name="_Costs not in AURORA 2006GRC w gas price updated_Rebuttal Power Costs_Electric Rev Req Model (2009 GRC) Rebuttal" xfId="1935"/>
    <cellStyle name="_Costs not in AURORA 2006GRC w gas price updated_Rebuttal Power Costs_Electric Rev Req Model (2009 GRC) Rebuttal 2" xfId="1936"/>
    <cellStyle name="_Costs not in AURORA 2006GRC w gas price updated_Rebuttal Power Costs_Electric Rev Req Model (2009 GRC) Rebuttal 2 2" xfId="1937"/>
    <cellStyle name="_Costs not in AURORA 2006GRC w gas price updated_Rebuttal Power Costs_Electric Rev Req Model (2009 GRC) Rebuttal 3" xfId="1938"/>
    <cellStyle name="_Costs not in AURORA 2006GRC w gas price updated_Rebuttal Power Costs_Electric Rev Req Model (2009 GRC) Rebuttal REmoval of New  WH Solar AdjustMI" xfId="1939"/>
    <cellStyle name="_Costs not in AURORA 2006GRC w gas price updated_Rebuttal Power Costs_Electric Rev Req Model (2009 GRC) Rebuttal REmoval of New  WH Solar AdjustMI 2" xfId="1940"/>
    <cellStyle name="_Costs not in AURORA 2006GRC w gas price updated_Rebuttal Power Costs_Electric Rev Req Model (2009 GRC) Rebuttal REmoval of New  WH Solar AdjustMI 2 2" xfId="1941"/>
    <cellStyle name="_Costs not in AURORA 2006GRC w gas price updated_Rebuttal Power Costs_Electric Rev Req Model (2009 GRC) Rebuttal REmoval of New  WH Solar AdjustMI 3" xfId="1942"/>
    <cellStyle name="_Costs not in AURORA 2006GRC w gas price updated_Rebuttal Power Costs_Electric Rev Req Model (2009 GRC) Revised 01-18-2010" xfId="1943"/>
    <cellStyle name="_Costs not in AURORA 2006GRC w gas price updated_Rebuttal Power Costs_Electric Rev Req Model (2009 GRC) Revised 01-18-2010 2" xfId="1944"/>
    <cellStyle name="_Costs not in AURORA 2006GRC w gas price updated_Rebuttal Power Costs_Electric Rev Req Model (2009 GRC) Revised 01-18-2010 2 2" xfId="1945"/>
    <cellStyle name="_Costs not in AURORA 2006GRC w gas price updated_Rebuttal Power Costs_Electric Rev Req Model (2009 GRC) Revised 01-18-2010 3" xfId="1946"/>
    <cellStyle name="_Costs not in AURORA 2006GRC w gas price updated_Rebuttal Power Costs_Final Order Electric EXHIBIT A-1" xfId="1947"/>
    <cellStyle name="_Costs not in AURORA 2006GRC w gas price updated_Rebuttal Power Costs_Final Order Electric EXHIBIT A-1 2" xfId="1948"/>
    <cellStyle name="_Costs not in AURORA 2006GRC w gas price updated_Rebuttal Power Costs_Final Order Electric EXHIBIT A-1 2 2" xfId="1949"/>
    <cellStyle name="_Costs not in AURORA 2006GRC w gas price updated_Rebuttal Power Costs_Final Order Electric EXHIBIT A-1 3" xfId="1950"/>
    <cellStyle name="_Costs not in AURORA 2006GRC w gas price updated_TENASKA REGULATORY ASSET" xfId="1951"/>
    <cellStyle name="_Costs not in AURORA 2006GRC w gas price updated_TENASKA REGULATORY ASSET 2" xfId="1952"/>
    <cellStyle name="_Costs not in AURORA 2006GRC w gas price updated_TENASKA REGULATORY ASSET 2 2" xfId="1953"/>
    <cellStyle name="_Costs not in AURORA 2006GRC w gas price updated_TENASKA REGULATORY ASSET 3" xfId="1954"/>
    <cellStyle name="_Costs not in AURORA 2007 Rate Case" xfId="1955"/>
    <cellStyle name="_Costs not in AURORA 2007 Rate Case 2" xfId="1956"/>
    <cellStyle name="_Costs not in AURORA 2007 Rate Case 2 2" xfId="1957"/>
    <cellStyle name="_Costs not in AURORA 2007 Rate Case 2 2 2" xfId="1958"/>
    <cellStyle name="_Costs not in AURORA 2007 Rate Case 2 3" xfId="1959"/>
    <cellStyle name="_Costs not in AURORA 2007 Rate Case 3" xfId="1960"/>
    <cellStyle name="_Costs not in AURORA 2007 Rate Case 3 2" xfId="1961"/>
    <cellStyle name="_Costs not in AURORA 2007 Rate Case 4" xfId="1962"/>
    <cellStyle name="_Costs not in AURORA 2007 Rate Case 4 2" xfId="1963"/>
    <cellStyle name="_Costs not in AURORA 2007 Rate Case_(C) WHE Proforma with ITC cash grant 10 Yr Amort_for deferral_102809" xfId="1964"/>
    <cellStyle name="_Costs not in AURORA 2007 Rate Case_(C) WHE Proforma with ITC cash grant 10 Yr Amort_for deferral_102809 2" xfId="1965"/>
    <cellStyle name="_Costs not in AURORA 2007 Rate Case_(C) WHE Proforma with ITC cash grant 10 Yr Amort_for deferral_102809 2 2" xfId="1966"/>
    <cellStyle name="_Costs not in AURORA 2007 Rate Case_(C) WHE Proforma with ITC cash grant 10 Yr Amort_for deferral_102809 3" xfId="1967"/>
    <cellStyle name="_Costs not in AURORA 2007 Rate Case_(C) WHE Proforma with ITC cash grant 10 Yr Amort_for deferral_102809_16.07E Wild Horse Wind Expansionwrkingfile" xfId="1968"/>
    <cellStyle name="_Costs not in AURORA 2007 Rate Case_(C) WHE Proforma with ITC cash grant 10 Yr Amort_for deferral_102809_16.07E Wild Horse Wind Expansionwrkingfile 2" xfId="1969"/>
    <cellStyle name="_Costs not in AURORA 2007 Rate Case_(C) WHE Proforma with ITC cash grant 10 Yr Amort_for deferral_102809_16.07E Wild Horse Wind Expansionwrkingfile 2 2" xfId="1970"/>
    <cellStyle name="_Costs not in AURORA 2007 Rate Case_(C) WHE Proforma with ITC cash grant 10 Yr Amort_for deferral_102809_16.07E Wild Horse Wind Expansionwrkingfile 3" xfId="1971"/>
    <cellStyle name="_Costs not in AURORA 2007 Rate Case_(C) WHE Proforma with ITC cash grant 10 Yr Amort_for deferral_102809_16.07E Wild Horse Wind Expansionwrkingfile SF" xfId="1972"/>
    <cellStyle name="_Costs not in AURORA 2007 Rate Case_(C) WHE Proforma with ITC cash grant 10 Yr Amort_for deferral_102809_16.07E Wild Horse Wind Expansionwrkingfile SF 2" xfId="1973"/>
    <cellStyle name="_Costs not in AURORA 2007 Rate Case_(C) WHE Proforma with ITC cash grant 10 Yr Amort_for deferral_102809_16.07E Wild Horse Wind Expansionwrkingfile SF 2 2" xfId="1974"/>
    <cellStyle name="_Costs not in AURORA 2007 Rate Case_(C) WHE Proforma with ITC cash grant 10 Yr Amort_for deferral_102809_16.07E Wild Horse Wind Expansionwrkingfile SF 3" xfId="1975"/>
    <cellStyle name="_Costs not in AURORA 2007 Rate Case_(C) WHE Proforma with ITC cash grant 10 Yr Amort_for deferral_102809_16.37E Wild Horse Expansion DeferralRevwrkingfile SF" xfId="1976"/>
    <cellStyle name="_Costs not in AURORA 2007 Rate Case_(C) WHE Proforma with ITC cash grant 10 Yr Amort_for deferral_102809_16.37E Wild Horse Expansion DeferralRevwrkingfile SF 2" xfId="1977"/>
    <cellStyle name="_Costs not in AURORA 2007 Rate Case_(C) WHE Proforma with ITC cash grant 10 Yr Amort_for deferral_102809_16.37E Wild Horse Expansion DeferralRevwrkingfile SF 2 2" xfId="1978"/>
    <cellStyle name="_Costs not in AURORA 2007 Rate Case_(C) WHE Proforma with ITC cash grant 10 Yr Amort_for deferral_102809_16.37E Wild Horse Expansion DeferralRevwrkingfile SF 3" xfId="1979"/>
    <cellStyle name="_Costs not in AURORA 2007 Rate Case_(C) WHE Proforma with ITC cash grant 10 Yr Amort_for rebuttal_120709" xfId="1980"/>
    <cellStyle name="_Costs not in AURORA 2007 Rate Case_(C) WHE Proforma with ITC cash grant 10 Yr Amort_for rebuttal_120709 2" xfId="1981"/>
    <cellStyle name="_Costs not in AURORA 2007 Rate Case_(C) WHE Proforma with ITC cash grant 10 Yr Amort_for rebuttal_120709 2 2" xfId="1982"/>
    <cellStyle name="_Costs not in AURORA 2007 Rate Case_(C) WHE Proforma with ITC cash grant 10 Yr Amort_for rebuttal_120709 3" xfId="1983"/>
    <cellStyle name="_Costs not in AURORA 2007 Rate Case_04.07E Wild Horse Wind Expansion" xfId="1984"/>
    <cellStyle name="_Costs not in AURORA 2007 Rate Case_04.07E Wild Horse Wind Expansion 2" xfId="1985"/>
    <cellStyle name="_Costs not in AURORA 2007 Rate Case_04.07E Wild Horse Wind Expansion 2 2" xfId="1986"/>
    <cellStyle name="_Costs not in AURORA 2007 Rate Case_04.07E Wild Horse Wind Expansion 3" xfId="1987"/>
    <cellStyle name="_Costs not in AURORA 2007 Rate Case_04.07E Wild Horse Wind Expansion_16.07E Wild Horse Wind Expansionwrkingfile" xfId="1988"/>
    <cellStyle name="_Costs not in AURORA 2007 Rate Case_04.07E Wild Horse Wind Expansion_16.07E Wild Horse Wind Expansionwrkingfile 2" xfId="1989"/>
    <cellStyle name="_Costs not in AURORA 2007 Rate Case_04.07E Wild Horse Wind Expansion_16.07E Wild Horse Wind Expansionwrkingfile 2 2" xfId="1990"/>
    <cellStyle name="_Costs not in AURORA 2007 Rate Case_04.07E Wild Horse Wind Expansion_16.07E Wild Horse Wind Expansionwrkingfile 3" xfId="1991"/>
    <cellStyle name="_Costs not in AURORA 2007 Rate Case_04.07E Wild Horse Wind Expansion_16.07E Wild Horse Wind Expansionwrkingfile SF" xfId="1992"/>
    <cellStyle name="_Costs not in AURORA 2007 Rate Case_04.07E Wild Horse Wind Expansion_16.07E Wild Horse Wind Expansionwrkingfile SF 2" xfId="1993"/>
    <cellStyle name="_Costs not in AURORA 2007 Rate Case_04.07E Wild Horse Wind Expansion_16.07E Wild Horse Wind Expansionwrkingfile SF 2 2" xfId="1994"/>
    <cellStyle name="_Costs not in AURORA 2007 Rate Case_04.07E Wild Horse Wind Expansion_16.07E Wild Horse Wind Expansionwrkingfile SF 3" xfId="1995"/>
    <cellStyle name="_Costs not in AURORA 2007 Rate Case_04.07E Wild Horse Wind Expansion_16.37E Wild Horse Expansion DeferralRevwrkingfile SF" xfId="1996"/>
    <cellStyle name="_Costs not in AURORA 2007 Rate Case_04.07E Wild Horse Wind Expansion_16.37E Wild Horse Expansion DeferralRevwrkingfile SF 2" xfId="1997"/>
    <cellStyle name="_Costs not in AURORA 2007 Rate Case_04.07E Wild Horse Wind Expansion_16.37E Wild Horse Expansion DeferralRevwrkingfile SF 2 2" xfId="1998"/>
    <cellStyle name="_Costs not in AURORA 2007 Rate Case_04.07E Wild Horse Wind Expansion_16.37E Wild Horse Expansion DeferralRevwrkingfile SF 3" xfId="1999"/>
    <cellStyle name="_Costs not in AURORA 2007 Rate Case_16.07E Wild Horse Wind Expansionwrkingfile" xfId="2000"/>
    <cellStyle name="_Costs not in AURORA 2007 Rate Case_16.07E Wild Horse Wind Expansionwrkingfile 2" xfId="2001"/>
    <cellStyle name="_Costs not in AURORA 2007 Rate Case_16.07E Wild Horse Wind Expansionwrkingfile 2 2" xfId="2002"/>
    <cellStyle name="_Costs not in AURORA 2007 Rate Case_16.07E Wild Horse Wind Expansionwrkingfile 3" xfId="2003"/>
    <cellStyle name="_Costs not in AURORA 2007 Rate Case_16.07E Wild Horse Wind Expansionwrkingfile SF" xfId="2004"/>
    <cellStyle name="_Costs not in AURORA 2007 Rate Case_16.07E Wild Horse Wind Expansionwrkingfile SF 2" xfId="2005"/>
    <cellStyle name="_Costs not in AURORA 2007 Rate Case_16.07E Wild Horse Wind Expansionwrkingfile SF 2 2" xfId="2006"/>
    <cellStyle name="_Costs not in AURORA 2007 Rate Case_16.07E Wild Horse Wind Expansionwrkingfile SF 3" xfId="2007"/>
    <cellStyle name="_Costs not in AURORA 2007 Rate Case_16.37E Wild Horse Expansion DeferralRevwrkingfile SF" xfId="2008"/>
    <cellStyle name="_Costs not in AURORA 2007 Rate Case_16.37E Wild Horse Expansion DeferralRevwrkingfile SF 2" xfId="2009"/>
    <cellStyle name="_Costs not in AURORA 2007 Rate Case_16.37E Wild Horse Expansion DeferralRevwrkingfile SF 2 2" xfId="2010"/>
    <cellStyle name="_Costs not in AURORA 2007 Rate Case_16.37E Wild Horse Expansion DeferralRevwrkingfile SF 3" xfId="2011"/>
    <cellStyle name="_Costs not in AURORA 2007 Rate Case_2009 GRC Compl Filing - Exhibit D" xfId="2012"/>
    <cellStyle name="_Costs not in AURORA 2007 Rate Case_2009 GRC Compl Filing - Exhibit D 2" xfId="2013"/>
    <cellStyle name="_Costs not in AURORA 2007 Rate Case_3.01 Income Statement" xfId="2014"/>
    <cellStyle name="_Costs not in AURORA 2007 Rate Case_3.01 Income Statement 2" xfId="9825"/>
    <cellStyle name="_Costs not in AURORA 2007 Rate Case_4 31 Regulatory Assets and Liabilities  7 06- Exhibit D" xfId="2015"/>
    <cellStyle name="_Costs not in AURORA 2007 Rate Case_4 31 Regulatory Assets and Liabilities  7 06- Exhibit D 2" xfId="2016"/>
    <cellStyle name="_Costs not in AURORA 2007 Rate Case_4 31 Regulatory Assets and Liabilities  7 06- Exhibit D 2 2" xfId="2017"/>
    <cellStyle name="_Costs not in AURORA 2007 Rate Case_4 31 Regulatory Assets and Liabilities  7 06- Exhibit D 3" xfId="2018"/>
    <cellStyle name="_Costs not in AURORA 2007 Rate Case_4 31 Regulatory Assets and Liabilities  7 06- Exhibit D_NIM Summary" xfId="2019"/>
    <cellStyle name="_Costs not in AURORA 2007 Rate Case_4 31 Regulatory Assets and Liabilities  7 06- Exhibit D_NIM Summary 2" xfId="2020"/>
    <cellStyle name="_Costs not in AURORA 2007 Rate Case_4 32 Regulatory Assets and Liabilities  7 06- Exhibit D" xfId="2021"/>
    <cellStyle name="_Costs not in AURORA 2007 Rate Case_4 32 Regulatory Assets and Liabilities  7 06- Exhibit D 2" xfId="2022"/>
    <cellStyle name="_Costs not in AURORA 2007 Rate Case_4 32 Regulatory Assets and Liabilities  7 06- Exhibit D 2 2" xfId="2023"/>
    <cellStyle name="_Costs not in AURORA 2007 Rate Case_4 32 Regulatory Assets and Liabilities  7 06- Exhibit D 3" xfId="2024"/>
    <cellStyle name="_Costs not in AURORA 2007 Rate Case_4 32 Regulatory Assets and Liabilities  7 06- Exhibit D_NIM Summary" xfId="2025"/>
    <cellStyle name="_Costs not in AURORA 2007 Rate Case_4 32 Regulatory Assets and Liabilities  7 06- Exhibit D_NIM Summary 2" xfId="2026"/>
    <cellStyle name="_Costs not in AURORA 2007 Rate Case_AURORA Total New" xfId="2027"/>
    <cellStyle name="_Costs not in AURORA 2007 Rate Case_AURORA Total New 2" xfId="2028"/>
    <cellStyle name="_Costs not in AURORA 2007 Rate Case_Book2" xfId="2029"/>
    <cellStyle name="_Costs not in AURORA 2007 Rate Case_Book2 2" xfId="2030"/>
    <cellStyle name="_Costs not in AURORA 2007 Rate Case_Book2 2 2" xfId="2031"/>
    <cellStyle name="_Costs not in AURORA 2007 Rate Case_Book2 3" xfId="2032"/>
    <cellStyle name="_Costs not in AURORA 2007 Rate Case_Book2_Adj Bench DR 3 for Initial Briefs (Electric)" xfId="2033"/>
    <cellStyle name="_Costs not in AURORA 2007 Rate Case_Book2_Adj Bench DR 3 for Initial Briefs (Electric) 2" xfId="2034"/>
    <cellStyle name="_Costs not in AURORA 2007 Rate Case_Book2_Adj Bench DR 3 for Initial Briefs (Electric) 2 2" xfId="2035"/>
    <cellStyle name="_Costs not in AURORA 2007 Rate Case_Book2_Adj Bench DR 3 for Initial Briefs (Electric) 3" xfId="2036"/>
    <cellStyle name="_Costs not in AURORA 2007 Rate Case_Book2_Electric Rev Req Model (2009 GRC) Rebuttal" xfId="2037"/>
    <cellStyle name="_Costs not in AURORA 2007 Rate Case_Book2_Electric Rev Req Model (2009 GRC) Rebuttal 2" xfId="2038"/>
    <cellStyle name="_Costs not in AURORA 2007 Rate Case_Book2_Electric Rev Req Model (2009 GRC) Rebuttal 2 2" xfId="2039"/>
    <cellStyle name="_Costs not in AURORA 2007 Rate Case_Book2_Electric Rev Req Model (2009 GRC) Rebuttal 3" xfId="2040"/>
    <cellStyle name="_Costs not in AURORA 2007 Rate Case_Book2_Electric Rev Req Model (2009 GRC) Rebuttal REmoval of New  WH Solar AdjustMI" xfId="2041"/>
    <cellStyle name="_Costs not in AURORA 2007 Rate Case_Book2_Electric Rev Req Model (2009 GRC) Rebuttal REmoval of New  WH Solar AdjustMI 2" xfId="2042"/>
    <cellStyle name="_Costs not in AURORA 2007 Rate Case_Book2_Electric Rev Req Model (2009 GRC) Rebuttal REmoval of New  WH Solar AdjustMI 2 2" xfId="2043"/>
    <cellStyle name="_Costs not in AURORA 2007 Rate Case_Book2_Electric Rev Req Model (2009 GRC) Rebuttal REmoval of New  WH Solar AdjustMI 3" xfId="2044"/>
    <cellStyle name="_Costs not in AURORA 2007 Rate Case_Book2_Electric Rev Req Model (2009 GRC) Revised 01-18-2010" xfId="2045"/>
    <cellStyle name="_Costs not in AURORA 2007 Rate Case_Book2_Electric Rev Req Model (2009 GRC) Revised 01-18-2010 2" xfId="2046"/>
    <cellStyle name="_Costs not in AURORA 2007 Rate Case_Book2_Electric Rev Req Model (2009 GRC) Revised 01-18-2010 2 2" xfId="2047"/>
    <cellStyle name="_Costs not in AURORA 2007 Rate Case_Book2_Electric Rev Req Model (2009 GRC) Revised 01-18-2010 3" xfId="2048"/>
    <cellStyle name="_Costs not in AURORA 2007 Rate Case_Book2_Final Order Electric EXHIBIT A-1" xfId="2049"/>
    <cellStyle name="_Costs not in AURORA 2007 Rate Case_Book2_Final Order Electric EXHIBIT A-1 2" xfId="2050"/>
    <cellStyle name="_Costs not in AURORA 2007 Rate Case_Book2_Final Order Electric EXHIBIT A-1 2 2" xfId="2051"/>
    <cellStyle name="_Costs not in AURORA 2007 Rate Case_Book2_Final Order Electric EXHIBIT A-1 3" xfId="2052"/>
    <cellStyle name="_Costs not in AURORA 2007 Rate Case_Book4" xfId="2053"/>
    <cellStyle name="_Costs not in AURORA 2007 Rate Case_Book4 2" xfId="2054"/>
    <cellStyle name="_Costs not in AURORA 2007 Rate Case_Book4 2 2" xfId="2055"/>
    <cellStyle name="_Costs not in AURORA 2007 Rate Case_Book4 3" xfId="2056"/>
    <cellStyle name="_Costs not in AURORA 2007 Rate Case_Book9" xfId="2057"/>
    <cellStyle name="_Costs not in AURORA 2007 Rate Case_Book9 2" xfId="2058"/>
    <cellStyle name="_Costs not in AURORA 2007 Rate Case_Book9 2 2" xfId="2059"/>
    <cellStyle name="_Costs not in AURORA 2007 Rate Case_Book9 3" xfId="2060"/>
    <cellStyle name="_Costs not in AURORA 2007 Rate Case_Electric COS Inputs" xfId="2061"/>
    <cellStyle name="_Costs not in AURORA 2007 Rate Case_Electric COS Inputs 2" xfId="2062"/>
    <cellStyle name="_Costs not in AURORA 2007 Rate Case_Electric COS Inputs 2 2" xfId="2063"/>
    <cellStyle name="_Costs not in AURORA 2007 Rate Case_Electric COS Inputs 2 2 2" xfId="2064"/>
    <cellStyle name="_Costs not in AURORA 2007 Rate Case_Electric COS Inputs 2 3" xfId="2065"/>
    <cellStyle name="_Costs not in AURORA 2007 Rate Case_Electric COS Inputs 2 3 2" xfId="2066"/>
    <cellStyle name="_Costs not in AURORA 2007 Rate Case_Electric COS Inputs 2 4" xfId="2067"/>
    <cellStyle name="_Costs not in AURORA 2007 Rate Case_Electric COS Inputs 2 4 2" xfId="2068"/>
    <cellStyle name="_Costs not in AURORA 2007 Rate Case_Electric COS Inputs 3" xfId="2069"/>
    <cellStyle name="_Costs not in AURORA 2007 Rate Case_Electric COS Inputs 3 2" xfId="2070"/>
    <cellStyle name="_Costs not in AURORA 2007 Rate Case_Electric COS Inputs 4" xfId="2071"/>
    <cellStyle name="_Costs not in AURORA 2007 Rate Case_Electric COS Inputs 4 2" xfId="2072"/>
    <cellStyle name="_Costs not in AURORA 2007 Rate Case_Electric COS Inputs 5" xfId="2073"/>
    <cellStyle name="_Costs not in AURORA 2007 Rate Case_NIM Summary" xfId="2074"/>
    <cellStyle name="_Costs not in AURORA 2007 Rate Case_NIM Summary 09GRC" xfId="2075"/>
    <cellStyle name="_Costs not in AURORA 2007 Rate Case_NIM Summary 09GRC 2" xfId="2076"/>
    <cellStyle name="_Costs not in AURORA 2007 Rate Case_NIM Summary 2" xfId="2077"/>
    <cellStyle name="_Costs not in AURORA 2007 Rate Case_NIM Summary 3" xfId="2078"/>
    <cellStyle name="_Costs not in AURORA 2007 Rate Case_NIM Summary 4" xfId="2079"/>
    <cellStyle name="_Costs not in AURORA 2007 Rate Case_NIM Summary 5" xfId="2080"/>
    <cellStyle name="_Costs not in AURORA 2007 Rate Case_NIM Summary 6" xfId="2081"/>
    <cellStyle name="_Costs not in AURORA 2007 Rate Case_NIM Summary 7" xfId="2082"/>
    <cellStyle name="_Costs not in AURORA 2007 Rate Case_NIM Summary 8" xfId="2083"/>
    <cellStyle name="_Costs not in AURORA 2007 Rate Case_NIM Summary 9" xfId="2084"/>
    <cellStyle name="_Costs not in AURORA 2007 Rate Case_PCA 9 -  Exhibit D April 2010 (3)" xfId="2085"/>
    <cellStyle name="_Costs not in AURORA 2007 Rate Case_PCA 9 -  Exhibit D April 2010 (3) 2" xfId="2086"/>
    <cellStyle name="_Costs not in AURORA 2007 Rate Case_Power Costs - Comparison bx Rbtl-Staff-Jt-PC" xfId="2087"/>
    <cellStyle name="_Costs not in AURORA 2007 Rate Case_Power Costs - Comparison bx Rbtl-Staff-Jt-PC 2" xfId="2088"/>
    <cellStyle name="_Costs not in AURORA 2007 Rate Case_Power Costs - Comparison bx Rbtl-Staff-Jt-PC 2 2" xfId="2089"/>
    <cellStyle name="_Costs not in AURORA 2007 Rate Case_Power Costs - Comparison bx Rbtl-Staff-Jt-PC 3" xfId="2090"/>
    <cellStyle name="_Costs not in AURORA 2007 Rate Case_Power Costs - Comparison bx Rbtl-Staff-Jt-PC_Adj Bench DR 3 for Initial Briefs (Electric)" xfId="2091"/>
    <cellStyle name="_Costs not in AURORA 2007 Rate Case_Power Costs - Comparison bx Rbtl-Staff-Jt-PC_Adj Bench DR 3 for Initial Briefs (Electric) 2" xfId="2092"/>
    <cellStyle name="_Costs not in AURORA 2007 Rate Case_Power Costs - Comparison bx Rbtl-Staff-Jt-PC_Adj Bench DR 3 for Initial Briefs (Electric) 2 2" xfId="2093"/>
    <cellStyle name="_Costs not in AURORA 2007 Rate Case_Power Costs - Comparison bx Rbtl-Staff-Jt-PC_Adj Bench DR 3 for Initial Briefs (Electric) 3" xfId="2094"/>
    <cellStyle name="_Costs not in AURORA 2007 Rate Case_Power Costs - Comparison bx Rbtl-Staff-Jt-PC_Electric Rev Req Model (2009 GRC) Rebuttal" xfId="2095"/>
    <cellStyle name="_Costs not in AURORA 2007 Rate Case_Power Costs - Comparison bx Rbtl-Staff-Jt-PC_Electric Rev Req Model (2009 GRC) Rebuttal 2" xfId="2096"/>
    <cellStyle name="_Costs not in AURORA 2007 Rate Case_Power Costs - Comparison bx Rbtl-Staff-Jt-PC_Electric Rev Req Model (2009 GRC) Rebuttal 2 2" xfId="2097"/>
    <cellStyle name="_Costs not in AURORA 2007 Rate Case_Power Costs - Comparison bx Rbtl-Staff-Jt-PC_Electric Rev Req Model (2009 GRC) Rebuttal 3" xfId="2098"/>
    <cellStyle name="_Costs not in AURORA 2007 Rate Case_Power Costs - Comparison bx Rbtl-Staff-Jt-PC_Electric Rev Req Model (2009 GRC) Rebuttal REmoval of New  WH Solar AdjustMI" xfId="2099"/>
    <cellStyle name="_Costs not in AURORA 2007 Rate Case_Power Costs - Comparison bx Rbtl-Staff-Jt-PC_Electric Rev Req Model (2009 GRC) Rebuttal REmoval of New  WH Solar AdjustMI 2" xfId="2100"/>
    <cellStyle name="_Costs not in AURORA 2007 Rate Case_Power Costs - Comparison bx Rbtl-Staff-Jt-PC_Electric Rev Req Model (2009 GRC) Rebuttal REmoval of New  WH Solar AdjustMI 2 2" xfId="2101"/>
    <cellStyle name="_Costs not in AURORA 2007 Rate Case_Power Costs - Comparison bx Rbtl-Staff-Jt-PC_Electric Rev Req Model (2009 GRC) Rebuttal REmoval of New  WH Solar AdjustMI 3" xfId="2102"/>
    <cellStyle name="_Costs not in AURORA 2007 Rate Case_Power Costs - Comparison bx Rbtl-Staff-Jt-PC_Electric Rev Req Model (2009 GRC) Revised 01-18-2010" xfId="2103"/>
    <cellStyle name="_Costs not in AURORA 2007 Rate Case_Power Costs - Comparison bx Rbtl-Staff-Jt-PC_Electric Rev Req Model (2009 GRC) Revised 01-18-2010 2" xfId="2104"/>
    <cellStyle name="_Costs not in AURORA 2007 Rate Case_Power Costs - Comparison bx Rbtl-Staff-Jt-PC_Electric Rev Req Model (2009 GRC) Revised 01-18-2010 2 2" xfId="2105"/>
    <cellStyle name="_Costs not in AURORA 2007 Rate Case_Power Costs - Comparison bx Rbtl-Staff-Jt-PC_Electric Rev Req Model (2009 GRC) Revised 01-18-2010 3" xfId="2106"/>
    <cellStyle name="_Costs not in AURORA 2007 Rate Case_Power Costs - Comparison bx Rbtl-Staff-Jt-PC_Final Order Electric EXHIBIT A-1" xfId="2107"/>
    <cellStyle name="_Costs not in AURORA 2007 Rate Case_Power Costs - Comparison bx Rbtl-Staff-Jt-PC_Final Order Electric EXHIBIT A-1 2" xfId="2108"/>
    <cellStyle name="_Costs not in AURORA 2007 Rate Case_Power Costs - Comparison bx Rbtl-Staff-Jt-PC_Final Order Electric EXHIBIT A-1 2 2" xfId="2109"/>
    <cellStyle name="_Costs not in AURORA 2007 Rate Case_Power Costs - Comparison bx Rbtl-Staff-Jt-PC_Final Order Electric EXHIBIT A-1 3" xfId="2110"/>
    <cellStyle name="_Costs not in AURORA 2007 Rate Case_Production Adj 4.37" xfId="2111"/>
    <cellStyle name="_Costs not in AURORA 2007 Rate Case_Production Adj 4.37 2" xfId="2112"/>
    <cellStyle name="_Costs not in AURORA 2007 Rate Case_Production Adj 4.37 2 2" xfId="2113"/>
    <cellStyle name="_Costs not in AURORA 2007 Rate Case_Production Adj 4.37 3" xfId="2114"/>
    <cellStyle name="_Costs not in AURORA 2007 Rate Case_Purchased Power Adj 4.03" xfId="2115"/>
    <cellStyle name="_Costs not in AURORA 2007 Rate Case_Purchased Power Adj 4.03 2" xfId="2116"/>
    <cellStyle name="_Costs not in AURORA 2007 Rate Case_Purchased Power Adj 4.03 2 2" xfId="2117"/>
    <cellStyle name="_Costs not in AURORA 2007 Rate Case_Purchased Power Adj 4.03 3" xfId="2118"/>
    <cellStyle name="_Costs not in AURORA 2007 Rate Case_Rebuttal Power Costs" xfId="2119"/>
    <cellStyle name="_Costs not in AURORA 2007 Rate Case_Rebuttal Power Costs 2" xfId="2120"/>
    <cellStyle name="_Costs not in AURORA 2007 Rate Case_Rebuttal Power Costs 2 2" xfId="2121"/>
    <cellStyle name="_Costs not in AURORA 2007 Rate Case_Rebuttal Power Costs 3" xfId="2122"/>
    <cellStyle name="_Costs not in AURORA 2007 Rate Case_Rebuttal Power Costs_Adj Bench DR 3 for Initial Briefs (Electric)" xfId="2123"/>
    <cellStyle name="_Costs not in AURORA 2007 Rate Case_Rebuttal Power Costs_Adj Bench DR 3 for Initial Briefs (Electric) 2" xfId="2124"/>
    <cellStyle name="_Costs not in AURORA 2007 Rate Case_Rebuttal Power Costs_Adj Bench DR 3 for Initial Briefs (Electric) 2 2" xfId="2125"/>
    <cellStyle name="_Costs not in AURORA 2007 Rate Case_Rebuttal Power Costs_Adj Bench DR 3 for Initial Briefs (Electric) 3" xfId="2126"/>
    <cellStyle name="_Costs not in AURORA 2007 Rate Case_Rebuttal Power Costs_Electric Rev Req Model (2009 GRC) Rebuttal" xfId="2127"/>
    <cellStyle name="_Costs not in AURORA 2007 Rate Case_Rebuttal Power Costs_Electric Rev Req Model (2009 GRC) Rebuttal 2" xfId="2128"/>
    <cellStyle name="_Costs not in AURORA 2007 Rate Case_Rebuttal Power Costs_Electric Rev Req Model (2009 GRC) Rebuttal 2 2" xfId="2129"/>
    <cellStyle name="_Costs not in AURORA 2007 Rate Case_Rebuttal Power Costs_Electric Rev Req Model (2009 GRC) Rebuttal 3" xfId="2130"/>
    <cellStyle name="_Costs not in AURORA 2007 Rate Case_Rebuttal Power Costs_Electric Rev Req Model (2009 GRC) Rebuttal REmoval of New  WH Solar AdjustMI" xfId="2131"/>
    <cellStyle name="_Costs not in AURORA 2007 Rate Case_Rebuttal Power Costs_Electric Rev Req Model (2009 GRC) Rebuttal REmoval of New  WH Solar AdjustMI 2" xfId="2132"/>
    <cellStyle name="_Costs not in AURORA 2007 Rate Case_Rebuttal Power Costs_Electric Rev Req Model (2009 GRC) Rebuttal REmoval of New  WH Solar AdjustMI 2 2" xfId="2133"/>
    <cellStyle name="_Costs not in AURORA 2007 Rate Case_Rebuttal Power Costs_Electric Rev Req Model (2009 GRC) Rebuttal REmoval of New  WH Solar AdjustMI 3" xfId="2134"/>
    <cellStyle name="_Costs not in AURORA 2007 Rate Case_Rebuttal Power Costs_Electric Rev Req Model (2009 GRC) Revised 01-18-2010" xfId="2135"/>
    <cellStyle name="_Costs not in AURORA 2007 Rate Case_Rebuttal Power Costs_Electric Rev Req Model (2009 GRC) Revised 01-18-2010 2" xfId="2136"/>
    <cellStyle name="_Costs not in AURORA 2007 Rate Case_Rebuttal Power Costs_Electric Rev Req Model (2009 GRC) Revised 01-18-2010 2 2" xfId="2137"/>
    <cellStyle name="_Costs not in AURORA 2007 Rate Case_Rebuttal Power Costs_Electric Rev Req Model (2009 GRC) Revised 01-18-2010 3" xfId="2138"/>
    <cellStyle name="_Costs not in AURORA 2007 Rate Case_Rebuttal Power Costs_Final Order Electric EXHIBIT A-1" xfId="2139"/>
    <cellStyle name="_Costs not in AURORA 2007 Rate Case_Rebuttal Power Costs_Final Order Electric EXHIBIT A-1 2" xfId="2140"/>
    <cellStyle name="_Costs not in AURORA 2007 Rate Case_Rebuttal Power Costs_Final Order Electric EXHIBIT A-1 2 2" xfId="2141"/>
    <cellStyle name="_Costs not in AURORA 2007 Rate Case_Rebuttal Power Costs_Final Order Electric EXHIBIT A-1 3" xfId="2142"/>
    <cellStyle name="_Costs not in AURORA 2007 Rate Case_ROR 5.02" xfId="2143"/>
    <cellStyle name="_Costs not in AURORA 2007 Rate Case_ROR 5.02 2" xfId="2144"/>
    <cellStyle name="_Costs not in AURORA 2007 Rate Case_ROR 5.02 2 2" xfId="2145"/>
    <cellStyle name="_Costs not in AURORA 2007 Rate Case_ROR 5.02 3" xfId="2146"/>
    <cellStyle name="_Costs not in AURORA 2007 Rate Case_Transmission Workbook for May BOD" xfId="2147"/>
    <cellStyle name="_Costs not in AURORA 2007 Rate Case_Transmission Workbook for May BOD 2" xfId="2148"/>
    <cellStyle name="_Costs not in AURORA 2007 Rate Case_Wind Integration 10GRC" xfId="2149"/>
    <cellStyle name="_Costs not in AURORA 2007 Rate Case_Wind Integration 10GRC 2" xfId="2150"/>
    <cellStyle name="_Costs not in KWI3000 '06Budget" xfId="2151"/>
    <cellStyle name="_Costs not in KWI3000 '06Budget 2" xfId="2152"/>
    <cellStyle name="_Costs not in KWI3000 '06Budget 2 2" xfId="2153"/>
    <cellStyle name="_Costs not in KWI3000 '06Budget 2 2 2" xfId="2154"/>
    <cellStyle name="_Costs not in KWI3000 '06Budget 2 3" xfId="2155"/>
    <cellStyle name="_Costs not in KWI3000 '06Budget 3" xfId="2156"/>
    <cellStyle name="_Costs not in KWI3000 '06Budget 3 2" xfId="2157"/>
    <cellStyle name="_Costs not in KWI3000 '06Budget 3 2 2" xfId="2158"/>
    <cellStyle name="_Costs not in KWI3000 '06Budget 3 3" xfId="2159"/>
    <cellStyle name="_Costs not in KWI3000 '06Budget 3 3 2" xfId="2160"/>
    <cellStyle name="_Costs not in KWI3000 '06Budget 3 4" xfId="2161"/>
    <cellStyle name="_Costs not in KWI3000 '06Budget 3 4 2" xfId="2162"/>
    <cellStyle name="_Costs not in KWI3000 '06Budget 4" xfId="2163"/>
    <cellStyle name="_Costs not in KWI3000 '06Budget 4 2" xfId="2164"/>
    <cellStyle name="_Costs not in KWI3000 '06Budget 5" xfId="2165"/>
    <cellStyle name="_Costs not in KWI3000 '06Budget_(C) WHE Proforma with ITC cash grant 10 Yr Amort_for deferral_102809" xfId="2166"/>
    <cellStyle name="_Costs not in KWI3000 '06Budget_(C) WHE Proforma with ITC cash grant 10 Yr Amort_for deferral_102809 2" xfId="2167"/>
    <cellStyle name="_Costs not in KWI3000 '06Budget_(C) WHE Proforma with ITC cash grant 10 Yr Amort_for deferral_102809 2 2" xfId="2168"/>
    <cellStyle name="_Costs not in KWI3000 '06Budget_(C) WHE Proforma with ITC cash grant 10 Yr Amort_for deferral_102809 3" xfId="2169"/>
    <cellStyle name="_Costs not in KWI3000 '06Budget_(C) WHE Proforma with ITC cash grant 10 Yr Amort_for deferral_102809_16.07E Wild Horse Wind Expansionwrkingfile" xfId="2170"/>
    <cellStyle name="_Costs not in KWI3000 '06Budget_(C) WHE Proforma with ITC cash grant 10 Yr Amort_for deferral_102809_16.07E Wild Horse Wind Expansionwrkingfile 2" xfId="2171"/>
    <cellStyle name="_Costs not in KWI3000 '06Budget_(C) WHE Proforma with ITC cash grant 10 Yr Amort_for deferral_102809_16.07E Wild Horse Wind Expansionwrkingfile 2 2" xfId="2172"/>
    <cellStyle name="_Costs not in KWI3000 '06Budget_(C) WHE Proforma with ITC cash grant 10 Yr Amort_for deferral_102809_16.07E Wild Horse Wind Expansionwrkingfile 3" xfId="2173"/>
    <cellStyle name="_Costs not in KWI3000 '06Budget_(C) WHE Proforma with ITC cash grant 10 Yr Amort_for deferral_102809_16.07E Wild Horse Wind Expansionwrkingfile SF" xfId="2174"/>
    <cellStyle name="_Costs not in KWI3000 '06Budget_(C) WHE Proforma with ITC cash grant 10 Yr Amort_for deferral_102809_16.07E Wild Horse Wind Expansionwrkingfile SF 2" xfId="2175"/>
    <cellStyle name="_Costs not in KWI3000 '06Budget_(C) WHE Proforma with ITC cash grant 10 Yr Amort_for deferral_102809_16.07E Wild Horse Wind Expansionwrkingfile SF 2 2" xfId="2176"/>
    <cellStyle name="_Costs not in KWI3000 '06Budget_(C) WHE Proforma with ITC cash grant 10 Yr Amort_for deferral_102809_16.07E Wild Horse Wind Expansionwrkingfile SF 3" xfId="2177"/>
    <cellStyle name="_Costs not in KWI3000 '06Budget_(C) WHE Proforma with ITC cash grant 10 Yr Amort_for deferral_102809_16.37E Wild Horse Expansion DeferralRevwrkingfile SF" xfId="2178"/>
    <cellStyle name="_Costs not in KWI3000 '06Budget_(C) WHE Proforma with ITC cash grant 10 Yr Amort_for deferral_102809_16.37E Wild Horse Expansion DeferralRevwrkingfile SF 2" xfId="2179"/>
    <cellStyle name="_Costs not in KWI3000 '06Budget_(C) WHE Proforma with ITC cash grant 10 Yr Amort_for deferral_102809_16.37E Wild Horse Expansion DeferralRevwrkingfile SF 2 2" xfId="2180"/>
    <cellStyle name="_Costs not in KWI3000 '06Budget_(C) WHE Proforma with ITC cash grant 10 Yr Amort_for deferral_102809_16.37E Wild Horse Expansion DeferralRevwrkingfile SF 3" xfId="2181"/>
    <cellStyle name="_Costs not in KWI3000 '06Budget_(C) WHE Proforma with ITC cash grant 10 Yr Amort_for rebuttal_120709" xfId="2182"/>
    <cellStyle name="_Costs not in KWI3000 '06Budget_(C) WHE Proforma with ITC cash grant 10 Yr Amort_for rebuttal_120709 2" xfId="2183"/>
    <cellStyle name="_Costs not in KWI3000 '06Budget_(C) WHE Proforma with ITC cash grant 10 Yr Amort_for rebuttal_120709 2 2" xfId="2184"/>
    <cellStyle name="_Costs not in KWI3000 '06Budget_(C) WHE Proforma with ITC cash grant 10 Yr Amort_for rebuttal_120709 3" xfId="2185"/>
    <cellStyle name="_Costs not in KWI3000 '06Budget_04.07E Wild Horse Wind Expansion" xfId="2186"/>
    <cellStyle name="_Costs not in KWI3000 '06Budget_04.07E Wild Horse Wind Expansion 2" xfId="2187"/>
    <cellStyle name="_Costs not in KWI3000 '06Budget_04.07E Wild Horse Wind Expansion 2 2" xfId="2188"/>
    <cellStyle name="_Costs not in KWI3000 '06Budget_04.07E Wild Horse Wind Expansion 3" xfId="2189"/>
    <cellStyle name="_Costs not in KWI3000 '06Budget_04.07E Wild Horse Wind Expansion_16.07E Wild Horse Wind Expansionwrkingfile" xfId="2190"/>
    <cellStyle name="_Costs not in KWI3000 '06Budget_04.07E Wild Horse Wind Expansion_16.07E Wild Horse Wind Expansionwrkingfile 2" xfId="2191"/>
    <cellStyle name="_Costs not in KWI3000 '06Budget_04.07E Wild Horse Wind Expansion_16.07E Wild Horse Wind Expansionwrkingfile 2 2" xfId="2192"/>
    <cellStyle name="_Costs not in KWI3000 '06Budget_04.07E Wild Horse Wind Expansion_16.07E Wild Horse Wind Expansionwrkingfile 3" xfId="2193"/>
    <cellStyle name="_Costs not in KWI3000 '06Budget_04.07E Wild Horse Wind Expansion_16.07E Wild Horse Wind Expansionwrkingfile SF" xfId="2194"/>
    <cellStyle name="_Costs not in KWI3000 '06Budget_04.07E Wild Horse Wind Expansion_16.07E Wild Horse Wind Expansionwrkingfile SF 2" xfId="2195"/>
    <cellStyle name="_Costs not in KWI3000 '06Budget_04.07E Wild Horse Wind Expansion_16.07E Wild Horse Wind Expansionwrkingfile SF 2 2" xfId="2196"/>
    <cellStyle name="_Costs not in KWI3000 '06Budget_04.07E Wild Horse Wind Expansion_16.07E Wild Horse Wind Expansionwrkingfile SF 3" xfId="2197"/>
    <cellStyle name="_Costs not in KWI3000 '06Budget_04.07E Wild Horse Wind Expansion_16.37E Wild Horse Expansion DeferralRevwrkingfile SF" xfId="2198"/>
    <cellStyle name="_Costs not in KWI3000 '06Budget_04.07E Wild Horse Wind Expansion_16.37E Wild Horse Expansion DeferralRevwrkingfile SF 2" xfId="2199"/>
    <cellStyle name="_Costs not in KWI3000 '06Budget_04.07E Wild Horse Wind Expansion_16.37E Wild Horse Expansion DeferralRevwrkingfile SF 2 2" xfId="2200"/>
    <cellStyle name="_Costs not in KWI3000 '06Budget_04.07E Wild Horse Wind Expansion_16.37E Wild Horse Expansion DeferralRevwrkingfile SF 3" xfId="2201"/>
    <cellStyle name="_Costs not in KWI3000 '06Budget_16.07E Wild Horse Wind Expansionwrkingfile" xfId="2202"/>
    <cellStyle name="_Costs not in KWI3000 '06Budget_16.07E Wild Horse Wind Expansionwrkingfile 2" xfId="2203"/>
    <cellStyle name="_Costs not in KWI3000 '06Budget_16.07E Wild Horse Wind Expansionwrkingfile 2 2" xfId="2204"/>
    <cellStyle name="_Costs not in KWI3000 '06Budget_16.07E Wild Horse Wind Expansionwrkingfile 3" xfId="2205"/>
    <cellStyle name="_Costs not in KWI3000 '06Budget_16.07E Wild Horse Wind Expansionwrkingfile SF" xfId="2206"/>
    <cellStyle name="_Costs not in KWI3000 '06Budget_16.07E Wild Horse Wind Expansionwrkingfile SF 2" xfId="2207"/>
    <cellStyle name="_Costs not in KWI3000 '06Budget_16.07E Wild Horse Wind Expansionwrkingfile SF 2 2" xfId="2208"/>
    <cellStyle name="_Costs not in KWI3000 '06Budget_16.07E Wild Horse Wind Expansionwrkingfile SF 3" xfId="2209"/>
    <cellStyle name="_Costs not in KWI3000 '06Budget_16.37E Wild Horse Expansion DeferralRevwrkingfile SF" xfId="2210"/>
    <cellStyle name="_Costs not in KWI3000 '06Budget_16.37E Wild Horse Expansion DeferralRevwrkingfile SF 2" xfId="2211"/>
    <cellStyle name="_Costs not in KWI3000 '06Budget_16.37E Wild Horse Expansion DeferralRevwrkingfile SF 2 2" xfId="2212"/>
    <cellStyle name="_Costs not in KWI3000 '06Budget_16.37E Wild Horse Expansion DeferralRevwrkingfile SF 3" xfId="2213"/>
    <cellStyle name="_Costs not in KWI3000 '06Budget_2009 GRC Compl Filing - Exhibit D" xfId="2214"/>
    <cellStyle name="_Costs not in KWI3000 '06Budget_2009 GRC Compl Filing - Exhibit D 2" xfId="2215"/>
    <cellStyle name="_Costs not in KWI3000 '06Budget_3.01 Income Statement" xfId="2216"/>
    <cellStyle name="_Costs not in KWI3000 '06Budget_3.01 Income Statement 2" xfId="9826"/>
    <cellStyle name="_Costs not in KWI3000 '06Budget_4 31 Regulatory Assets and Liabilities  7 06- Exhibit D" xfId="2217"/>
    <cellStyle name="_Costs not in KWI3000 '06Budget_4 31 Regulatory Assets and Liabilities  7 06- Exhibit D 2" xfId="2218"/>
    <cellStyle name="_Costs not in KWI3000 '06Budget_4 31 Regulatory Assets and Liabilities  7 06- Exhibit D 2 2" xfId="2219"/>
    <cellStyle name="_Costs not in KWI3000 '06Budget_4 31 Regulatory Assets and Liabilities  7 06- Exhibit D 3" xfId="2220"/>
    <cellStyle name="_Costs not in KWI3000 '06Budget_4 31 Regulatory Assets and Liabilities  7 06- Exhibit D_NIM Summary" xfId="2221"/>
    <cellStyle name="_Costs not in KWI3000 '06Budget_4 31 Regulatory Assets and Liabilities  7 06- Exhibit D_NIM Summary 2" xfId="2222"/>
    <cellStyle name="_Costs not in KWI3000 '06Budget_4 32 Regulatory Assets and Liabilities  7 06- Exhibit D" xfId="2223"/>
    <cellStyle name="_Costs not in KWI3000 '06Budget_4 32 Regulatory Assets and Liabilities  7 06- Exhibit D 2" xfId="2224"/>
    <cellStyle name="_Costs not in KWI3000 '06Budget_4 32 Regulatory Assets and Liabilities  7 06- Exhibit D 2 2" xfId="2225"/>
    <cellStyle name="_Costs not in KWI3000 '06Budget_4 32 Regulatory Assets and Liabilities  7 06- Exhibit D 3" xfId="2226"/>
    <cellStyle name="_Costs not in KWI3000 '06Budget_4 32 Regulatory Assets and Liabilities  7 06- Exhibit D_NIM Summary" xfId="2227"/>
    <cellStyle name="_Costs not in KWI3000 '06Budget_4 32 Regulatory Assets and Liabilities  7 06- Exhibit D_NIM Summary 2" xfId="2228"/>
    <cellStyle name="_Costs not in KWI3000 '06Budget_AURORA Total New" xfId="2229"/>
    <cellStyle name="_Costs not in KWI3000 '06Budget_AURORA Total New 2" xfId="2230"/>
    <cellStyle name="_Costs not in KWI3000 '06Budget_Book2" xfId="2231"/>
    <cellStyle name="_Costs not in KWI3000 '06Budget_Book2 2" xfId="2232"/>
    <cellStyle name="_Costs not in KWI3000 '06Budget_Book2 2 2" xfId="2233"/>
    <cellStyle name="_Costs not in KWI3000 '06Budget_Book2 3" xfId="2234"/>
    <cellStyle name="_Costs not in KWI3000 '06Budget_Book2_Adj Bench DR 3 for Initial Briefs (Electric)" xfId="2235"/>
    <cellStyle name="_Costs not in KWI3000 '06Budget_Book2_Adj Bench DR 3 for Initial Briefs (Electric) 2" xfId="2236"/>
    <cellStyle name="_Costs not in KWI3000 '06Budget_Book2_Adj Bench DR 3 for Initial Briefs (Electric) 2 2" xfId="2237"/>
    <cellStyle name="_Costs not in KWI3000 '06Budget_Book2_Adj Bench DR 3 for Initial Briefs (Electric) 3" xfId="2238"/>
    <cellStyle name="_Costs not in KWI3000 '06Budget_Book2_Electric Rev Req Model (2009 GRC) Rebuttal" xfId="2239"/>
    <cellStyle name="_Costs not in KWI3000 '06Budget_Book2_Electric Rev Req Model (2009 GRC) Rebuttal 2" xfId="2240"/>
    <cellStyle name="_Costs not in KWI3000 '06Budget_Book2_Electric Rev Req Model (2009 GRC) Rebuttal 2 2" xfId="2241"/>
    <cellStyle name="_Costs not in KWI3000 '06Budget_Book2_Electric Rev Req Model (2009 GRC) Rebuttal 3" xfId="2242"/>
    <cellStyle name="_Costs not in KWI3000 '06Budget_Book2_Electric Rev Req Model (2009 GRC) Rebuttal REmoval of New  WH Solar AdjustMI" xfId="2243"/>
    <cellStyle name="_Costs not in KWI3000 '06Budget_Book2_Electric Rev Req Model (2009 GRC) Rebuttal REmoval of New  WH Solar AdjustMI 2" xfId="2244"/>
    <cellStyle name="_Costs not in KWI3000 '06Budget_Book2_Electric Rev Req Model (2009 GRC) Rebuttal REmoval of New  WH Solar AdjustMI 2 2" xfId="2245"/>
    <cellStyle name="_Costs not in KWI3000 '06Budget_Book2_Electric Rev Req Model (2009 GRC) Rebuttal REmoval of New  WH Solar AdjustMI 3" xfId="2246"/>
    <cellStyle name="_Costs not in KWI3000 '06Budget_Book2_Electric Rev Req Model (2009 GRC) Revised 01-18-2010" xfId="2247"/>
    <cellStyle name="_Costs not in KWI3000 '06Budget_Book2_Electric Rev Req Model (2009 GRC) Revised 01-18-2010 2" xfId="2248"/>
    <cellStyle name="_Costs not in KWI3000 '06Budget_Book2_Electric Rev Req Model (2009 GRC) Revised 01-18-2010 2 2" xfId="2249"/>
    <cellStyle name="_Costs not in KWI3000 '06Budget_Book2_Electric Rev Req Model (2009 GRC) Revised 01-18-2010 3" xfId="2250"/>
    <cellStyle name="_Costs not in KWI3000 '06Budget_Book2_Final Order Electric EXHIBIT A-1" xfId="2251"/>
    <cellStyle name="_Costs not in KWI3000 '06Budget_Book2_Final Order Electric EXHIBIT A-1 2" xfId="2252"/>
    <cellStyle name="_Costs not in KWI3000 '06Budget_Book2_Final Order Electric EXHIBIT A-1 2 2" xfId="2253"/>
    <cellStyle name="_Costs not in KWI3000 '06Budget_Book2_Final Order Electric EXHIBIT A-1 3" xfId="2254"/>
    <cellStyle name="_Costs not in KWI3000 '06Budget_Book4" xfId="2255"/>
    <cellStyle name="_Costs not in KWI3000 '06Budget_Book4 2" xfId="2256"/>
    <cellStyle name="_Costs not in KWI3000 '06Budget_Book4 2 2" xfId="2257"/>
    <cellStyle name="_Costs not in KWI3000 '06Budget_Book4 3" xfId="2258"/>
    <cellStyle name="_Costs not in KWI3000 '06Budget_Book9" xfId="2259"/>
    <cellStyle name="_Costs not in KWI3000 '06Budget_Book9 2" xfId="2260"/>
    <cellStyle name="_Costs not in KWI3000 '06Budget_Book9 2 2" xfId="2261"/>
    <cellStyle name="_Costs not in KWI3000 '06Budget_Book9 3" xfId="2262"/>
    <cellStyle name="_Costs not in KWI3000 '06Budget_Exhibit D fr R Gho 12-31-08" xfId="2263"/>
    <cellStyle name="_Costs not in KWI3000 '06Budget_Exhibit D fr R Gho 12-31-08 2" xfId="2264"/>
    <cellStyle name="_Costs not in KWI3000 '06Budget_Exhibit D fr R Gho 12-31-08 v2" xfId="2265"/>
    <cellStyle name="_Costs not in KWI3000 '06Budget_Exhibit D fr R Gho 12-31-08 v2 2" xfId="2266"/>
    <cellStyle name="_Costs not in KWI3000 '06Budget_Exhibit D fr R Gho 12-31-08 v2_NIM Summary" xfId="2267"/>
    <cellStyle name="_Costs not in KWI3000 '06Budget_Exhibit D fr R Gho 12-31-08 v2_NIM Summary 2" xfId="2268"/>
    <cellStyle name="_Costs not in KWI3000 '06Budget_Exhibit D fr R Gho 12-31-08_NIM Summary" xfId="2269"/>
    <cellStyle name="_Costs not in KWI3000 '06Budget_Exhibit D fr R Gho 12-31-08_NIM Summary 2" xfId="2270"/>
    <cellStyle name="_Costs not in KWI3000 '06Budget_Hopkins Ridge Prepaid Tran - Interest Earned RY 12ME Feb  '11" xfId="2271"/>
    <cellStyle name="_Costs not in KWI3000 '06Budget_Hopkins Ridge Prepaid Tran - Interest Earned RY 12ME Feb  '11 2" xfId="2272"/>
    <cellStyle name="_Costs not in KWI3000 '06Budget_Hopkins Ridge Prepaid Tran - Interest Earned RY 12ME Feb  '11_NIM Summary" xfId="2273"/>
    <cellStyle name="_Costs not in KWI3000 '06Budget_Hopkins Ridge Prepaid Tran - Interest Earned RY 12ME Feb  '11_NIM Summary 2" xfId="2274"/>
    <cellStyle name="_Costs not in KWI3000 '06Budget_Hopkins Ridge Prepaid Tran - Interest Earned RY 12ME Feb  '11_Transmission Workbook for May BOD" xfId="2275"/>
    <cellStyle name="_Costs not in KWI3000 '06Budget_Hopkins Ridge Prepaid Tran - Interest Earned RY 12ME Feb  '11_Transmission Workbook for May BOD 2" xfId="2276"/>
    <cellStyle name="_Costs not in KWI3000 '06Budget_INPUTS" xfId="2277"/>
    <cellStyle name="_Costs not in KWI3000 '06Budget_INPUTS 2" xfId="2278"/>
    <cellStyle name="_Costs not in KWI3000 '06Budget_INPUTS 2 2" xfId="2279"/>
    <cellStyle name="_Costs not in KWI3000 '06Budget_INPUTS 3" xfId="2280"/>
    <cellStyle name="_Costs not in KWI3000 '06Budget_NIM Summary" xfId="2281"/>
    <cellStyle name="_Costs not in KWI3000 '06Budget_NIM Summary 09GRC" xfId="2282"/>
    <cellStyle name="_Costs not in KWI3000 '06Budget_NIM Summary 09GRC 2" xfId="2283"/>
    <cellStyle name="_Costs not in KWI3000 '06Budget_NIM Summary 2" xfId="2284"/>
    <cellStyle name="_Costs not in KWI3000 '06Budget_NIM Summary 3" xfId="2285"/>
    <cellStyle name="_Costs not in KWI3000 '06Budget_NIM Summary 4" xfId="2286"/>
    <cellStyle name="_Costs not in KWI3000 '06Budget_NIM Summary 5" xfId="2287"/>
    <cellStyle name="_Costs not in KWI3000 '06Budget_NIM Summary 6" xfId="2288"/>
    <cellStyle name="_Costs not in KWI3000 '06Budget_NIM Summary 7" xfId="2289"/>
    <cellStyle name="_Costs not in KWI3000 '06Budget_NIM Summary 8" xfId="2290"/>
    <cellStyle name="_Costs not in KWI3000 '06Budget_NIM Summary 9" xfId="2291"/>
    <cellStyle name="_Costs not in KWI3000 '06Budget_PCA 7 - Exhibit D update 11_30_08 (2)" xfId="2292"/>
    <cellStyle name="_Costs not in KWI3000 '06Budget_PCA 7 - Exhibit D update 11_30_08 (2) 2" xfId="2293"/>
    <cellStyle name="_Costs not in KWI3000 '06Budget_PCA 7 - Exhibit D update 11_30_08 (2) 2 2" xfId="2294"/>
    <cellStyle name="_Costs not in KWI3000 '06Budget_PCA 7 - Exhibit D update 11_30_08 (2) 3" xfId="2295"/>
    <cellStyle name="_Costs not in KWI3000 '06Budget_PCA 7 - Exhibit D update 11_30_08 (2)_NIM Summary" xfId="2296"/>
    <cellStyle name="_Costs not in KWI3000 '06Budget_PCA 7 - Exhibit D update 11_30_08 (2)_NIM Summary 2" xfId="2297"/>
    <cellStyle name="_Costs not in KWI3000 '06Budget_PCA 9 -  Exhibit D April 2010 (3)" xfId="2298"/>
    <cellStyle name="_Costs not in KWI3000 '06Budget_PCA 9 -  Exhibit D April 2010 (3) 2" xfId="2299"/>
    <cellStyle name="_Costs not in KWI3000 '06Budget_Power Costs - Comparison bx Rbtl-Staff-Jt-PC" xfId="2300"/>
    <cellStyle name="_Costs not in KWI3000 '06Budget_Power Costs - Comparison bx Rbtl-Staff-Jt-PC 2" xfId="2301"/>
    <cellStyle name="_Costs not in KWI3000 '06Budget_Power Costs - Comparison bx Rbtl-Staff-Jt-PC 2 2" xfId="2302"/>
    <cellStyle name="_Costs not in KWI3000 '06Budget_Power Costs - Comparison bx Rbtl-Staff-Jt-PC 3" xfId="2303"/>
    <cellStyle name="_Costs not in KWI3000 '06Budget_Power Costs - Comparison bx Rbtl-Staff-Jt-PC_Adj Bench DR 3 for Initial Briefs (Electric)" xfId="2304"/>
    <cellStyle name="_Costs not in KWI3000 '06Budget_Power Costs - Comparison bx Rbtl-Staff-Jt-PC_Adj Bench DR 3 for Initial Briefs (Electric) 2" xfId="2305"/>
    <cellStyle name="_Costs not in KWI3000 '06Budget_Power Costs - Comparison bx Rbtl-Staff-Jt-PC_Adj Bench DR 3 for Initial Briefs (Electric) 2 2" xfId="2306"/>
    <cellStyle name="_Costs not in KWI3000 '06Budget_Power Costs - Comparison bx Rbtl-Staff-Jt-PC_Adj Bench DR 3 for Initial Briefs (Electric) 3" xfId="2307"/>
    <cellStyle name="_Costs not in KWI3000 '06Budget_Power Costs - Comparison bx Rbtl-Staff-Jt-PC_Electric Rev Req Model (2009 GRC) Rebuttal" xfId="2308"/>
    <cellStyle name="_Costs not in KWI3000 '06Budget_Power Costs - Comparison bx Rbtl-Staff-Jt-PC_Electric Rev Req Model (2009 GRC) Rebuttal 2" xfId="2309"/>
    <cellStyle name="_Costs not in KWI3000 '06Budget_Power Costs - Comparison bx Rbtl-Staff-Jt-PC_Electric Rev Req Model (2009 GRC) Rebuttal 2 2" xfId="2310"/>
    <cellStyle name="_Costs not in KWI3000 '06Budget_Power Costs - Comparison bx Rbtl-Staff-Jt-PC_Electric Rev Req Model (2009 GRC) Rebuttal 3" xfId="2311"/>
    <cellStyle name="_Costs not in KWI3000 '06Budget_Power Costs - Comparison bx Rbtl-Staff-Jt-PC_Electric Rev Req Model (2009 GRC) Rebuttal REmoval of New  WH Solar AdjustMI" xfId="2312"/>
    <cellStyle name="_Costs not in KWI3000 '06Budget_Power Costs - Comparison bx Rbtl-Staff-Jt-PC_Electric Rev Req Model (2009 GRC) Rebuttal REmoval of New  WH Solar AdjustMI 2" xfId="2313"/>
    <cellStyle name="_Costs not in KWI3000 '06Budget_Power Costs - Comparison bx Rbtl-Staff-Jt-PC_Electric Rev Req Model (2009 GRC) Rebuttal REmoval of New  WH Solar AdjustMI 2 2" xfId="2314"/>
    <cellStyle name="_Costs not in KWI3000 '06Budget_Power Costs - Comparison bx Rbtl-Staff-Jt-PC_Electric Rev Req Model (2009 GRC) Rebuttal REmoval of New  WH Solar AdjustMI 3" xfId="2315"/>
    <cellStyle name="_Costs not in KWI3000 '06Budget_Power Costs - Comparison bx Rbtl-Staff-Jt-PC_Electric Rev Req Model (2009 GRC) Revised 01-18-2010" xfId="2316"/>
    <cellStyle name="_Costs not in KWI3000 '06Budget_Power Costs - Comparison bx Rbtl-Staff-Jt-PC_Electric Rev Req Model (2009 GRC) Revised 01-18-2010 2" xfId="2317"/>
    <cellStyle name="_Costs not in KWI3000 '06Budget_Power Costs - Comparison bx Rbtl-Staff-Jt-PC_Electric Rev Req Model (2009 GRC) Revised 01-18-2010 2 2" xfId="2318"/>
    <cellStyle name="_Costs not in KWI3000 '06Budget_Power Costs - Comparison bx Rbtl-Staff-Jt-PC_Electric Rev Req Model (2009 GRC) Revised 01-18-2010 3" xfId="2319"/>
    <cellStyle name="_Costs not in KWI3000 '06Budget_Power Costs - Comparison bx Rbtl-Staff-Jt-PC_Final Order Electric EXHIBIT A-1" xfId="2320"/>
    <cellStyle name="_Costs not in KWI3000 '06Budget_Power Costs - Comparison bx Rbtl-Staff-Jt-PC_Final Order Electric EXHIBIT A-1 2" xfId="2321"/>
    <cellStyle name="_Costs not in KWI3000 '06Budget_Power Costs - Comparison bx Rbtl-Staff-Jt-PC_Final Order Electric EXHIBIT A-1 2 2" xfId="2322"/>
    <cellStyle name="_Costs not in KWI3000 '06Budget_Power Costs - Comparison bx Rbtl-Staff-Jt-PC_Final Order Electric EXHIBIT A-1 3" xfId="2323"/>
    <cellStyle name="_Costs not in KWI3000 '06Budget_Production Adj 4.37" xfId="2324"/>
    <cellStyle name="_Costs not in KWI3000 '06Budget_Production Adj 4.37 2" xfId="2325"/>
    <cellStyle name="_Costs not in KWI3000 '06Budget_Production Adj 4.37 2 2" xfId="2326"/>
    <cellStyle name="_Costs not in KWI3000 '06Budget_Production Adj 4.37 3" xfId="2327"/>
    <cellStyle name="_Costs not in KWI3000 '06Budget_Purchased Power Adj 4.03" xfId="2328"/>
    <cellStyle name="_Costs not in KWI3000 '06Budget_Purchased Power Adj 4.03 2" xfId="2329"/>
    <cellStyle name="_Costs not in KWI3000 '06Budget_Purchased Power Adj 4.03 2 2" xfId="2330"/>
    <cellStyle name="_Costs not in KWI3000 '06Budget_Purchased Power Adj 4.03 3" xfId="2331"/>
    <cellStyle name="_Costs not in KWI3000 '06Budget_Rebuttal Power Costs" xfId="2332"/>
    <cellStyle name="_Costs not in KWI3000 '06Budget_Rebuttal Power Costs 2" xfId="2333"/>
    <cellStyle name="_Costs not in KWI3000 '06Budget_Rebuttal Power Costs 2 2" xfId="2334"/>
    <cellStyle name="_Costs not in KWI3000 '06Budget_Rebuttal Power Costs 3" xfId="2335"/>
    <cellStyle name="_Costs not in KWI3000 '06Budget_Rebuttal Power Costs_Adj Bench DR 3 for Initial Briefs (Electric)" xfId="2336"/>
    <cellStyle name="_Costs not in KWI3000 '06Budget_Rebuttal Power Costs_Adj Bench DR 3 for Initial Briefs (Electric) 2" xfId="2337"/>
    <cellStyle name="_Costs not in KWI3000 '06Budget_Rebuttal Power Costs_Adj Bench DR 3 for Initial Briefs (Electric) 2 2" xfId="2338"/>
    <cellStyle name="_Costs not in KWI3000 '06Budget_Rebuttal Power Costs_Adj Bench DR 3 for Initial Briefs (Electric) 3" xfId="2339"/>
    <cellStyle name="_Costs not in KWI3000 '06Budget_Rebuttal Power Costs_Electric Rev Req Model (2009 GRC) Rebuttal" xfId="2340"/>
    <cellStyle name="_Costs not in KWI3000 '06Budget_Rebuttal Power Costs_Electric Rev Req Model (2009 GRC) Rebuttal 2" xfId="2341"/>
    <cellStyle name="_Costs not in KWI3000 '06Budget_Rebuttal Power Costs_Electric Rev Req Model (2009 GRC) Rebuttal 2 2" xfId="2342"/>
    <cellStyle name="_Costs not in KWI3000 '06Budget_Rebuttal Power Costs_Electric Rev Req Model (2009 GRC) Rebuttal 3" xfId="2343"/>
    <cellStyle name="_Costs not in KWI3000 '06Budget_Rebuttal Power Costs_Electric Rev Req Model (2009 GRC) Rebuttal REmoval of New  WH Solar AdjustMI" xfId="2344"/>
    <cellStyle name="_Costs not in KWI3000 '06Budget_Rebuttal Power Costs_Electric Rev Req Model (2009 GRC) Rebuttal REmoval of New  WH Solar AdjustMI 2" xfId="2345"/>
    <cellStyle name="_Costs not in KWI3000 '06Budget_Rebuttal Power Costs_Electric Rev Req Model (2009 GRC) Rebuttal REmoval of New  WH Solar AdjustMI 2 2" xfId="2346"/>
    <cellStyle name="_Costs not in KWI3000 '06Budget_Rebuttal Power Costs_Electric Rev Req Model (2009 GRC) Rebuttal REmoval of New  WH Solar AdjustMI 3" xfId="2347"/>
    <cellStyle name="_Costs not in KWI3000 '06Budget_Rebuttal Power Costs_Electric Rev Req Model (2009 GRC) Revised 01-18-2010" xfId="2348"/>
    <cellStyle name="_Costs not in KWI3000 '06Budget_Rebuttal Power Costs_Electric Rev Req Model (2009 GRC) Revised 01-18-2010 2" xfId="2349"/>
    <cellStyle name="_Costs not in KWI3000 '06Budget_Rebuttal Power Costs_Electric Rev Req Model (2009 GRC) Revised 01-18-2010 2 2" xfId="2350"/>
    <cellStyle name="_Costs not in KWI3000 '06Budget_Rebuttal Power Costs_Electric Rev Req Model (2009 GRC) Revised 01-18-2010 3" xfId="2351"/>
    <cellStyle name="_Costs not in KWI3000 '06Budget_Rebuttal Power Costs_Final Order Electric EXHIBIT A-1" xfId="2352"/>
    <cellStyle name="_Costs not in KWI3000 '06Budget_Rebuttal Power Costs_Final Order Electric EXHIBIT A-1 2" xfId="2353"/>
    <cellStyle name="_Costs not in KWI3000 '06Budget_Rebuttal Power Costs_Final Order Electric EXHIBIT A-1 2 2" xfId="2354"/>
    <cellStyle name="_Costs not in KWI3000 '06Budget_Rebuttal Power Costs_Final Order Electric EXHIBIT A-1 3" xfId="2355"/>
    <cellStyle name="_Costs not in KWI3000 '06Budget_ROR &amp; CONV FACTOR" xfId="2356"/>
    <cellStyle name="_Costs not in KWI3000 '06Budget_ROR &amp; CONV FACTOR 2" xfId="2357"/>
    <cellStyle name="_Costs not in KWI3000 '06Budget_ROR &amp; CONV FACTOR 2 2" xfId="2358"/>
    <cellStyle name="_Costs not in KWI3000 '06Budget_ROR &amp; CONV FACTOR 3" xfId="2359"/>
    <cellStyle name="_Costs not in KWI3000 '06Budget_ROR 5.02" xfId="2360"/>
    <cellStyle name="_Costs not in KWI3000 '06Budget_ROR 5.02 2" xfId="2361"/>
    <cellStyle name="_Costs not in KWI3000 '06Budget_ROR 5.02 2 2" xfId="2362"/>
    <cellStyle name="_Costs not in KWI3000 '06Budget_ROR 5.02 3" xfId="2363"/>
    <cellStyle name="_Costs not in KWI3000 '06Budget_Transmission Workbook for May BOD" xfId="2364"/>
    <cellStyle name="_Costs not in KWI3000 '06Budget_Transmission Workbook for May BOD 2" xfId="2365"/>
    <cellStyle name="_Costs not in KWI3000 '06Budget_Wind Integration 10GRC" xfId="2366"/>
    <cellStyle name="_Costs not in KWI3000 '06Budget_Wind Integration 10GRC 2" xfId="2367"/>
    <cellStyle name="_DEM-WP (C) Costs not in AURORA 2006GRC Order 11.30.06 Gas" xfId="2368"/>
    <cellStyle name="_DEM-WP (C) Costs not in AURORA 2006GRC Order 11.30.06 Gas 2" xfId="2369"/>
    <cellStyle name="_DEM-WP (C) Costs not in AURORA 2006GRC Order 11.30.06 Gas_NIM Summary" xfId="2370"/>
    <cellStyle name="_DEM-WP (C) Costs not in AURORA 2006GRC Order 11.30.06 Gas_NIM Summary 2" xfId="2371"/>
    <cellStyle name="_DEM-WP (C) Power Cost 2006GRC Order" xfId="2372"/>
    <cellStyle name="_DEM-WP (C) Power Cost 2006GRC Order 2" xfId="2373"/>
    <cellStyle name="_DEM-WP (C) Power Cost 2006GRC Order 2 2" xfId="2374"/>
    <cellStyle name="_DEM-WP (C) Power Cost 2006GRC Order 2 2 2" xfId="2375"/>
    <cellStyle name="_DEM-WP (C) Power Cost 2006GRC Order 2 3" xfId="2376"/>
    <cellStyle name="_DEM-WP (C) Power Cost 2006GRC Order 3" xfId="2377"/>
    <cellStyle name="_DEM-WP (C) Power Cost 2006GRC Order 3 2" xfId="2378"/>
    <cellStyle name="_DEM-WP (C) Power Cost 2006GRC Order 4" xfId="2379"/>
    <cellStyle name="_DEM-WP (C) Power Cost 2006GRC Order 4 2" xfId="2380"/>
    <cellStyle name="_DEM-WP (C) Power Cost 2006GRC Order_04 07E Wild Horse Wind Expansion (C) (2)" xfId="2381"/>
    <cellStyle name="_DEM-WP (C) Power Cost 2006GRC Order_04 07E Wild Horse Wind Expansion (C) (2) 2" xfId="2382"/>
    <cellStyle name="_DEM-WP (C) Power Cost 2006GRC Order_04 07E Wild Horse Wind Expansion (C) (2) 2 2" xfId="2383"/>
    <cellStyle name="_DEM-WP (C) Power Cost 2006GRC Order_04 07E Wild Horse Wind Expansion (C) (2) 3" xfId="2384"/>
    <cellStyle name="_DEM-WP (C) Power Cost 2006GRC Order_04 07E Wild Horse Wind Expansion (C) (2)_Adj Bench DR 3 for Initial Briefs (Electric)" xfId="2385"/>
    <cellStyle name="_DEM-WP (C) Power Cost 2006GRC Order_04 07E Wild Horse Wind Expansion (C) (2)_Adj Bench DR 3 for Initial Briefs (Electric) 2" xfId="2386"/>
    <cellStyle name="_DEM-WP (C) Power Cost 2006GRC Order_04 07E Wild Horse Wind Expansion (C) (2)_Adj Bench DR 3 for Initial Briefs (Electric) 2 2" xfId="2387"/>
    <cellStyle name="_DEM-WP (C) Power Cost 2006GRC Order_04 07E Wild Horse Wind Expansion (C) (2)_Adj Bench DR 3 for Initial Briefs (Electric) 3" xfId="2388"/>
    <cellStyle name="_DEM-WP (C) Power Cost 2006GRC Order_04 07E Wild Horse Wind Expansion (C) (2)_Electric Rev Req Model (2009 GRC) " xfId="2389"/>
    <cellStyle name="_DEM-WP (C) Power Cost 2006GRC Order_04 07E Wild Horse Wind Expansion (C) (2)_Electric Rev Req Model (2009 GRC)  2" xfId="2390"/>
    <cellStyle name="_DEM-WP (C) Power Cost 2006GRC Order_04 07E Wild Horse Wind Expansion (C) (2)_Electric Rev Req Model (2009 GRC)  2 2" xfId="2391"/>
    <cellStyle name="_DEM-WP (C) Power Cost 2006GRC Order_04 07E Wild Horse Wind Expansion (C) (2)_Electric Rev Req Model (2009 GRC)  3" xfId="2392"/>
    <cellStyle name="_DEM-WP (C) Power Cost 2006GRC Order_04 07E Wild Horse Wind Expansion (C) (2)_Electric Rev Req Model (2009 GRC) Rebuttal" xfId="2393"/>
    <cellStyle name="_DEM-WP (C) Power Cost 2006GRC Order_04 07E Wild Horse Wind Expansion (C) (2)_Electric Rev Req Model (2009 GRC) Rebuttal 2" xfId="2394"/>
    <cellStyle name="_DEM-WP (C) Power Cost 2006GRC Order_04 07E Wild Horse Wind Expansion (C) (2)_Electric Rev Req Model (2009 GRC) Rebuttal 2 2" xfId="2395"/>
    <cellStyle name="_DEM-WP (C) Power Cost 2006GRC Order_04 07E Wild Horse Wind Expansion (C) (2)_Electric Rev Req Model (2009 GRC) Rebuttal 3" xfId="2396"/>
    <cellStyle name="_DEM-WP (C) Power Cost 2006GRC Order_04 07E Wild Horse Wind Expansion (C) (2)_Electric Rev Req Model (2009 GRC) Rebuttal REmoval of New  WH Solar AdjustMI" xfId="2397"/>
    <cellStyle name="_DEM-WP (C) Power Cost 2006GRC Order_04 07E Wild Horse Wind Expansion (C) (2)_Electric Rev Req Model (2009 GRC) Rebuttal REmoval of New  WH Solar AdjustMI 2" xfId="2398"/>
    <cellStyle name="_DEM-WP (C) Power Cost 2006GRC Order_04 07E Wild Horse Wind Expansion (C) (2)_Electric Rev Req Model (2009 GRC) Rebuttal REmoval of New  WH Solar AdjustMI 2 2" xfId="2399"/>
    <cellStyle name="_DEM-WP (C) Power Cost 2006GRC Order_04 07E Wild Horse Wind Expansion (C) (2)_Electric Rev Req Model (2009 GRC) Rebuttal REmoval of New  WH Solar AdjustMI 3" xfId="2400"/>
    <cellStyle name="_DEM-WP (C) Power Cost 2006GRC Order_04 07E Wild Horse Wind Expansion (C) (2)_Electric Rev Req Model (2009 GRC) Revised 01-18-2010" xfId="2401"/>
    <cellStyle name="_DEM-WP (C) Power Cost 2006GRC Order_04 07E Wild Horse Wind Expansion (C) (2)_Electric Rev Req Model (2009 GRC) Revised 01-18-2010 2" xfId="2402"/>
    <cellStyle name="_DEM-WP (C) Power Cost 2006GRC Order_04 07E Wild Horse Wind Expansion (C) (2)_Electric Rev Req Model (2009 GRC) Revised 01-18-2010 2 2" xfId="2403"/>
    <cellStyle name="_DEM-WP (C) Power Cost 2006GRC Order_04 07E Wild Horse Wind Expansion (C) (2)_Electric Rev Req Model (2009 GRC) Revised 01-18-2010 3" xfId="2404"/>
    <cellStyle name="_DEM-WP (C) Power Cost 2006GRC Order_04 07E Wild Horse Wind Expansion (C) (2)_Final Order Electric EXHIBIT A-1" xfId="2405"/>
    <cellStyle name="_DEM-WP (C) Power Cost 2006GRC Order_04 07E Wild Horse Wind Expansion (C) (2)_Final Order Electric EXHIBIT A-1 2" xfId="2406"/>
    <cellStyle name="_DEM-WP (C) Power Cost 2006GRC Order_04 07E Wild Horse Wind Expansion (C) (2)_Final Order Electric EXHIBIT A-1 2 2" xfId="2407"/>
    <cellStyle name="_DEM-WP (C) Power Cost 2006GRC Order_04 07E Wild Horse Wind Expansion (C) (2)_Final Order Electric EXHIBIT A-1 3" xfId="2408"/>
    <cellStyle name="_DEM-WP (C) Power Cost 2006GRC Order_04 07E Wild Horse Wind Expansion (C) (2)_TENASKA REGULATORY ASSET" xfId="2409"/>
    <cellStyle name="_DEM-WP (C) Power Cost 2006GRC Order_04 07E Wild Horse Wind Expansion (C) (2)_TENASKA REGULATORY ASSET 2" xfId="2410"/>
    <cellStyle name="_DEM-WP (C) Power Cost 2006GRC Order_04 07E Wild Horse Wind Expansion (C) (2)_TENASKA REGULATORY ASSET 2 2" xfId="2411"/>
    <cellStyle name="_DEM-WP (C) Power Cost 2006GRC Order_04 07E Wild Horse Wind Expansion (C) (2)_TENASKA REGULATORY ASSET 3" xfId="2412"/>
    <cellStyle name="_DEM-WP (C) Power Cost 2006GRC Order_16.37E Wild Horse Expansion DeferralRevwrkingfile SF" xfId="2413"/>
    <cellStyle name="_DEM-WP (C) Power Cost 2006GRC Order_16.37E Wild Horse Expansion DeferralRevwrkingfile SF 2" xfId="2414"/>
    <cellStyle name="_DEM-WP (C) Power Cost 2006GRC Order_16.37E Wild Horse Expansion DeferralRevwrkingfile SF 2 2" xfId="2415"/>
    <cellStyle name="_DEM-WP (C) Power Cost 2006GRC Order_16.37E Wild Horse Expansion DeferralRevwrkingfile SF 3" xfId="2416"/>
    <cellStyle name="_DEM-WP (C) Power Cost 2006GRC Order_2009 GRC Compl Filing - Exhibit D" xfId="2417"/>
    <cellStyle name="_DEM-WP (C) Power Cost 2006GRC Order_2009 GRC Compl Filing - Exhibit D 2" xfId="2418"/>
    <cellStyle name="_DEM-WP (C) Power Cost 2006GRC Order_3.01 Income Statement" xfId="2419"/>
    <cellStyle name="_DEM-WP (C) Power Cost 2006GRC Order_3.01 Income Statement 2" xfId="9827"/>
    <cellStyle name="_DEM-WP (C) Power Cost 2006GRC Order_4 31 Regulatory Assets and Liabilities  7 06- Exhibit D" xfId="2420"/>
    <cellStyle name="_DEM-WP (C) Power Cost 2006GRC Order_4 31 Regulatory Assets and Liabilities  7 06- Exhibit D 2" xfId="2421"/>
    <cellStyle name="_DEM-WP (C) Power Cost 2006GRC Order_4 31 Regulatory Assets and Liabilities  7 06- Exhibit D 2 2" xfId="2422"/>
    <cellStyle name="_DEM-WP (C) Power Cost 2006GRC Order_4 31 Regulatory Assets and Liabilities  7 06- Exhibit D 3" xfId="2423"/>
    <cellStyle name="_DEM-WP (C) Power Cost 2006GRC Order_4 31 Regulatory Assets and Liabilities  7 06- Exhibit D_NIM Summary" xfId="2424"/>
    <cellStyle name="_DEM-WP (C) Power Cost 2006GRC Order_4 31 Regulatory Assets and Liabilities  7 06- Exhibit D_NIM Summary 2" xfId="2425"/>
    <cellStyle name="_DEM-WP (C) Power Cost 2006GRC Order_4 32 Regulatory Assets and Liabilities  7 06- Exhibit D" xfId="2426"/>
    <cellStyle name="_DEM-WP (C) Power Cost 2006GRC Order_4 32 Regulatory Assets and Liabilities  7 06- Exhibit D 2" xfId="2427"/>
    <cellStyle name="_DEM-WP (C) Power Cost 2006GRC Order_4 32 Regulatory Assets and Liabilities  7 06- Exhibit D 2 2" xfId="2428"/>
    <cellStyle name="_DEM-WP (C) Power Cost 2006GRC Order_4 32 Regulatory Assets and Liabilities  7 06- Exhibit D 3" xfId="2429"/>
    <cellStyle name="_DEM-WP (C) Power Cost 2006GRC Order_4 32 Regulatory Assets and Liabilities  7 06- Exhibit D_NIM Summary" xfId="2430"/>
    <cellStyle name="_DEM-WP (C) Power Cost 2006GRC Order_4 32 Regulatory Assets and Liabilities  7 06- Exhibit D_NIM Summary 2" xfId="2431"/>
    <cellStyle name="_DEM-WP (C) Power Cost 2006GRC Order_AURORA Total New" xfId="2432"/>
    <cellStyle name="_DEM-WP (C) Power Cost 2006GRC Order_AURORA Total New 2" xfId="2433"/>
    <cellStyle name="_DEM-WP (C) Power Cost 2006GRC Order_Book2" xfId="2434"/>
    <cellStyle name="_DEM-WP (C) Power Cost 2006GRC Order_Book2 2" xfId="2435"/>
    <cellStyle name="_DEM-WP (C) Power Cost 2006GRC Order_Book2 2 2" xfId="2436"/>
    <cellStyle name="_DEM-WP (C) Power Cost 2006GRC Order_Book2 3" xfId="2437"/>
    <cellStyle name="_DEM-WP (C) Power Cost 2006GRC Order_Book2_Adj Bench DR 3 for Initial Briefs (Electric)" xfId="2438"/>
    <cellStyle name="_DEM-WP (C) Power Cost 2006GRC Order_Book2_Adj Bench DR 3 for Initial Briefs (Electric) 2" xfId="2439"/>
    <cellStyle name="_DEM-WP (C) Power Cost 2006GRC Order_Book2_Adj Bench DR 3 for Initial Briefs (Electric) 2 2" xfId="2440"/>
    <cellStyle name="_DEM-WP (C) Power Cost 2006GRC Order_Book2_Adj Bench DR 3 for Initial Briefs (Electric) 3" xfId="2441"/>
    <cellStyle name="_DEM-WP (C) Power Cost 2006GRC Order_Book2_Electric Rev Req Model (2009 GRC) Rebuttal" xfId="2442"/>
    <cellStyle name="_DEM-WP (C) Power Cost 2006GRC Order_Book2_Electric Rev Req Model (2009 GRC) Rebuttal 2" xfId="2443"/>
    <cellStyle name="_DEM-WP (C) Power Cost 2006GRC Order_Book2_Electric Rev Req Model (2009 GRC) Rebuttal 2 2" xfId="2444"/>
    <cellStyle name="_DEM-WP (C) Power Cost 2006GRC Order_Book2_Electric Rev Req Model (2009 GRC) Rebuttal 3" xfId="2445"/>
    <cellStyle name="_DEM-WP (C) Power Cost 2006GRC Order_Book2_Electric Rev Req Model (2009 GRC) Rebuttal REmoval of New  WH Solar AdjustMI" xfId="2446"/>
    <cellStyle name="_DEM-WP (C) Power Cost 2006GRC Order_Book2_Electric Rev Req Model (2009 GRC) Rebuttal REmoval of New  WH Solar AdjustMI 2" xfId="2447"/>
    <cellStyle name="_DEM-WP (C) Power Cost 2006GRC Order_Book2_Electric Rev Req Model (2009 GRC) Rebuttal REmoval of New  WH Solar AdjustMI 2 2" xfId="2448"/>
    <cellStyle name="_DEM-WP (C) Power Cost 2006GRC Order_Book2_Electric Rev Req Model (2009 GRC) Rebuttal REmoval of New  WH Solar AdjustMI 3" xfId="2449"/>
    <cellStyle name="_DEM-WP (C) Power Cost 2006GRC Order_Book2_Electric Rev Req Model (2009 GRC) Revised 01-18-2010" xfId="2450"/>
    <cellStyle name="_DEM-WP (C) Power Cost 2006GRC Order_Book2_Electric Rev Req Model (2009 GRC) Revised 01-18-2010 2" xfId="2451"/>
    <cellStyle name="_DEM-WP (C) Power Cost 2006GRC Order_Book2_Electric Rev Req Model (2009 GRC) Revised 01-18-2010 2 2" xfId="2452"/>
    <cellStyle name="_DEM-WP (C) Power Cost 2006GRC Order_Book2_Electric Rev Req Model (2009 GRC) Revised 01-18-2010 3" xfId="2453"/>
    <cellStyle name="_DEM-WP (C) Power Cost 2006GRC Order_Book2_Final Order Electric EXHIBIT A-1" xfId="2454"/>
    <cellStyle name="_DEM-WP (C) Power Cost 2006GRC Order_Book2_Final Order Electric EXHIBIT A-1 2" xfId="2455"/>
    <cellStyle name="_DEM-WP (C) Power Cost 2006GRC Order_Book2_Final Order Electric EXHIBIT A-1 2 2" xfId="2456"/>
    <cellStyle name="_DEM-WP (C) Power Cost 2006GRC Order_Book2_Final Order Electric EXHIBIT A-1 3" xfId="2457"/>
    <cellStyle name="_DEM-WP (C) Power Cost 2006GRC Order_Book4" xfId="2458"/>
    <cellStyle name="_DEM-WP (C) Power Cost 2006GRC Order_Book4 2" xfId="2459"/>
    <cellStyle name="_DEM-WP (C) Power Cost 2006GRC Order_Book4 2 2" xfId="2460"/>
    <cellStyle name="_DEM-WP (C) Power Cost 2006GRC Order_Book4 3" xfId="2461"/>
    <cellStyle name="_DEM-WP (C) Power Cost 2006GRC Order_Book9" xfId="2462"/>
    <cellStyle name="_DEM-WP (C) Power Cost 2006GRC Order_Book9 2" xfId="2463"/>
    <cellStyle name="_DEM-WP (C) Power Cost 2006GRC Order_Book9 2 2" xfId="2464"/>
    <cellStyle name="_DEM-WP (C) Power Cost 2006GRC Order_Book9 3" xfId="2465"/>
    <cellStyle name="_DEM-WP (C) Power Cost 2006GRC Order_Electric COS Inputs" xfId="2466"/>
    <cellStyle name="_DEM-WP (C) Power Cost 2006GRC Order_Electric COS Inputs 2" xfId="2467"/>
    <cellStyle name="_DEM-WP (C) Power Cost 2006GRC Order_Electric COS Inputs 2 2" xfId="2468"/>
    <cellStyle name="_DEM-WP (C) Power Cost 2006GRC Order_Electric COS Inputs 2 2 2" xfId="2469"/>
    <cellStyle name="_DEM-WP (C) Power Cost 2006GRC Order_Electric COS Inputs 2 3" xfId="2470"/>
    <cellStyle name="_DEM-WP (C) Power Cost 2006GRC Order_Electric COS Inputs 2 3 2" xfId="2471"/>
    <cellStyle name="_DEM-WP (C) Power Cost 2006GRC Order_Electric COS Inputs 2 4" xfId="2472"/>
    <cellStyle name="_DEM-WP (C) Power Cost 2006GRC Order_Electric COS Inputs 2 4 2" xfId="2473"/>
    <cellStyle name="_DEM-WP (C) Power Cost 2006GRC Order_Electric COS Inputs 3" xfId="2474"/>
    <cellStyle name="_DEM-WP (C) Power Cost 2006GRC Order_Electric COS Inputs 3 2" xfId="2475"/>
    <cellStyle name="_DEM-WP (C) Power Cost 2006GRC Order_Electric COS Inputs 4" xfId="2476"/>
    <cellStyle name="_DEM-WP (C) Power Cost 2006GRC Order_Electric COS Inputs 4 2" xfId="2477"/>
    <cellStyle name="_DEM-WP (C) Power Cost 2006GRC Order_Electric COS Inputs 5" xfId="2478"/>
    <cellStyle name="_DEM-WP (C) Power Cost 2006GRC Order_NIM Summary" xfId="2479"/>
    <cellStyle name="_DEM-WP (C) Power Cost 2006GRC Order_NIM Summary 09GRC" xfId="2480"/>
    <cellStyle name="_DEM-WP (C) Power Cost 2006GRC Order_NIM Summary 09GRC 2" xfId="2481"/>
    <cellStyle name="_DEM-WP (C) Power Cost 2006GRC Order_NIM Summary 2" xfId="2482"/>
    <cellStyle name="_DEM-WP (C) Power Cost 2006GRC Order_NIM Summary 3" xfId="2483"/>
    <cellStyle name="_DEM-WP (C) Power Cost 2006GRC Order_NIM Summary 4" xfId="2484"/>
    <cellStyle name="_DEM-WP (C) Power Cost 2006GRC Order_NIM Summary 5" xfId="2485"/>
    <cellStyle name="_DEM-WP (C) Power Cost 2006GRC Order_NIM Summary 6" xfId="2486"/>
    <cellStyle name="_DEM-WP (C) Power Cost 2006GRC Order_NIM Summary 7" xfId="2487"/>
    <cellStyle name="_DEM-WP (C) Power Cost 2006GRC Order_NIM Summary 8" xfId="2488"/>
    <cellStyle name="_DEM-WP (C) Power Cost 2006GRC Order_NIM Summary 9" xfId="2489"/>
    <cellStyle name="_DEM-WP (C) Power Cost 2006GRC Order_PCA 9 -  Exhibit D April 2010 (3)" xfId="2490"/>
    <cellStyle name="_DEM-WP (C) Power Cost 2006GRC Order_PCA 9 -  Exhibit D April 2010 (3) 2" xfId="2491"/>
    <cellStyle name="_DEM-WP (C) Power Cost 2006GRC Order_Power Costs - Comparison bx Rbtl-Staff-Jt-PC" xfId="2492"/>
    <cellStyle name="_DEM-WP (C) Power Cost 2006GRC Order_Power Costs - Comparison bx Rbtl-Staff-Jt-PC 2" xfId="2493"/>
    <cellStyle name="_DEM-WP (C) Power Cost 2006GRC Order_Power Costs - Comparison bx Rbtl-Staff-Jt-PC 2 2" xfId="2494"/>
    <cellStyle name="_DEM-WP (C) Power Cost 2006GRC Order_Power Costs - Comparison bx Rbtl-Staff-Jt-PC 3" xfId="2495"/>
    <cellStyle name="_DEM-WP (C) Power Cost 2006GRC Order_Power Costs - Comparison bx Rbtl-Staff-Jt-PC_Adj Bench DR 3 for Initial Briefs (Electric)" xfId="2496"/>
    <cellStyle name="_DEM-WP (C) Power Cost 2006GRC Order_Power Costs - Comparison bx Rbtl-Staff-Jt-PC_Adj Bench DR 3 for Initial Briefs (Electric) 2" xfId="2497"/>
    <cellStyle name="_DEM-WP (C) Power Cost 2006GRC Order_Power Costs - Comparison bx Rbtl-Staff-Jt-PC_Adj Bench DR 3 for Initial Briefs (Electric) 2 2" xfId="2498"/>
    <cellStyle name="_DEM-WP (C) Power Cost 2006GRC Order_Power Costs - Comparison bx Rbtl-Staff-Jt-PC_Adj Bench DR 3 for Initial Briefs (Electric) 3" xfId="2499"/>
    <cellStyle name="_DEM-WP (C) Power Cost 2006GRC Order_Power Costs - Comparison bx Rbtl-Staff-Jt-PC_Electric Rev Req Model (2009 GRC) Rebuttal" xfId="2500"/>
    <cellStyle name="_DEM-WP (C) Power Cost 2006GRC Order_Power Costs - Comparison bx Rbtl-Staff-Jt-PC_Electric Rev Req Model (2009 GRC) Rebuttal 2" xfId="2501"/>
    <cellStyle name="_DEM-WP (C) Power Cost 2006GRC Order_Power Costs - Comparison bx Rbtl-Staff-Jt-PC_Electric Rev Req Model (2009 GRC) Rebuttal 2 2" xfId="2502"/>
    <cellStyle name="_DEM-WP (C) Power Cost 2006GRC Order_Power Costs - Comparison bx Rbtl-Staff-Jt-PC_Electric Rev Req Model (2009 GRC) Rebuttal 3" xfId="2503"/>
    <cellStyle name="_DEM-WP (C) Power Cost 2006GRC Order_Power Costs - Comparison bx Rbtl-Staff-Jt-PC_Electric Rev Req Model (2009 GRC) Rebuttal REmoval of New  WH Solar AdjustMI" xfId="2504"/>
    <cellStyle name="_DEM-WP (C) Power Cost 2006GRC Order_Power Costs - Comparison bx Rbtl-Staff-Jt-PC_Electric Rev Req Model (2009 GRC) Rebuttal REmoval of New  WH Solar AdjustMI 2" xfId="2505"/>
    <cellStyle name="_DEM-WP (C) Power Cost 2006GRC Order_Power Costs - Comparison bx Rbtl-Staff-Jt-PC_Electric Rev Req Model (2009 GRC) Rebuttal REmoval of New  WH Solar AdjustMI 2 2" xfId="2506"/>
    <cellStyle name="_DEM-WP (C) Power Cost 2006GRC Order_Power Costs - Comparison bx Rbtl-Staff-Jt-PC_Electric Rev Req Model (2009 GRC) Rebuttal REmoval of New  WH Solar AdjustMI 3" xfId="2507"/>
    <cellStyle name="_DEM-WP (C) Power Cost 2006GRC Order_Power Costs - Comparison bx Rbtl-Staff-Jt-PC_Electric Rev Req Model (2009 GRC) Revised 01-18-2010" xfId="2508"/>
    <cellStyle name="_DEM-WP (C) Power Cost 2006GRC Order_Power Costs - Comparison bx Rbtl-Staff-Jt-PC_Electric Rev Req Model (2009 GRC) Revised 01-18-2010 2" xfId="2509"/>
    <cellStyle name="_DEM-WP (C) Power Cost 2006GRC Order_Power Costs - Comparison bx Rbtl-Staff-Jt-PC_Electric Rev Req Model (2009 GRC) Revised 01-18-2010 2 2" xfId="2510"/>
    <cellStyle name="_DEM-WP (C) Power Cost 2006GRC Order_Power Costs - Comparison bx Rbtl-Staff-Jt-PC_Electric Rev Req Model (2009 GRC) Revised 01-18-2010 3" xfId="2511"/>
    <cellStyle name="_DEM-WP (C) Power Cost 2006GRC Order_Power Costs - Comparison bx Rbtl-Staff-Jt-PC_Final Order Electric EXHIBIT A-1" xfId="2512"/>
    <cellStyle name="_DEM-WP (C) Power Cost 2006GRC Order_Power Costs - Comparison bx Rbtl-Staff-Jt-PC_Final Order Electric EXHIBIT A-1 2" xfId="2513"/>
    <cellStyle name="_DEM-WP (C) Power Cost 2006GRC Order_Power Costs - Comparison bx Rbtl-Staff-Jt-PC_Final Order Electric EXHIBIT A-1 2 2" xfId="2514"/>
    <cellStyle name="_DEM-WP (C) Power Cost 2006GRC Order_Power Costs - Comparison bx Rbtl-Staff-Jt-PC_Final Order Electric EXHIBIT A-1 3" xfId="2515"/>
    <cellStyle name="_DEM-WP (C) Power Cost 2006GRC Order_Production Adj 4.37" xfId="2516"/>
    <cellStyle name="_DEM-WP (C) Power Cost 2006GRC Order_Production Adj 4.37 2" xfId="2517"/>
    <cellStyle name="_DEM-WP (C) Power Cost 2006GRC Order_Production Adj 4.37 2 2" xfId="2518"/>
    <cellStyle name="_DEM-WP (C) Power Cost 2006GRC Order_Production Adj 4.37 3" xfId="2519"/>
    <cellStyle name="_DEM-WP (C) Power Cost 2006GRC Order_Purchased Power Adj 4.03" xfId="2520"/>
    <cellStyle name="_DEM-WP (C) Power Cost 2006GRC Order_Purchased Power Adj 4.03 2" xfId="2521"/>
    <cellStyle name="_DEM-WP (C) Power Cost 2006GRC Order_Purchased Power Adj 4.03 2 2" xfId="2522"/>
    <cellStyle name="_DEM-WP (C) Power Cost 2006GRC Order_Purchased Power Adj 4.03 3" xfId="2523"/>
    <cellStyle name="_DEM-WP (C) Power Cost 2006GRC Order_Rebuttal Power Costs" xfId="2524"/>
    <cellStyle name="_DEM-WP (C) Power Cost 2006GRC Order_Rebuttal Power Costs 2" xfId="2525"/>
    <cellStyle name="_DEM-WP (C) Power Cost 2006GRC Order_Rebuttal Power Costs 2 2" xfId="2526"/>
    <cellStyle name="_DEM-WP (C) Power Cost 2006GRC Order_Rebuttal Power Costs 3" xfId="2527"/>
    <cellStyle name="_DEM-WP (C) Power Cost 2006GRC Order_Rebuttal Power Costs_Adj Bench DR 3 for Initial Briefs (Electric)" xfId="2528"/>
    <cellStyle name="_DEM-WP (C) Power Cost 2006GRC Order_Rebuttal Power Costs_Adj Bench DR 3 for Initial Briefs (Electric) 2" xfId="2529"/>
    <cellStyle name="_DEM-WP (C) Power Cost 2006GRC Order_Rebuttal Power Costs_Adj Bench DR 3 for Initial Briefs (Electric) 2 2" xfId="2530"/>
    <cellStyle name="_DEM-WP (C) Power Cost 2006GRC Order_Rebuttal Power Costs_Adj Bench DR 3 for Initial Briefs (Electric) 3" xfId="2531"/>
    <cellStyle name="_DEM-WP (C) Power Cost 2006GRC Order_Rebuttal Power Costs_Electric Rev Req Model (2009 GRC) Rebuttal" xfId="2532"/>
    <cellStyle name="_DEM-WP (C) Power Cost 2006GRC Order_Rebuttal Power Costs_Electric Rev Req Model (2009 GRC) Rebuttal 2" xfId="2533"/>
    <cellStyle name="_DEM-WP (C) Power Cost 2006GRC Order_Rebuttal Power Costs_Electric Rev Req Model (2009 GRC) Rebuttal 2 2" xfId="2534"/>
    <cellStyle name="_DEM-WP (C) Power Cost 2006GRC Order_Rebuttal Power Costs_Electric Rev Req Model (2009 GRC) Rebuttal 3" xfId="2535"/>
    <cellStyle name="_DEM-WP (C) Power Cost 2006GRC Order_Rebuttal Power Costs_Electric Rev Req Model (2009 GRC) Rebuttal REmoval of New  WH Solar AdjustMI" xfId="2536"/>
    <cellStyle name="_DEM-WP (C) Power Cost 2006GRC Order_Rebuttal Power Costs_Electric Rev Req Model (2009 GRC) Rebuttal REmoval of New  WH Solar AdjustMI 2" xfId="2537"/>
    <cellStyle name="_DEM-WP (C) Power Cost 2006GRC Order_Rebuttal Power Costs_Electric Rev Req Model (2009 GRC) Rebuttal REmoval of New  WH Solar AdjustMI 2 2" xfId="2538"/>
    <cellStyle name="_DEM-WP (C) Power Cost 2006GRC Order_Rebuttal Power Costs_Electric Rev Req Model (2009 GRC) Rebuttal REmoval of New  WH Solar AdjustMI 3" xfId="2539"/>
    <cellStyle name="_DEM-WP (C) Power Cost 2006GRC Order_Rebuttal Power Costs_Electric Rev Req Model (2009 GRC) Revised 01-18-2010" xfId="2540"/>
    <cellStyle name="_DEM-WP (C) Power Cost 2006GRC Order_Rebuttal Power Costs_Electric Rev Req Model (2009 GRC) Revised 01-18-2010 2" xfId="2541"/>
    <cellStyle name="_DEM-WP (C) Power Cost 2006GRC Order_Rebuttal Power Costs_Electric Rev Req Model (2009 GRC) Revised 01-18-2010 2 2" xfId="2542"/>
    <cellStyle name="_DEM-WP (C) Power Cost 2006GRC Order_Rebuttal Power Costs_Electric Rev Req Model (2009 GRC) Revised 01-18-2010 3" xfId="2543"/>
    <cellStyle name="_DEM-WP (C) Power Cost 2006GRC Order_Rebuttal Power Costs_Final Order Electric EXHIBIT A-1" xfId="2544"/>
    <cellStyle name="_DEM-WP (C) Power Cost 2006GRC Order_Rebuttal Power Costs_Final Order Electric EXHIBIT A-1 2" xfId="2545"/>
    <cellStyle name="_DEM-WP (C) Power Cost 2006GRC Order_Rebuttal Power Costs_Final Order Electric EXHIBIT A-1 2 2" xfId="2546"/>
    <cellStyle name="_DEM-WP (C) Power Cost 2006GRC Order_Rebuttal Power Costs_Final Order Electric EXHIBIT A-1 3" xfId="2547"/>
    <cellStyle name="_DEM-WP (C) Power Cost 2006GRC Order_ROR 5.02" xfId="2548"/>
    <cellStyle name="_DEM-WP (C) Power Cost 2006GRC Order_ROR 5.02 2" xfId="2549"/>
    <cellStyle name="_DEM-WP (C) Power Cost 2006GRC Order_ROR 5.02 2 2" xfId="2550"/>
    <cellStyle name="_DEM-WP (C) Power Cost 2006GRC Order_ROR 5.02 3" xfId="2551"/>
    <cellStyle name="_DEM-WP (C) Power Cost 2006GRC Order_Wind Integration 10GRC" xfId="2552"/>
    <cellStyle name="_DEM-WP (C) Power Cost 2006GRC Order_Wind Integration 10GRC 2" xfId="2553"/>
    <cellStyle name="_DEM-WP Revised (HC) Wild Horse 2006GRC" xfId="2554"/>
    <cellStyle name="_DEM-WP Revised (HC) Wild Horse 2006GRC 2" xfId="2555"/>
    <cellStyle name="_DEM-WP Revised (HC) Wild Horse 2006GRC 2 2" xfId="2556"/>
    <cellStyle name="_DEM-WP Revised (HC) Wild Horse 2006GRC 3" xfId="2557"/>
    <cellStyle name="_DEM-WP Revised (HC) Wild Horse 2006GRC_16.37E Wild Horse Expansion DeferralRevwrkingfile SF" xfId="2558"/>
    <cellStyle name="_DEM-WP Revised (HC) Wild Horse 2006GRC_16.37E Wild Horse Expansion DeferralRevwrkingfile SF 2" xfId="2559"/>
    <cellStyle name="_DEM-WP Revised (HC) Wild Horse 2006GRC_16.37E Wild Horse Expansion DeferralRevwrkingfile SF 2 2" xfId="2560"/>
    <cellStyle name="_DEM-WP Revised (HC) Wild Horse 2006GRC_16.37E Wild Horse Expansion DeferralRevwrkingfile SF 3" xfId="2561"/>
    <cellStyle name="_DEM-WP Revised (HC) Wild Horse 2006GRC_2009 GRC Compl Filing - Exhibit D" xfId="2562"/>
    <cellStyle name="_DEM-WP Revised (HC) Wild Horse 2006GRC_2009 GRC Compl Filing - Exhibit D 2" xfId="2563"/>
    <cellStyle name="_DEM-WP Revised (HC) Wild Horse 2006GRC_Adj Bench DR 3 for Initial Briefs (Electric)" xfId="2564"/>
    <cellStyle name="_DEM-WP Revised (HC) Wild Horse 2006GRC_Adj Bench DR 3 for Initial Briefs (Electric) 2" xfId="2565"/>
    <cellStyle name="_DEM-WP Revised (HC) Wild Horse 2006GRC_Adj Bench DR 3 for Initial Briefs (Electric) 2 2" xfId="2566"/>
    <cellStyle name="_DEM-WP Revised (HC) Wild Horse 2006GRC_Adj Bench DR 3 for Initial Briefs (Electric) 3" xfId="2567"/>
    <cellStyle name="_DEM-WP Revised (HC) Wild Horse 2006GRC_Book2" xfId="2568"/>
    <cellStyle name="_DEM-WP Revised (HC) Wild Horse 2006GRC_Book2 2" xfId="2569"/>
    <cellStyle name="_DEM-WP Revised (HC) Wild Horse 2006GRC_Book2 2 2" xfId="2570"/>
    <cellStyle name="_DEM-WP Revised (HC) Wild Horse 2006GRC_Book2 3" xfId="2571"/>
    <cellStyle name="_DEM-WP Revised (HC) Wild Horse 2006GRC_Book4" xfId="2572"/>
    <cellStyle name="_DEM-WP Revised (HC) Wild Horse 2006GRC_Book4 2" xfId="2573"/>
    <cellStyle name="_DEM-WP Revised (HC) Wild Horse 2006GRC_Book4 2 2" xfId="2574"/>
    <cellStyle name="_DEM-WP Revised (HC) Wild Horse 2006GRC_Book4 3" xfId="2575"/>
    <cellStyle name="_DEM-WP Revised (HC) Wild Horse 2006GRC_Electric Rev Req Model (2009 GRC) " xfId="2576"/>
    <cellStyle name="_DEM-WP Revised (HC) Wild Horse 2006GRC_Electric Rev Req Model (2009 GRC)  2" xfId="2577"/>
    <cellStyle name="_DEM-WP Revised (HC) Wild Horse 2006GRC_Electric Rev Req Model (2009 GRC)  2 2" xfId="2578"/>
    <cellStyle name="_DEM-WP Revised (HC) Wild Horse 2006GRC_Electric Rev Req Model (2009 GRC)  3" xfId="2579"/>
    <cellStyle name="_DEM-WP Revised (HC) Wild Horse 2006GRC_Electric Rev Req Model (2009 GRC) Rebuttal" xfId="2580"/>
    <cellStyle name="_DEM-WP Revised (HC) Wild Horse 2006GRC_Electric Rev Req Model (2009 GRC) Rebuttal 2" xfId="2581"/>
    <cellStyle name="_DEM-WP Revised (HC) Wild Horse 2006GRC_Electric Rev Req Model (2009 GRC) Rebuttal 2 2" xfId="2582"/>
    <cellStyle name="_DEM-WP Revised (HC) Wild Horse 2006GRC_Electric Rev Req Model (2009 GRC) Rebuttal 3" xfId="2583"/>
    <cellStyle name="_DEM-WP Revised (HC) Wild Horse 2006GRC_Electric Rev Req Model (2009 GRC) Rebuttal REmoval of New  WH Solar AdjustMI" xfId="2584"/>
    <cellStyle name="_DEM-WP Revised (HC) Wild Horse 2006GRC_Electric Rev Req Model (2009 GRC) Rebuttal REmoval of New  WH Solar AdjustMI 2" xfId="2585"/>
    <cellStyle name="_DEM-WP Revised (HC) Wild Horse 2006GRC_Electric Rev Req Model (2009 GRC) Rebuttal REmoval of New  WH Solar AdjustMI 2 2" xfId="2586"/>
    <cellStyle name="_DEM-WP Revised (HC) Wild Horse 2006GRC_Electric Rev Req Model (2009 GRC) Rebuttal REmoval of New  WH Solar AdjustMI 3" xfId="2587"/>
    <cellStyle name="_DEM-WP Revised (HC) Wild Horse 2006GRC_Electric Rev Req Model (2009 GRC) Revised 01-18-2010" xfId="2588"/>
    <cellStyle name="_DEM-WP Revised (HC) Wild Horse 2006GRC_Electric Rev Req Model (2009 GRC) Revised 01-18-2010 2" xfId="2589"/>
    <cellStyle name="_DEM-WP Revised (HC) Wild Horse 2006GRC_Electric Rev Req Model (2009 GRC) Revised 01-18-2010 2 2" xfId="2590"/>
    <cellStyle name="_DEM-WP Revised (HC) Wild Horse 2006GRC_Electric Rev Req Model (2009 GRC) Revised 01-18-2010 3" xfId="2591"/>
    <cellStyle name="_DEM-WP Revised (HC) Wild Horse 2006GRC_Final Order Electric EXHIBIT A-1" xfId="2592"/>
    <cellStyle name="_DEM-WP Revised (HC) Wild Horse 2006GRC_Final Order Electric EXHIBIT A-1 2" xfId="2593"/>
    <cellStyle name="_DEM-WP Revised (HC) Wild Horse 2006GRC_Final Order Electric EXHIBIT A-1 2 2" xfId="2594"/>
    <cellStyle name="_DEM-WP Revised (HC) Wild Horse 2006GRC_Final Order Electric EXHIBIT A-1 3" xfId="2595"/>
    <cellStyle name="_DEM-WP Revised (HC) Wild Horse 2006GRC_NIM Summary" xfId="2596"/>
    <cellStyle name="_DEM-WP Revised (HC) Wild Horse 2006GRC_NIM Summary 2" xfId="2597"/>
    <cellStyle name="_DEM-WP Revised (HC) Wild Horse 2006GRC_Power Costs - Comparison bx Rbtl-Staff-Jt-PC" xfId="2598"/>
    <cellStyle name="_DEM-WP Revised (HC) Wild Horse 2006GRC_Power Costs - Comparison bx Rbtl-Staff-Jt-PC 2" xfId="2599"/>
    <cellStyle name="_DEM-WP Revised (HC) Wild Horse 2006GRC_Power Costs - Comparison bx Rbtl-Staff-Jt-PC 2 2" xfId="2600"/>
    <cellStyle name="_DEM-WP Revised (HC) Wild Horse 2006GRC_Power Costs - Comparison bx Rbtl-Staff-Jt-PC 3" xfId="2601"/>
    <cellStyle name="_DEM-WP Revised (HC) Wild Horse 2006GRC_Rebuttal Power Costs" xfId="2602"/>
    <cellStyle name="_DEM-WP Revised (HC) Wild Horse 2006GRC_Rebuttal Power Costs 2" xfId="2603"/>
    <cellStyle name="_DEM-WP Revised (HC) Wild Horse 2006GRC_Rebuttal Power Costs 2 2" xfId="2604"/>
    <cellStyle name="_DEM-WP Revised (HC) Wild Horse 2006GRC_Rebuttal Power Costs 3" xfId="2605"/>
    <cellStyle name="_DEM-WP Revised (HC) Wild Horse 2006GRC_TENASKA REGULATORY ASSET" xfId="2606"/>
    <cellStyle name="_DEM-WP Revised (HC) Wild Horse 2006GRC_TENASKA REGULATORY ASSET 2" xfId="2607"/>
    <cellStyle name="_DEM-WP Revised (HC) Wild Horse 2006GRC_TENASKA REGULATORY ASSET 2 2" xfId="2608"/>
    <cellStyle name="_DEM-WP Revised (HC) Wild Horse 2006GRC_TENASKA REGULATORY ASSET 3" xfId="2609"/>
    <cellStyle name="_DEM-WP(C) Colstrip FOR" xfId="2610"/>
    <cellStyle name="_DEM-WP(C) Colstrip FOR 2" xfId="2611"/>
    <cellStyle name="_DEM-WP(C) Colstrip FOR 2 2" xfId="2612"/>
    <cellStyle name="_DEM-WP(C) Colstrip FOR 3" xfId="2613"/>
    <cellStyle name="_DEM-WP(C) Colstrip FOR_(C) WHE Proforma with ITC cash grant 10 Yr Amort_for rebuttal_120709" xfId="2614"/>
    <cellStyle name="_DEM-WP(C) Colstrip FOR_(C) WHE Proforma with ITC cash grant 10 Yr Amort_for rebuttal_120709 2" xfId="2615"/>
    <cellStyle name="_DEM-WP(C) Colstrip FOR_(C) WHE Proforma with ITC cash grant 10 Yr Amort_for rebuttal_120709 2 2" xfId="2616"/>
    <cellStyle name="_DEM-WP(C) Colstrip FOR_(C) WHE Proforma with ITC cash grant 10 Yr Amort_for rebuttal_120709 3" xfId="2617"/>
    <cellStyle name="_DEM-WP(C) Colstrip FOR_16.07E Wild Horse Wind Expansionwrkingfile" xfId="2618"/>
    <cellStyle name="_DEM-WP(C) Colstrip FOR_16.07E Wild Horse Wind Expansionwrkingfile 2" xfId="2619"/>
    <cellStyle name="_DEM-WP(C) Colstrip FOR_16.07E Wild Horse Wind Expansionwrkingfile 2 2" xfId="2620"/>
    <cellStyle name="_DEM-WP(C) Colstrip FOR_16.07E Wild Horse Wind Expansionwrkingfile 3" xfId="2621"/>
    <cellStyle name="_DEM-WP(C) Colstrip FOR_16.07E Wild Horse Wind Expansionwrkingfile SF" xfId="2622"/>
    <cellStyle name="_DEM-WP(C) Colstrip FOR_16.07E Wild Horse Wind Expansionwrkingfile SF 2" xfId="2623"/>
    <cellStyle name="_DEM-WP(C) Colstrip FOR_16.07E Wild Horse Wind Expansionwrkingfile SF 2 2" xfId="2624"/>
    <cellStyle name="_DEM-WP(C) Colstrip FOR_16.07E Wild Horse Wind Expansionwrkingfile SF 3" xfId="2625"/>
    <cellStyle name="_DEM-WP(C) Colstrip FOR_16.37E Wild Horse Expansion DeferralRevwrkingfile SF" xfId="2626"/>
    <cellStyle name="_DEM-WP(C) Colstrip FOR_16.37E Wild Horse Expansion DeferralRevwrkingfile SF 2" xfId="2627"/>
    <cellStyle name="_DEM-WP(C) Colstrip FOR_16.37E Wild Horse Expansion DeferralRevwrkingfile SF 2 2" xfId="2628"/>
    <cellStyle name="_DEM-WP(C) Colstrip FOR_16.37E Wild Horse Expansion DeferralRevwrkingfile SF 3" xfId="2629"/>
    <cellStyle name="_DEM-WP(C) Colstrip FOR_Adj Bench DR 3 for Initial Briefs (Electric)" xfId="2630"/>
    <cellStyle name="_DEM-WP(C) Colstrip FOR_Adj Bench DR 3 for Initial Briefs (Electric) 2" xfId="2631"/>
    <cellStyle name="_DEM-WP(C) Colstrip FOR_Adj Bench DR 3 for Initial Briefs (Electric) 2 2" xfId="2632"/>
    <cellStyle name="_DEM-WP(C) Colstrip FOR_Adj Bench DR 3 for Initial Briefs (Electric) 3" xfId="2633"/>
    <cellStyle name="_DEM-WP(C) Colstrip FOR_Book2" xfId="2634"/>
    <cellStyle name="_DEM-WP(C) Colstrip FOR_Book2 2" xfId="2635"/>
    <cellStyle name="_DEM-WP(C) Colstrip FOR_Book2 2 2" xfId="2636"/>
    <cellStyle name="_DEM-WP(C) Colstrip FOR_Book2 3" xfId="2637"/>
    <cellStyle name="_DEM-WP(C) Colstrip FOR_Book2_Adj Bench DR 3 for Initial Briefs (Electric)" xfId="2638"/>
    <cellStyle name="_DEM-WP(C) Colstrip FOR_Book2_Adj Bench DR 3 for Initial Briefs (Electric) 2" xfId="2639"/>
    <cellStyle name="_DEM-WP(C) Colstrip FOR_Book2_Adj Bench DR 3 for Initial Briefs (Electric) 2 2" xfId="2640"/>
    <cellStyle name="_DEM-WP(C) Colstrip FOR_Book2_Adj Bench DR 3 for Initial Briefs (Electric) 3" xfId="2641"/>
    <cellStyle name="_DEM-WP(C) Colstrip FOR_Book2_Electric Rev Req Model (2009 GRC) Rebuttal" xfId="2642"/>
    <cellStyle name="_DEM-WP(C) Colstrip FOR_Book2_Electric Rev Req Model (2009 GRC) Rebuttal 2" xfId="2643"/>
    <cellStyle name="_DEM-WP(C) Colstrip FOR_Book2_Electric Rev Req Model (2009 GRC) Rebuttal 2 2" xfId="2644"/>
    <cellStyle name="_DEM-WP(C) Colstrip FOR_Book2_Electric Rev Req Model (2009 GRC) Rebuttal 3" xfId="2645"/>
    <cellStyle name="_DEM-WP(C) Colstrip FOR_Book2_Electric Rev Req Model (2009 GRC) Rebuttal REmoval of New  WH Solar AdjustMI" xfId="2646"/>
    <cellStyle name="_DEM-WP(C) Colstrip FOR_Book2_Electric Rev Req Model (2009 GRC) Rebuttal REmoval of New  WH Solar AdjustMI 2" xfId="2647"/>
    <cellStyle name="_DEM-WP(C) Colstrip FOR_Book2_Electric Rev Req Model (2009 GRC) Rebuttal REmoval of New  WH Solar AdjustMI 2 2" xfId="2648"/>
    <cellStyle name="_DEM-WP(C) Colstrip FOR_Book2_Electric Rev Req Model (2009 GRC) Rebuttal REmoval of New  WH Solar AdjustMI 3" xfId="2649"/>
    <cellStyle name="_DEM-WP(C) Colstrip FOR_Book2_Electric Rev Req Model (2009 GRC) Revised 01-18-2010" xfId="2650"/>
    <cellStyle name="_DEM-WP(C) Colstrip FOR_Book2_Electric Rev Req Model (2009 GRC) Revised 01-18-2010 2" xfId="2651"/>
    <cellStyle name="_DEM-WP(C) Colstrip FOR_Book2_Electric Rev Req Model (2009 GRC) Revised 01-18-2010 2 2" xfId="2652"/>
    <cellStyle name="_DEM-WP(C) Colstrip FOR_Book2_Electric Rev Req Model (2009 GRC) Revised 01-18-2010 3" xfId="2653"/>
    <cellStyle name="_DEM-WP(C) Colstrip FOR_Book2_Final Order Electric EXHIBIT A-1" xfId="2654"/>
    <cellStyle name="_DEM-WP(C) Colstrip FOR_Book2_Final Order Electric EXHIBIT A-1 2" xfId="2655"/>
    <cellStyle name="_DEM-WP(C) Colstrip FOR_Book2_Final Order Electric EXHIBIT A-1 2 2" xfId="2656"/>
    <cellStyle name="_DEM-WP(C) Colstrip FOR_Book2_Final Order Electric EXHIBIT A-1 3" xfId="2657"/>
    <cellStyle name="_DEM-WP(C) Colstrip FOR_Electric Rev Req Model (2009 GRC) Rebuttal" xfId="2658"/>
    <cellStyle name="_DEM-WP(C) Colstrip FOR_Electric Rev Req Model (2009 GRC) Rebuttal 2" xfId="2659"/>
    <cellStyle name="_DEM-WP(C) Colstrip FOR_Electric Rev Req Model (2009 GRC) Rebuttal 2 2" xfId="2660"/>
    <cellStyle name="_DEM-WP(C) Colstrip FOR_Electric Rev Req Model (2009 GRC) Rebuttal 3" xfId="2661"/>
    <cellStyle name="_DEM-WP(C) Colstrip FOR_Electric Rev Req Model (2009 GRC) Rebuttal REmoval of New  WH Solar AdjustMI" xfId="2662"/>
    <cellStyle name="_DEM-WP(C) Colstrip FOR_Electric Rev Req Model (2009 GRC) Rebuttal REmoval of New  WH Solar AdjustMI 2" xfId="2663"/>
    <cellStyle name="_DEM-WP(C) Colstrip FOR_Electric Rev Req Model (2009 GRC) Rebuttal REmoval of New  WH Solar AdjustMI 2 2" xfId="2664"/>
    <cellStyle name="_DEM-WP(C) Colstrip FOR_Electric Rev Req Model (2009 GRC) Rebuttal REmoval of New  WH Solar AdjustMI 3" xfId="2665"/>
    <cellStyle name="_DEM-WP(C) Colstrip FOR_Electric Rev Req Model (2009 GRC) Revised 01-18-2010" xfId="2666"/>
    <cellStyle name="_DEM-WP(C) Colstrip FOR_Electric Rev Req Model (2009 GRC) Revised 01-18-2010 2" xfId="2667"/>
    <cellStyle name="_DEM-WP(C) Colstrip FOR_Electric Rev Req Model (2009 GRC) Revised 01-18-2010 2 2" xfId="2668"/>
    <cellStyle name="_DEM-WP(C) Colstrip FOR_Electric Rev Req Model (2009 GRC) Revised 01-18-2010 3" xfId="2669"/>
    <cellStyle name="_DEM-WP(C) Colstrip FOR_Final Order Electric EXHIBIT A-1" xfId="2670"/>
    <cellStyle name="_DEM-WP(C) Colstrip FOR_Final Order Electric EXHIBIT A-1 2" xfId="2671"/>
    <cellStyle name="_DEM-WP(C) Colstrip FOR_Final Order Electric EXHIBIT A-1 2 2" xfId="2672"/>
    <cellStyle name="_DEM-WP(C) Colstrip FOR_Final Order Electric EXHIBIT A-1 3" xfId="2673"/>
    <cellStyle name="_DEM-WP(C) Colstrip FOR_Rebuttal Power Costs" xfId="2674"/>
    <cellStyle name="_DEM-WP(C) Colstrip FOR_Rebuttal Power Costs 2" xfId="2675"/>
    <cellStyle name="_DEM-WP(C) Colstrip FOR_Rebuttal Power Costs 2 2" xfId="2676"/>
    <cellStyle name="_DEM-WP(C) Colstrip FOR_Rebuttal Power Costs 3" xfId="2677"/>
    <cellStyle name="_DEM-WP(C) Colstrip FOR_Rebuttal Power Costs_Adj Bench DR 3 for Initial Briefs (Electric)" xfId="2678"/>
    <cellStyle name="_DEM-WP(C) Colstrip FOR_Rebuttal Power Costs_Adj Bench DR 3 for Initial Briefs (Electric) 2" xfId="2679"/>
    <cellStyle name="_DEM-WP(C) Colstrip FOR_Rebuttal Power Costs_Adj Bench DR 3 for Initial Briefs (Electric) 2 2" xfId="2680"/>
    <cellStyle name="_DEM-WP(C) Colstrip FOR_Rebuttal Power Costs_Adj Bench DR 3 for Initial Briefs (Electric) 3" xfId="2681"/>
    <cellStyle name="_DEM-WP(C) Colstrip FOR_Rebuttal Power Costs_Electric Rev Req Model (2009 GRC) Rebuttal" xfId="2682"/>
    <cellStyle name="_DEM-WP(C) Colstrip FOR_Rebuttal Power Costs_Electric Rev Req Model (2009 GRC) Rebuttal 2" xfId="2683"/>
    <cellStyle name="_DEM-WP(C) Colstrip FOR_Rebuttal Power Costs_Electric Rev Req Model (2009 GRC) Rebuttal 2 2" xfId="2684"/>
    <cellStyle name="_DEM-WP(C) Colstrip FOR_Rebuttal Power Costs_Electric Rev Req Model (2009 GRC) Rebuttal 3" xfId="2685"/>
    <cellStyle name="_DEM-WP(C) Colstrip FOR_Rebuttal Power Costs_Electric Rev Req Model (2009 GRC) Rebuttal REmoval of New  WH Solar AdjustMI" xfId="2686"/>
    <cellStyle name="_DEM-WP(C) Colstrip FOR_Rebuttal Power Costs_Electric Rev Req Model (2009 GRC) Rebuttal REmoval of New  WH Solar AdjustMI 2" xfId="2687"/>
    <cellStyle name="_DEM-WP(C) Colstrip FOR_Rebuttal Power Costs_Electric Rev Req Model (2009 GRC) Rebuttal REmoval of New  WH Solar AdjustMI 2 2" xfId="2688"/>
    <cellStyle name="_DEM-WP(C) Colstrip FOR_Rebuttal Power Costs_Electric Rev Req Model (2009 GRC) Rebuttal REmoval of New  WH Solar AdjustMI 3" xfId="2689"/>
    <cellStyle name="_DEM-WP(C) Colstrip FOR_Rebuttal Power Costs_Electric Rev Req Model (2009 GRC) Revised 01-18-2010" xfId="2690"/>
    <cellStyle name="_DEM-WP(C) Colstrip FOR_Rebuttal Power Costs_Electric Rev Req Model (2009 GRC) Revised 01-18-2010 2" xfId="2691"/>
    <cellStyle name="_DEM-WP(C) Colstrip FOR_Rebuttal Power Costs_Electric Rev Req Model (2009 GRC) Revised 01-18-2010 2 2" xfId="2692"/>
    <cellStyle name="_DEM-WP(C) Colstrip FOR_Rebuttal Power Costs_Electric Rev Req Model (2009 GRC) Revised 01-18-2010 3" xfId="2693"/>
    <cellStyle name="_DEM-WP(C) Colstrip FOR_Rebuttal Power Costs_Final Order Electric EXHIBIT A-1" xfId="2694"/>
    <cellStyle name="_DEM-WP(C) Colstrip FOR_Rebuttal Power Costs_Final Order Electric EXHIBIT A-1 2" xfId="2695"/>
    <cellStyle name="_DEM-WP(C) Colstrip FOR_Rebuttal Power Costs_Final Order Electric EXHIBIT A-1 2 2" xfId="2696"/>
    <cellStyle name="_DEM-WP(C) Colstrip FOR_Rebuttal Power Costs_Final Order Electric EXHIBIT A-1 3" xfId="2697"/>
    <cellStyle name="_DEM-WP(C) Colstrip FOR_TENASKA REGULATORY ASSET" xfId="2698"/>
    <cellStyle name="_DEM-WP(C) Colstrip FOR_TENASKA REGULATORY ASSET 2" xfId="2699"/>
    <cellStyle name="_DEM-WP(C) Colstrip FOR_TENASKA REGULATORY ASSET 2 2" xfId="2700"/>
    <cellStyle name="_DEM-WP(C) Colstrip FOR_TENASKA REGULATORY ASSET 3" xfId="2701"/>
    <cellStyle name="_DEM-WP(C) Costs not in AURORA 2006GRC" xfId="2702"/>
    <cellStyle name="_DEM-WP(C) Costs not in AURORA 2006GRC 2" xfId="2703"/>
    <cellStyle name="_DEM-WP(C) Costs not in AURORA 2006GRC 2 2" xfId="2704"/>
    <cellStyle name="_DEM-WP(C) Costs not in AURORA 2006GRC 2 2 2" xfId="2705"/>
    <cellStyle name="_DEM-WP(C) Costs not in AURORA 2006GRC 2 3" xfId="2706"/>
    <cellStyle name="_DEM-WP(C) Costs not in AURORA 2006GRC 3" xfId="2707"/>
    <cellStyle name="_DEM-WP(C) Costs not in AURORA 2006GRC 3 2" xfId="2708"/>
    <cellStyle name="_DEM-WP(C) Costs not in AURORA 2006GRC 4" xfId="2709"/>
    <cellStyle name="_DEM-WP(C) Costs not in AURORA 2006GRC 4 2" xfId="2710"/>
    <cellStyle name="_DEM-WP(C) Costs not in AURORA 2006GRC_(C) WHE Proforma with ITC cash grant 10 Yr Amort_for deferral_102809" xfId="2711"/>
    <cellStyle name="_DEM-WP(C) Costs not in AURORA 2006GRC_(C) WHE Proforma with ITC cash grant 10 Yr Amort_for deferral_102809 2" xfId="2712"/>
    <cellStyle name="_DEM-WP(C) Costs not in AURORA 2006GRC_(C) WHE Proforma with ITC cash grant 10 Yr Amort_for deferral_102809 2 2" xfId="2713"/>
    <cellStyle name="_DEM-WP(C) Costs not in AURORA 2006GRC_(C) WHE Proforma with ITC cash grant 10 Yr Amort_for deferral_102809 3" xfId="2714"/>
    <cellStyle name="_DEM-WP(C) Costs not in AURORA 2006GRC_(C) WHE Proforma with ITC cash grant 10 Yr Amort_for deferral_102809_16.07E Wild Horse Wind Expansionwrkingfile" xfId="2715"/>
    <cellStyle name="_DEM-WP(C) Costs not in AURORA 2006GRC_(C) WHE Proforma with ITC cash grant 10 Yr Amort_for deferral_102809_16.07E Wild Horse Wind Expansionwrkingfile 2" xfId="2716"/>
    <cellStyle name="_DEM-WP(C) Costs not in AURORA 2006GRC_(C) WHE Proforma with ITC cash grant 10 Yr Amort_for deferral_102809_16.07E Wild Horse Wind Expansionwrkingfile 2 2" xfId="2717"/>
    <cellStyle name="_DEM-WP(C) Costs not in AURORA 2006GRC_(C) WHE Proforma with ITC cash grant 10 Yr Amort_for deferral_102809_16.07E Wild Horse Wind Expansionwrkingfile 3" xfId="2718"/>
    <cellStyle name="_DEM-WP(C) Costs not in AURORA 2006GRC_(C) WHE Proforma with ITC cash grant 10 Yr Amort_for deferral_102809_16.07E Wild Horse Wind Expansionwrkingfile SF" xfId="2719"/>
    <cellStyle name="_DEM-WP(C) Costs not in AURORA 2006GRC_(C) WHE Proforma with ITC cash grant 10 Yr Amort_for deferral_102809_16.07E Wild Horse Wind Expansionwrkingfile SF 2" xfId="2720"/>
    <cellStyle name="_DEM-WP(C) Costs not in AURORA 2006GRC_(C) WHE Proforma with ITC cash grant 10 Yr Amort_for deferral_102809_16.07E Wild Horse Wind Expansionwrkingfile SF 2 2" xfId="2721"/>
    <cellStyle name="_DEM-WP(C) Costs not in AURORA 2006GRC_(C) WHE Proforma with ITC cash grant 10 Yr Amort_for deferral_102809_16.07E Wild Horse Wind Expansionwrkingfile SF 3" xfId="2722"/>
    <cellStyle name="_DEM-WP(C) Costs not in AURORA 2006GRC_(C) WHE Proforma with ITC cash grant 10 Yr Amort_for deferral_102809_16.37E Wild Horse Expansion DeferralRevwrkingfile SF" xfId="2723"/>
    <cellStyle name="_DEM-WP(C) Costs not in AURORA 2006GRC_(C) WHE Proforma with ITC cash grant 10 Yr Amort_for deferral_102809_16.37E Wild Horse Expansion DeferralRevwrkingfile SF 2" xfId="2724"/>
    <cellStyle name="_DEM-WP(C) Costs not in AURORA 2006GRC_(C) WHE Proforma with ITC cash grant 10 Yr Amort_for deferral_102809_16.37E Wild Horse Expansion DeferralRevwrkingfile SF 2 2" xfId="2725"/>
    <cellStyle name="_DEM-WP(C) Costs not in AURORA 2006GRC_(C) WHE Proforma with ITC cash grant 10 Yr Amort_for deferral_102809_16.37E Wild Horse Expansion DeferralRevwrkingfile SF 3" xfId="2726"/>
    <cellStyle name="_DEM-WP(C) Costs not in AURORA 2006GRC_(C) WHE Proforma with ITC cash grant 10 Yr Amort_for rebuttal_120709" xfId="2727"/>
    <cellStyle name="_DEM-WP(C) Costs not in AURORA 2006GRC_(C) WHE Proforma with ITC cash grant 10 Yr Amort_for rebuttal_120709 2" xfId="2728"/>
    <cellStyle name="_DEM-WP(C) Costs not in AURORA 2006GRC_(C) WHE Proforma with ITC cash grant 10 Yr Amort_for rebuttal_120709 2 2" xfId="2729"/>
    <cellStyle name="_DEM-WP(C) Costs not in AURORA 2006GRC_(C) WHE Proforma with ITC cash grant 10 Yr Amort_for rebuttal_120709 3" xfId="2730"/>
    <cellStyle name="_DEM-WP(C) Costs not in AURORA 2006GRC_04.07E Wild Horse Wind Expansion" xfId="2731"/>
    <cellStyle name="_DEM-WP(C) Costs not in AURORA 2006GRC_04.07E Wild Horse Wind Expansion 2" xfId="2732"/>
    <cellStyle name="_DEM-WP(C) Costs not in AURORA 2006GRC_04.07E Wild Horse Wind Expansion 2 2" xfId="2733"/>
    <cellStyle name="_DEM-WP(C) Costs not in AURORA 2006GRC_04.07E Wild Horse Wind Expansion 3" xfId="2734"/>
    <cellStyle name="_DEM-WP(C) Costs not in AURORA 2006GRC_04.07E Wild Horse Wind Expansion_16.07E Wild Horse Wind Expansionwrkingfile" xfId="2735"/>
    <cellStyle name="_DEM-WP(C) Costs not in AURORA 2006GRC_04.07E Wild Horse Wind Expansion_16.07E Wild Horse Wind Expansionwrkingfile 2" xfId="2736"/>
    <cellStyle name="_DEM-WP(C) Costs not in AURORA 2006GRC_04.07E Wild Horse Wind Expansion_16.07E Wild Horse Wind Expansionwrkingfile 2 2" xfId="2737"/>
    <cellStyle name="_DEM-WP(C) Costs not in AURORA 2006GRC_04.07E Wild Horse Wind Expansion_16.07E Wild Horse Wind Expansionwrkingfile 3" xfId="2738"/>
    <cellStyle name="_DEM-WP(C) Costs not in AURORA 2006GRC_04.07E Wild Horse Wind Expansion_16.07E Wild Horse Wind Expansionwrkingfile SF" xfId="2739"/>
    <cellStyle name="_DEM-WP(C) Costs not in AURORA 2006GRC_04.07E Wild Horse Wind Expansion_16.07E Wild Horse Wind Expansionwrkingfile SF 2" xfId="2740"/>
    <cellStyle name="_DEM-WP(C) Costs not in AURORA 2006GRC_04.07E Wild Horse Wind Expansion_16.07E Wild Horse Wind Expansionwrkingfile SF 2 2" xfId="2741"/>
    <cellStyle name="_DEM-WP(C) Costs not in AURORA 2006GRC_04.07E Wild Horse Wind Expansion_16.07E Wild Horse Wind Expansionwrkingfile SF 3" xfId="2742"/>
    <cellStyle name="_DEM-WP(C) Costs not in AURORA 2006GRC_04.07E Wild Horse Wind Expansion_16.37E Wild Horse Expansion DeferralRevwrkingfile SF" xfId="2743"/>
    <cellStyle name="_DEM-WP(C) Costs not in AURORA 2006GRC_04.07E Wild Horse Wind Expansion_16.37E Wild Horse Expansion DeferralRevwrkingfile SF 2" xfId="2744"/>
    <cellStyle name="_DEM-WP(C) Costs not in AURORA 2006GRC_04.07E Wild Horse Wind Expansion_16.37E Wild Horse Expansion DeferralRevwrkingfile SF 2 2" xfId="2745"/>
    <cellStyle name="_DEM-WP(C) Costs not in AURORA 2006GRC_04.07E Wild Horse Wind Expansion_16.37E Wild Horse Expansion DeferralRevwrkingfile SF 3" xfId="2746"/>
    <cellStyle name="_DEM-WP(C) Costs not in AURORA 2006GRC_16.07E Wild Horse Wind Expansionwrkingfile" xfId="2747"/>
    <cellStyle name="_DEM-WP(C) Costs not in AURORA 2006GRC_16.07E Wild Horse Wind Expansionwrkingfile 2" xfId="2748"/>
    <cellStyle name="_DEM-WP(C) Costs not in AURORA 2006GRC_16.07E Wild Horse Wind Expansionwrkingfile 2 2" xfId="2749"/>
    <cellStyle name="_DEM-WP(C) Costs not in AURORA 2006GRC_16.07E Wild Horse Wind Expansionwrkingfile 3" xfId="2750"/>
    <cellStyle name="_DEM-WP(C) Costs not in AURORA 2006GRC_16.07E Wild Horse Wind Expansionwrkingfile SF" xfId="2751"/>
    <cellStyle name="_DEM-WP(C) Costs not in AURORA 2006GRC_16.07E Wild Horse Wind Expansionwrkingfile SF 2" xfId="2752"/>
    <cellStyle name="_DEM-WP(C) Costs not in AURORA 2006GRC_16.07E Wild Horse Wind Expansionwrkingfile SF 2 2" xfId="2753"/>
    <cellStyle name="_DEM-WP(C) Costs not in AURORA 2006GRC_16.07E Wild Horse Wind Expansionwrkingfile SF 3" xfId="2754"/>
    <cellStyle name="_DEM-WP(C) Costs not in AURORA 2006GRC_16.37E Wild Horse Expansion DeferralRevwrkingfile SF" xfId="2755"/>
    <cellStyle name="_DEM-WP(C) Costs not in AURORA 2006GRC_16.37E Wild Horse Expansion DeferralRevwrkingfile SF 2" xfId="2756"/>
    <cellStyle name="_DEM-WP(C) Costs not in AURORA 2006GRC_16.37E Wild Horse Expansion DeferralRevwrkingfile SF 2 2" xfId="2757"/>
    <cellStyle name="_DEM-WP(C) Costs not in AURORA 2006GRC_16.37E Wild Horse Expansion DeferralRevwrkingfile SF 3" xfId="2758"/>
    <cellStyle name="_DEM-WP(C) Costs not in AURORA 2006GRC_2009 GRC Compl Filing - Exhibit D" xfId="2759"/>
    <cellStyle name="_DEM-WP(C) Costs not in AURORA 2006GRC_2009 GRC Compl Filing - Exhibit D 2" xfId="2760"/>
    <cellStyle name="_DEM-WP(C) Costs not in AURORA 2006GRC_3.01 Income Statement" xfId="2761"/>
    <cellStyle name="_DEM-WP(C) Costs not in AURORA 2006GRC_3.01 Income Statement 2" xfId="9828"/>
    <cellStyle name="_DEM-WP(C) Costs not in AURORA 2006GRC_4 31 Regulatory Assets and Liabilities  7 06- Exhibit D" xfId="2762"/>
    <cellStyle name="_DEM-WP(C) Costs not in AURORA 2006GRC_4 31 Regulatory Assets and Liabilities  7 06- Exhibit D 2" xfId="2763"/>
    <cellStyle name="_DEM-WP(C) Costs not in AURORA 2006GRC_4 31 Regulatory Assets and Liabilities  7 06- Exhibit D 2 2" xfId="2764"/>
    <cellStyle name="_DEM-WP(C) Costs not in AURORA 2006GRC_4 31 Regulatory Assets and Liabilities  7 06- Exhibit D 3" xfId="2765"/>
    <cellStyle name="_DEM-WP(C) Costs not in AURORA 2006GRC_4 31 Regulatory Assets and Liabilities  7 06- Exhibit D_NIM Summary" xfId="2766"/>
    <cellStyle name="_DEM-WP(C) Costs not in AURORA 2006GRC_4 31 Regulatory Assets and Liabilities  7 06- Exhibit D_NIM Summary 2" xfId="2767"/>
    <cellStyle name="_DEM-WP(C) Costs not in AURORA 2006GRC_4 32 Regulatory Assets and Liabilities  7 06- Exhibit D" xfId="2768"/>
    <cellStyle name="_DEM-WP(C) Costs not in AURORA 2006GRC_4 32 Regulatory Assets and Liabilities  7 06- Exhibit D 2" xfId="2769"/>
    <cellStyle name="_DEM-WP(C) Costs not in AURORA 2006GRC_4 32 Regulatory Assets and Liabilities  7 06- Exhibit D 2 2" xfId="2770"/>
    <cellStyle name="_DEM-WP(C) Costs not in AURORA 2006GRC_4 32 Regulatory Assets and Liabilities  7 06- Exhibit D 3" xfId="2771"/>
    <cellStyle name="_DEM-WP(C) Costs not in AURORA 2006GRC_4 32 Regulatory Assets and Liabilities  7 06- Exhibit D_NIM Summary" xfId="2772"/>
    <cellStyle name="_DEM-WP(C) Costs not in AURORA 2006GRC_4 32 Regulatory Assets and Liabilities  7 06- Exhibit D_NIM Summary 2" xfId="2773"/>
    <cellStyle name="_DEM-WP(C) Costs not in AURORA 2006GRC_AURORA Total New" xfId="2774"/>
    <cellStyle name="_DEM-WP(C) Costs not in AURORA 2006GRC_AURORA Total New 2" xfId="2775"/>
    <cellStyle name="_DEM-WP(C) Costs not in AURORA 2006GRC_Book2" xfId="2776"/>
    <cellStyle name="_DEM-WP(C) Costs not in AURORA 2006GRC_Book2 2" xfId="2777"/>
    <cellStyle name="_DEM-WP(C) Costs not in AURORA 2006GRC_Book2 2 2" xfId="2778"/>
    <cellStyle name="_DEM-WP(C) Costs not in AURORA 2006GRC_Book2 3" xfId="2779"/>
    <cellStyle name="_DEM-WP(C) Costs not in AURORA 2006GRC_Book2_Adj Bench DR 3 for Initial Briefs (Electric)" xfId="2780"/>
    <cellStyle name="_DEM-WP(C) Costs not in AURORA 2006GRC_Book2_Adj Bench DR 3 for Initial Briefs (Electric) 2" xfId="2781"/>
    <cellStyle name="_DEM-WP(C) Costs not in AURORA 2006GRC_Book2_Adj Bench DR 3 for Initial Briefs (Electric) 2 2" xfId="2782"/>
    <cellStyle name="_DEM-WP(C) Costs not in AURORA 2006GRC_Book2_Adj Bench DR 3 for Initial Briefs (Electric) 3" xfId="2783"/>
    <cellStyle name="_DEM-WP(C) Costs not in AURORA 2006GRC_Book2_Electric Rev Req Model (2009 GRC) Rebuttal" xfId="2784"/>
    <cellStyle name="_DEM-WP(C) Costs not in AURORA 2006GRC_Book2_Electric Rev Req Model (2009 GRC) Rebuttal 2" xfId="2785"/>
    <cellStyle name="_DEM-WP(C) Costs not in AURORA 2006GRC_Book2_Electric Rev Req Model (2009 GRC) Rebuttal 2 2" xfId="2786"/>
    <cellStyle name="_DEM-WP(C) Costs not in AURORA 2006GRC_Book2_Electric Rev Req Model (2009 GRC) Rebuttal 3" xfId="2787"/>
    <cellStyle name="_DEM-WP(C) Costs not in AURORA 2006GRC_Book2_Electric Rev Req Model (2009 GRC) Rebuttal REmoval of New  WH Solar AdjustMI" xfId="2788"/>
    <cellStyle name="_DEM-WP(C) Costs not in AURORA 2006GRC_Book2_Electric Rev Req Model (2009 GRC) Rebuttal REmoval of New  WH Solar AdjustMI 2" xfId="2789"/>
    <cellStyle name="_DEM-WP(C) Costs not in AURORA 2006GRC_Book2_Electric Rev Req Model (2009 GRC) Rebuttal REmoval of New  WH Solar AdjustMI 2 2" xfId="2790"/>
    <cellStyle name="_DEM-WP(C) Costs not in AURORA 2006GRC_Book2_Electric Rev Req Model (2009 GRC) Rebuttal REmoval of New  WH Solar AdjustMI 3" xfId="2791"/>
    <cellStyle name="_DEM-WP(C) Costs not in AURORA 2006GRC_Book2_Electric Rev Req Model (2009 GRC) Revised 01-18-2010" xfId="2792"/>
    <cellStyle name="_DEM-WP(C) Costs not in AURORA 2006GRC_Book2_Electric Rev Req Model (2009 GRC) Revised 01-18-2010 2" xfId="2793"/>
    <cellStyle name="_DEM-WP(C) Costs not in AURORA 2006GRC_Book2_Electric Rev Req Model (2009 GRC) Revised 01-18-2010 2 2" xfId="2794"/>
    <cellStyle name="_DEM-WP(C) Costs not in AURORA 2006GRC_Book2_Electric Rev Req Model (2009 GRC) Revised 01-18-2010 3" xfId="2795"/>
    <cellStyle name="_DEM-WP(C) Costs not in AURORA 2006GRC_Book2_Final Order Electric EXHIBIT A-1" xfId="2796"/>
    <cellStyle name="_DEM-WP(C) Costs not in AURORA 2006GRC_Book2_Final Order Electric EXHIBIT A-1 2" xfId="2797"/>
    <cellStyle name="_DEM-WP(C) Costs not in AURORA 2006GRC_Book2_Final Order Electric EXHIBIT A-1 2 2" xfId="2798"/>
    <cellStyle name="_DEM-WP(C) Costs not in AURORA 2006GRC_Book2_Final Order Electric EXHIBIT A-1 3" xfId="2799"/>
    <cellStyle name="_DEM-WP(C) Costs not in AURORA 2006GRC_Book4" xfId="2800"/>
    <cellStyle name="_DEM-WP(C) Costs not in AURORA 2006GRC_Book4 2" xfId="2801"/>
    <cellStyle name="_DEM-WP(C) Costs not in AURORA 2006GRC_Book4 2 2" xfId="2802"/>
    <cellStyle name="_DEM-WP(C) Costs not in AURORA 2006GRC_Book4 3" xfId="2803"/>
    <cellStyle name="_DEM-WP(C) Costs not in AURORA 2006GRC_Book9" xfId="2804"/>
    <cellStyle name="_DEM-WP(C) Costs not in AURORA 2006GRC_Book9 2" xfId="2805"/>
    <cellStyle name="_DEM-WP(C) Costs not in AURORA 2006GRC_Book9 2 2" xfId="2806"/>
    <cellStyle name="_DEM-WP(C) Costs not in AURORA 2006GRC_Book9 3" xfId="2807"/>
    <cellStyle name="_DEM-WP(C) Costs not in AURORA 2006GRC_Electric COS Inputs" xfId="2808"/>
    <cellStyle name="_DEM-WP(C) Costs not in AURORA 2006GRC_Electric COS Inputs 2" xfId="2809"/>
    <cellStyle name="_DEM-WP(C) Costs not in AURORA 2006GRC_Electric COS Inputs 2 2" xfId="2810"/>
    <cellStyle name="_DEM-WP(C) Costs not in AURORA 2006GRC_Electric COS Inputs 2 2 2" xfId="2811"/>
    <cellStyle name="_DEM-WP(C) Costs not in AURORA 2006GRC_Electric COS Inputs 2 3" xfId="2812"/>
    <cellStyle name="_DEM-WP(C) Costs not in AURORA 2006GRC_Electric COS Inputs 2 3 2" xfId="2813"/>
    <cellStyle name="_DEM-WP(C) Costs not in AURORA 2006GRC_Electric COS Inputs 2 4" xfId="2814"/>
    <cellStyle name="_DEM-WP(C) Costs not in AURORA 2006GRC_Electric COS Inputs 2 4 2" xfId="2815"/>
    <cellStyle name="_DEM-WP(C) Costs not in AURORA 2006GRC_Electric COS Inputs 3" xfId="2816"/>
    <cellStyle name="_DEM-WP(C) Costs not in AURORA 2006GRC_Electric COS Inputs 3 2" xfId="2817"/>
    <cellStyle name="_DEM-WP(C) Costs not in AURORA 2006GRC_Electric COS Inputs 4" xfId="2818"/>
    <cellStyle name="_DEM-WP(C) Costs not in AURORA 2006GRC_Electric COS Inputs 4 2" xfId="2819"/>
    <cellStyle name="_DEM-WP(C) Costs not in AURORA 2006GRC_Electric COS Inputs 5" xfId="2820"/>
    <cellStyle name="_DEM-WP(C) Costs not in AURORA 2006GRC_NIM Summary" xfId="2821"/>
    <cellStyle name="_DEM-WP(C) Costs not in AURORA 2006GRC_NIM Summary 09GRC" xfId="2822"/>
    <cellStyle name="_DEM-WP(C) Costs not in AURORA 2006GRC_NIM Summary 09GRC 2" xfId="2823"/>
    <cellStyle name="_DEM-WP(C) Costs not in AURORA 2006GRC_NIM Summary 2" xfId="2824"/>
    <cellStyle name="_DEM-WP(C) Costs not in AURORA 2006GRC_NIM Summary 3" xfId="2825"/>
    <cellStyle name="_DEM-WP(C) Costs not in AURORA 2006GRC_NIM Summary 4" xfId="2826"/>
    <cellStyle name="_DEM-WP(C) Costs not in AURORA 2006GRC_NIM Summary 5" xfId="2827"/>
    <cellStyle name="_DEM-WP(C) Costs not in AURORA 2006GRC_NIM Summary 6" xfId="2828"/>
    <cellStyle name="_DEM-WP(C) Costs not in AURORA 2006GRC_NIM Summary 7" xfId="2829"/>
    <cellStyle name="_DEM-WP(C) Costs not in AURORA 2006GRC_NIM Summary 8" xfId="2830"/>
    <cellStyle name="_DEM-WP(C) Costs not in AURORA 2006GRC_NIM Summary 9" xfId="2831"/>
    <cellStyle name="_DEM-WP(C) Costs not in AURORA 2006GRC_PCA 9 -  Exhibit D April 2010 (3)" xfId="2832"/>
    <cellStyle name="_DEM-WP(C) Costs not in AURORA 2006GRC_PCA 9 -  Exhibit D April 2010 (3) 2" xfId="2833"/>
    <cellStyle name="_DEM-WP(C) Costs not in AURORA 2006GRC_Power Costs - Comparison bx Rbtl-Staff-Jt-PC" xfId="2834"/>
    <cellStyle name="_DEM-WP(C) Costs not in AURORA 2006GRC_Power Costs - Comparison bx Rbtl-Staff-Jt-PC 2" xfId="2835"/>
    <cellStyle name="_DEM-WP(C) Costs not in AURORA 2006GRC_Power Costs - Comparison bx Rbtl-Staff-Jt-PC 2 2" xfId="2836"/>
    <cellStyle name="_DEM-WP(C) Costs not in AURORA 2006GRC_Power Costs - Comparison bx Rbtl-Staff-Jt-PC 3" xfId="2837"/>
    <cellStyle name="_DEM-WP(C) Costs not in AURORA 2006GRC_Power Costs - Comparison bx Rbtl-Staff-Jt-PC_Adj Bench DR 3 for Initial Briefs (Electric)" xfId="2838"/>
    <cellStyle name="_DEM-WP(C) Costs not in AURORA 2006GRC_Power Costs - Comparison bx Rbtl-Staff-Jt-PC_Adj Bench DR 3 for Initial Briefs (Electric) 2" xfId="2839"/>
    <cellStyle name="_DEM-WP(C) Costs not in AURORA 2006GRC_Power Costs - Comparison bx Rbtl-Staff-Jt-PC_Adj Bench DR 3 for Initial Briefs (Electric) 2 2" xfId="2840"/>
    <cellStyle name="_DEM-WP(C) Costs not in AURORA 2006GRC_Power Costs - Comparison bx Rbtl-Staff-Jt-PC_Adj Bench DR 3 for Initial Briefs (Electric) 3" xfId="2841"/>
    <cellStyle name="_DEM-WP(C) Costs not in AURORA 2006GRC_Power Costs - Comparison bx Rbtl-Staff-Jt-PC_Electric Rev Req Model (2009 GRC) Rebuttal" xfId="2842"/>
    <cellStyle name="_DEM-WP(C) Costs not in AURORA 2006GRC_Power Costs - Comparison bx Rbtl-Staff-Jt-PC_Electric Rev Req Model (2009 GRC) Rebuttal 2" xfId="2843"/>
    <cellStyle name="_DEM-WP(C) Costs not in AURORA 2006GRC_Power Costs - Comparison bx Rbtl-Staff-Jt-PC_Electric Rev Req Model (2009 GRC) Rebuttal 2 2" xfId="2844"/>
    <cellStyle name="_DEM-WP(C) Costs not in AURORA 2006GRC_Power Costs - Comparison bx Rbtl-Staff-Jt-PC_Electric Rev Req Model (2009 GRC) Rebuttal 3" xfId="2845"/>
    <cellStyle name="_DEM-WP(C) Costs not in AURORA 2006GRC_Power Costs - Comparison bx Rbtl-Staff-Jt-PC_Electric Rev Req Model (2009 GRC) Rebuttal REmoval of New  WH Solar AdjustMI" xfId="2846"/>
    <cellStyle name="_DEM-WP(C) Costs not in AURORA 2006GRC_Power Costs - Comparison bx Rbtl-Staff-Jt-PC_Electric Rev Req Model (2009 GRC) Rebuttal REmoval of New  WH Solar AdjustMI 2" xfId="2847"/>
    <cellStyle name="_DEM-WP(C) Costs not in AURORA 2006GRC_Power Costs - Comparison bx Rbtl-Staff-Jt-PC_Electric Rev Req Model (2009 GRC) Rebuttal REmoval of New  WH Solar AdjustMI 2 2" xfId="2848"/>
    <cellStyle name="_DEM-WP(C) Costs not in AURORA 2006GRC_Power Costs - Comparison bx Rbtl-Staff-Jt-PC_Electric Rev Req Model (2009 GRC) Rebuttal REmoval of New  WH Solar AdjustMI 3" xfId="2849"/>
    <cellStyle name="_DEM-WP(C) Costs not in AURORA 2006GRC_Power Costs - Comparison bx Rbtl-Staff-Jt-PC_Electric Rev Req Model (2009 GRC) Revised 01-18-2010" xfId="2850"/>
    <cellStyle name="_DEM-WP(C) Costs not in AURORA 2006GRC_Power Costs - Comparison bx Rbtl-Staff-Jt-PC_Electric Rev Req Model (2009 GRC) Revised 01-18-2010 2" xfId="2851"/>
    <cellStyle name="_DEM-WP(C) Costs not in AURORA 2006GRC_Power Costs - Comparison bx Rbtl-Staff-Jt-PC_Electric Rev Req Model (2009 GRC) Revised 01-18-2010 2 2" xfId="2852"/>
    <cellStyle name="_DEM-WP(C) Costs not in AURORA 2006GRC_Power Costs - Comparison bx Rbtl-Staff-Jt-PC_Electric Rev Req Model (2009 GRC) Revised 01-18-2010 3" xfId="2853"/>
    <cellStyle name="_DEM-WP(C) Costs not in AURORA 2006GRC_Power Costs - Comparison bx Rbtl-Staff-Jt-PC_Final Order Electric EXHIBIT A-1" xfId="2854"/>
    <cellStyle name="_DEM-WP(C) Costs not in AURORA 2006GRC_Power Costs - Comparison bx Rbtl-Staff-Jt-PC_Final Order Electric EXHIBIT A-1 2" xfId="2855"/>
    <cellStyle name="_DEM-WP(C) Costs not in AURORA 2006GRC_Power Costs - Comparison bx Rbtl-Staff-Jt-PC_Final Order Electric EXHIBIT A-1 2 2" xfId="2856"/>
    <cellStyle name="_DEM-WP(C) Costs not in AURORA 2006GRC_Power Costs - Comparison bx Rbtl-Staff-Jt-PC_Final Order Electric EXHIBIT A-1 3" xfId="2857"/>
    <cellStyle name="_DEM-WP(C) Costs not in AURORA 2006GRC_Production Adj 4.37" xfId="2858"/>
    <cellStyle name="_DEM-WP(C) Costs not in AURORA 2006GRC_Production Adj 4.37 2" xfId="2859"/>
    <cellStyle name="_DEM-WP(C) Costs not in AURORA 2006GRC_Production Adj 4.37 2 2" xfId="2860"/>
    <cellStyle name="_DEM-WP(C) Costs not in AURORA 2006GRC_Production Adj 4.37 3" xfId="2861"/>
    <cellStyle name="_DEM-WP(C) Costs not in AURORA 2006GRC_Purchased Power Adj 4.03" xfId="2862"/>
    <cellStyle name="_DEM-WP(C) Costs not in AURORA 2006GRC_Purchased Power Adj 4.03 2" xfId="2863"/>
    <cellStyle name="_DEM-WP(C) Costs not in AURORA 2006GRC_Purchased Power Adj 4.03 2 2" xfId="2864"/>
    <cellStyle name="_DEM-WP(C) Costs not in AURORA 2006GRC_Purchased Power Adj 4.03 3" xfId="2865"/>
    <cellStyle name="_DEM-WP(C) Costs not in AURORA 2006GRC_Rebuttal Power Costs" xfId="2866"/>
    <cellStyle name="_DEM-WP(C) Costs not in AURORA 2006GRC_Rebuttal Power Costs 2" xfId="2867"/>
    <cellStyle name="_DEM-WP(C) Costs not in AURORA 2006GRC_Rebuttal Power Costs 2 2" xfId="2868"/>
    <cellStyle name="_DEM-WP(C) Costs not in AURORA 2006GRC_Rebuttal Power Costs 3" xfId="2869"/>
    <cellStyle name="_DEM-WP(C) Costs not in AURORA 2006GRC_Rebuttal Power Costs_Adj Bench DR 3 for Initial Briefs (Electric)" xfId="2870"/>
    <cellStyle name="_DEM-WP(C) Costs not in AURORA 2006GRC_Rebuttal Power Costs_Adj Bench DR 3 for Initial Briefs (Electric) 2" xfId="2871"/>
    <cellStyle name="_DEM-WP(C) Costs not in AURORA 2006GRC_Rebuttal Power Costs_Adj Bench DR 3 for Initial Briefs (Electric) 2 2" xfId="2872"/>
    <cellStyle name="_DEM-WP(C) Costs not in AURORA 2006GRC_Rebuttal Power Costs_Adj Bench DR 3 for Initial Briefs (Electric) 3" xfId="2873"/>
    <cellStyle name="_DEM-WP(C) Costs not in AURORA 2006GRC_Rebuttal Power Costs_Electric Rev Req Model (2009 GRC) Rebuttal" xfId="2874"/>
    <cellStyle name="_DEM-WP(C) Costs not in AURORA 2006GRC_Rebuttal Power Costs_Electric Rev Req Model (2009 GRC) Rebuttal 2" xfId="2875"/>
    <cellStyle name="_DEM-WP(C) Costs not in AURORA 2006GRC_Rebuttal Power Costs_Electric Rev Req Model (2009 GRC) Rebuttal 2 2" xfId="2876"/>
    <cellStyle name="_DEM-WP(C) Costs not in AURORA 2006GRC_Rebuttal Power Costs_Electric Rev Req Model (2009 GRC) Rebuttal 3" xfId="2877"/>
    <cellStyle name="_DEM-WP(C) Costs not in AURORA 2006GRC_Rebuttal Power Costs_Electric Rev Req Model (2009 GRC) Rebuttal REmoval of New  WH Solar AdjustMI" xfId="2878"/>
    <cellStyle name="_DEM-WP(C) Costs not in AURORA 2006GRC_Rebuttal Power Costs_Electric Rev Req Model (2009 GRC) Rebuttal REmoval of New  WH Solar AdjustMI 2" xfId="2879"/>
    <cellStyle name="_DEM-WP(C) Costs not in AURORA 2006GRC_Rebuttal Power Costs_Electric Rev Req Model (2009 GRC) Rebuttal REmoval of New  WH Solar AdjustMI 2 2" xfId="2880"/>
    <cellStyle name="_DEM-WP(C) Costs not in AURORA 2006GRC_Rebuttal Power Costs_Electric Rev Req Model (2009 GRC) Rebuttal REmoval of New  WH Solar AdjustMI 3" xfId="2881"/>
    <cellStyle name="_DEM-WP(C) Costs not in AURORA 2006GRC_Rebuttal Power Costs_Electric Rev Req Model (2009 GRC) Revised 01-18-2010" xfId="2882"/>
    <cellStyle name="_DEM-WP(C) Costs not in AURORA 2006GRC_Rebuttal Power Costs_Electric Rev Req Model (2009 GRC) Revised 01-18-2010 2" xfId="2883"/>
    <cellStyle name="_DEM-WP(C) Costs not in AURORA 2006GRC_Rebuttal Power Costs_Electric Rev Req Model (2009 GRC) Revised 01-18-2010 2 2" xfId="2884"/>
    <cellStyle name="_DEM-WP(C) Costs not in AURORA 2006GRC_Rebuttal Power Costs_Electric Rev Req Model (2009 GRC) Revised 01-18-2010 3" xfId="2885"/>
    <cellStyle name="_DEM-WP(C) Costs not in AURORA 2006GRC_Rebuttal Power Costs_Final Order Electric EXHIBIT A-1" xfId="2886"/>
    <cellStyle name="_DEM-WP(C) Costs not in AURORA 2006GRC_Rebuttal Power Costs_Final Order Electric EXHIBIT A-1 2" xfId="2887"/>
    <cellStyle name="_DEM-WP(C) Costs not in AURORA 2006GRC_Rebuttal Power Costs_Final Order Electric EXHIBIT A-1 2 2" xfId="2888"/>
    <cellStyle name="_DEM-WP(C) Costs not in AURORA 2006GRC_Rebuttal Power Costs_Final Order Electric EXHIBIT A-1 3" xfId="2889"/>
    <cellStyle name="_DEM-WP(C) Costs not in AURORA 2006GRC_ROR 5.02" xfId="2890"/>
    <cellStyle name="_DEM-WP(C) Costs not in AURORA 2006GRC_ROR 5.02 2" xfId="2891"/>
    <cellStyle name="_DEM-WP(C) Costs not in AURORA 2006GRC_ROR 5.02 2 2" xfId="2892"/>
    <cellStyle name="_DEM-WP(C) Costs not in AURORA 2006GRC_ROR 5.02 3" xfId="2893"/>
    <cellStyle name="_DEM-WP(C) Costs not in AURORA 2006GRC_Transmission Workbook for May BOD" xfId="2894"/>
    <cellStyle name="_DEM-WP(C) Costs not in AURORA 2006GRC_Transmission Workbook for May BOD 2" xfId="2895"/>
    <cellStyle name="_DEM-WP(C) Costs not in AURORA 2006GRC_Wind Integration 10GRC" xfId="2896"/>
    <cellStyle name="_DEM-WP(C) Costs not in AURORA 2006GRC_Wind Integration 10GRC 2" xfId="2897"/>
    <cellStyle name="_DEM-WP(C) Costs not in AURORA 2007GRC" xfId="2898"/>
    <cellStyle name="_DEM-WP(C) Costs not in AURORA 2007GRC 2" xfId="2899"/>
    <cellStyle name="_DEM-WP(C) Costs not in AURORA 2007GRC 2 2" xfId="2900"/>
    <cellStyle name="_DEM-WP(C) Costs not in AURORA 2007GRC 3" xfId="2901"/>
    <cellStyle name="_DEM-WP(C) Costs not in AURORA 2007GRC Update" xfId="2902"/>
    <cellStyle name="_DEM-WP(C) Costs not in AURORA 2007GRC Update 2" xfId="2903"/>
    <cellStyle name="_DEM-WP(C) Costs not in AURORA 2007GRC Update_NIM Summary" xfId="2904"/>
    <cellStyle name="_DEM-WP(C) Costs not in AURORA 2007GRC Update_NIM Summary 2" xfId="2905"/>
    <cellStyle name="_DEM-WP(C) Costs not in AURORA 2007GRC_16.37E Wild Horse Expansion DeferralRevwrkingfile SF" xfId="2906"/>
    <cellStyle name="_DEM-WP(C) Costs not in AURORA 2007GRC_16.37E Wild Horse Expansion DeferralRevwrkingfile SF 2" xfId="2907"/>
    <cellStyle name="_DEM-WP(C) Costs not in AURORA 2007GRC_16.37E Wild Horse Expansion DeferralRevwrkingfile SF 2 2" xfId="2908"/>
    <cellStyle name="_DEM-WP(C) Costs not in AURORA 2007GRC_16.37E Wild Horse Expansion DeferralRevwrkingfile SF 3" xfId="2909"/>
    <cellStyle name="_DEM-WP(C) Costs not in AURORA 2007GRC_2009 GRC Compl Filing - Exhibit D" xfId="2910"/>
    <cellStyle name="_DEM-WP(C) Costs not in AURORA 2007GRC_2009 GRC Compl Filing - Exhibit D 2" xfId="2911"/>
    <cellStyle name="_DEM-WP(C) Costs not in AURORA 2007GRC_Adj Bench DR 3 for Initial Briefs (Electric)" xfId="2912"/>
    <cellStyle name="_DEM-WP(C) Costs not in AURORA 2007GRC_Adj Bench DR 3 for Initial Briefs (Electric) 2" xfId="2913"/>
    <cellStyle name="_DEM-WP(C) Costs not in AURORA 2007GRC_Adj Bench DR 3 for Initial Briefs (Electric) 2 2" xfId="2914"/>
    <cellStyle name="_DEM-WP(C) Costs not in AURORA 2007GRC_Adj Bench DR 3 for Initial Briefs (Electric) 3" xfId="2915"/>
    <cellStyle name="_DEM-WP(C) Costs not in AURORA 2007GRC_Book2" xfId="2916"/>
    <cellStyle name="_DEM-WP(C) Costs not in AURORA 2007GRC_Book2 2" xfId="2917"/>
    <cellStyle name="_DEM-WP(C) Costs not in AURORA 2007GRC_Book2 2 2" xfId="2918"/>
    <cellStyle name="_DEM-WP(C) Costs not in AURORA 2007GRC_Book2 3" xfId="2919"/>
    <cellStyle name="_DEM-WP(C) Costs not in AURORA 2007GRC_Book4" xfId="2920"/>
    <cellStyle name="_DEM-WP(C) Costs not in AURORA 2007GRC_Book4 2" xfId="2921"/>
    <cellStyle name="_DEM-WP(C) Costs not in AURORA 2007GRC_Book4 2 2" xfId="2922"/>
    <cellStyle name="_DEM-WP(C) Costs not in AURORA 2007GRC_Book4 3" xfId="2923"/>
    <cellStyle name="_DEM-WP(C) Costs not in AURORA 2007GRC_Electric Rev Req Model (2009 GRC) " xfId="2924"/>
    <cellStyle name="_DEM-WP(C) Costs not in AURORA 2007GRC_Electric Rev Req Model (2009 GRC)  2" xfId="2925"/>
    <cellStyle name="_DEM-WP(C) Costs not in AURORA 2007GRC_Electric Rev Req Model (2009 GRC)  2 2" xfId="2926"/>
    <cellStyle name="_DEM-WP(C) Costs not in AURORA 2007GRC_Electric Rev Req Model (2009 GRC)  3" xfId="2927"/>
    <cellStyle name="_DEM-WP(C) Costs not in AURORA 2007GRC_Electric Rev Req Model (2009 GRC) Rebuttal" xfId="2928"/>
    <cellStyle name="_DEM-WP(C) Costs not in AURORA 2007GRC_Electric Rev Req Model (2009 GRC) Rebuttal 2" xfId="2929"/>
    <cellStyle name="_DEM-WP(C) Costs not in AURORA 2007GRC_Electric Rev Req Model (2009 GRC) Rebuttal 2 2" xfId="2930"/>
    <cellStyle name="_DEM-WP(C) Costs not in AURORA 2007GRC_Electric Rev Req Model (2009 GRC) Rebuttal 3" xfId="2931"/>
    <cellStyle name="_DEM-WP(C) Costs not in AURORA 2007GRC_Electric Rev Req Model (2009 GRC) Rebuttal REmoval of New  WH Solar AdjustMI" xfId="2932"/>
    <cellStyle name="_DEM-WP(C) Costs not in AURORA 2007GRC_Electric Rev Req Model (2009 GRC) Rebuttal REmoval of New  WH Solar AdjustMI 2" xfId="2933"/>
    <cellStyle name="_DEM-WP(C) Costs not in AURORA 2007GRC_Electric Rev Req Model (2009 GRC) Rebuttal REmoval of New  WH Solar AdjustMI 2 2" xfId="2934"/>
    <cellStyle name="_DEM-WP(C) Costs not in AURORA 2007GRC_Electric Rev Req Model (2009 GRC) Rebuttal REmoval of New  WH Solar AdjustMI 3" xfId="2935"/>
    <cellStyle name="_DEM-WP(C) Costs not in AURORA 2007GRC_Electric Rev Req Model (2009 GRC) Revised 01-18-2010" xfId="2936"/>
    <cellStyle name="_DEM-WP(C) Costs not in AURORA 2007GRC_Electric Rev Req Model (2009 GRC) Revised 01-18-2010 2" xfId="2937"/>
    <cellStyle name="_DEM-WP(C) Costs not in AURORA 2007GRC_Electric Rev Req Model (2009 GRC) Revised 01-18-2010 2 2" xfId="2938"/>
    <cellStyle name="_DEM-WP(C) Costs not in AURORA 2007GRC_Electric Rev Req Model (2009 GRC) Revised 01-18-2010 3" xfId="2939"/>
    <cellStyle name="_DEM-WP(C) Costs not in AURORA 2007GRC_Final Order Electric EXHIBIT A-1" xfId="2940"/>
    <cellStyle name="_DEM-WP(C) Costs not in AURORA 2007GRC_Final Order Electric EXHIBIT A-1 2" xfId="2941"/>
    <cellStyle name="_DEM-WP(C) Costs not in AURORA 2007GRC_Final Order Electric EXHIBIT A-1 2 2" xfId="2942"/>
    <cellStyle name="_DEM-WP(C) Costs not in AURORA 2007GRC_Final Order Electric EXHIBIT A-1 3" xfId="2943"/>
    <cellStyle name="_DEM-WP(C) Costs not in AURORA 2007GRC_NIM Summary" xfId="2944"/>
    <cellStyle name="_DEM-WP(C) Costs not in AURORA 2007GRC_NIM Summary 2" xfId="2945"/>
    <cellStyle name="_DEM-WP(C) Costs not in AURORA 2007GRC_Power Costs - Comparison bx Rbtl-Staff-Jt-PC" xfId="2946"/>
    <cellStyle name="_DEM-WP(C) Costs not in AURORA 2007GRC_Power Costs - Comparison bx Rbtl-Staff-Jt-PC 2" xfId="2947"/>
    <cellStyle name="_DEM-WP(C) Costs not in AURORA 2007GRC_Power Costs - Comparison bx Rbtl-Staff-Jt-PC 2 2" xfId="2948"/>
    <cellStyle name="_DEM-WP(C) Costs not in AURORA 2007GRC_Power Costs - Comparison bx Rbtl-Staff-Jt-PC 3" xfId="2949"/>
    <cellStyle name="_DEM-WP(C) Costs not in AURORA 2007GRC_Rebuttal Power Costs" xfId="2950"/>
    <cellStyle name="_DEM-WP(C) Costs not in AURORA 2007GRC_Rebuttal Power Costs 2" xfId="2951"/>
    <cellStyle name="_DEM-WP(C) Costs not in AURORA 2007GRC_Rebuttal Power Costs 2 2" xfId="2952"/>
    <cellStyle name="_DEM-WP(C) Costs not in AURORA 2007GRC_Rebuttal Power Costs 3" xfId="2953"/>
    <cellStyle name="_DEM-WP(C) Costs not in AURORA 2007GRC_TENASKA REGULATORY ASSET" xfId="2954"/>
    <cellStyle name="_DEM-WP(C) Costs not in AURORA 2007GRC_TENASKA REGULATORY ASSET 2" xfId="2955"/>
    <cellStyle name="_DEM-WP(C) Costs not in AURORA 2007GRC_TENASKA REGULATORY ASSET 2 2" xfId="2956"/>
    <cellStyle name="_DEM-WP(C) Costs not in AURORA 2007GRC_TENASKA REGULATORY ASSET 3" xfId="2957"/>
    <cellStyle name="_DEM-WP(C) Costs not in AURORA 2007PCORC" xfId="2958"/>
    <cellStyle name="_DEM-WP(C) Costs not in AURORA 2007PCORC 2" xfId="2959"/>
    <cellStyle name="_DEM-WP(C) Costs not in AURORA 2007PCORC_NIM Summary" xfId="2960"/>
    <cellStyle name="_DEM-WP(C) Costs not in AURORA 2007PCORC_NIM Summary 2" xfId="2961"/>
    <cellStyle name="_DEM-WP(C) Costs not in AURORA 2007PCORC-5.07Update" xfId="2962"/>
    <cellStyle name="_DEM-WP(C) Costs not in AURORA 2007PCORC-5.07Update 2" xfId="2963"/>
    <cellStyle name="_DEM-WP(C) Costs not in AURORA 2007PCORC-5.07Update 2 2" xfId="2964"/>
    <cellStyle name="_DEM-WP(C) Costs not in AURORA 2007PCORC-5.07Update 3" xfId="2965"/>
    <cellStyle name="_DEM-WP(C) Costs not in AURORA 2007PCORC-5.07Update_16.37E Wild Horse Expansion DeferralRevwrkingfile SF" xfId="2966"/>
    <cellStyle name="_DEM-WP(C) Costs not in AURORA 2007PCORC-5.07Update_16.37E Wild Horse Expansion DeferralRevwrkingfile SF 2" xfId="2967"/>
    <cellStyle name="_DEM-WP(C) Costs not in AURORA 2007PCORC-5.07Update_16.37E Wild Horse Expansion DeferralRevwrkingfile SF 2 2" xfId="2968"/>
    <cellStyle name="_DEM-WP(C) Costs not in AURORA 2007PCORC-5.07Update_16.37E Wild Horse Expansion DeferralRevwrkingfile SF 3" xfId="2969"/>
    <cellStyle name="_DEM-WP(C) Costs not in AURORA 2007PCORC-5.07Update_2009 GRC Compl Filing - Exhibit D" xfId="2970"/>
    <cellStyle name="_DEM-WP(C) Costs not in AURORA 2007PCORC-5.07Update_2009 GRC Compl Filing - Exhibit D 2" xfId="2971"/>
    <cellStyle name="_DEM-WP(C) Costs not in AURORA 2007PCORC-5.07Update_Adj Bench DR 3 for Initial Briefs (Electric)" xfId="2972"/>
    <cellStyle name="_DEM-WP(C) Costs not in AURORA 2007PCORC-5.07Update_Adj Bench DR 3 for Initial Briefs (Electric) 2" xfId="2973"/>
    <cellStyle name="_DEM-WP(C) Costs not in AURORA 2007PCORC-5.07Update_Adj Bench DR 3 for Initial Briefs (Electric) 2 2" xfId="2974"/>
    <cellStyle name="_DEM-WP(C) Costs not in AURORA 2007PCORC-5.07Update_Adj Bench DR 3 for Initial Briefs (Electric) 3" xfId="2975"/>
    <cellStyle name="_DEM-WP(C) Costs not in AURORA 2007PCORC-5.07Update_Book2" xfId="2976"/>
    <cellStyle name="_DEM-WP(C) Costs not in AURORA 2007PCORC-5.07Update_Book2 2" xfId="2977"/>
    <cellStyle name="_DEM-WP(C) Costs not in AURORA 2007PCORC-5.07Update_Book2 2 2" xfId="2978"/>
    <cellStyle name="_DEM-WP(C) Costs not in AURORA 2007PCORC-5.07Update_Book2 3" xfId="2979"/>
    <cellStyle name="_DEM-WP(C) Costs not in AURORA 2007PCORC-5.07Update_Book4" xfId="2980"/>
    <cellStyle name="_DEM-WP(C) Costs not in AURORA 2007PCORC-5.07Update_Book4 2" xfId="2981"/>
    <cellStyle name="_DEM-WP(C) Costs not in AURORA 2007PCORC-5.07Update_Book4 2 2" xfId="2982"/>
    <cellStyle name="_DEM-WP(C) Costs not in AURORA 2007PCORC-5.07Update_Book4 3" xfId="2983"/>
    <cellStyle name="_DEM-WP(C) Costs not in AURORA 2007PCORC-5.07Update_DEM-WP(C) Production O&amp;M 2009GRC Rebuttal" xfId="2984"/>
    <cellStyle name="_DEM-WP(C) Costs not in AURORA 2007PCORC-5.07Update_DEM-WP(C) Production O&amp;M 2009GRC Rebuttal 2" xfId="2985"/>
    <cellStyle name="_DEM-WP(C) Costs not in AURORA 2007PCORC-5.07Update_DEM-WP(C) Production O&amp;M 2009GRC Rebuttal 2 2" xfId="2986"/>
    <cellStyle name="_DEM-WP(C) Costs not in AURORA 2007PCORC-5.07Update_DEM-WP(C) Production O&amp;M 2009GRC Rebuttal 3" xfId="2987"/>
    <cellStyle name="_DEM-WP(C) Costs not in AURORA 2007PCORC-5.07Update_DEM-WP(C) Production O&amp;M 2009GRC Rebuttal_Adj Bench DR 3 for Initial Briefs (Electric)" xfId="2988"/>
    <cellStyle name="_DEM-WP(C) Costs not in AURORA 2007PCORC-5.07Update_DEM-WP(C) Production O&amp;M 2009GRC Rebuttal_Adj Bench DR 3 for Initial Briefs (Electric) 2" xfId="2989"/>
    <cellStyle name="_DEM-WP(C) Costs not in AURORA 2007PCORC-5.07Update_DEM-WP(C) Production O&amp;M 2009GRC Rebuttal_Adj Bench DR 3 for Initial Briefs (Electric) 2 2" xfId="2990"/>
    <cellStyle name="_DEM-WP(C) Costs not in AURORA 2007PCORC-5.07Update_DEM-WP(C) Production O&amp;M 2009GRC Rebuttal_Adj Bench DR 3 for Initial Briefs (Electric) 3" xfId="2991"/>
    <cellStyle name="_DEM-WP(C) Costs not in AURORA 2007PCORC-5.07Update_DEM-WP(C) Production O&amp;M 2009GRC Rebuttal_Book2" xfId="2992"/>
    <cellStyle name="_DEM-WP(C) Costs not in AURORA 2007PCORC-5.07Update_DEM-WP(C) Production O&amp;M 2009GRC Rebuttal_Book2 2" xfId="2993"/>
    <cellStyle name="_DEM-WP(C) Costs not in AURORA 2007PCORC-5.07Update_DEM-WP(C) Production O&amp;M 2009GRC Rebuttal_Book2 2 2" xfId="2994"/>
    <cellStyle name="_DEM-WP(C) Costs not in AURORA 2007PCORC-5.07Update_DEM-WP(C) Production O&amp;M 2009GRC Rebuttal_Book2 3" xfId="2995"/>
    <cellStyle name="_DEM-WP(C) Costs not in AURORA 2007PCORC-5.07Update_DEM-WP(C) Production O&amp;M 2009GRC Rebuttal_Book2_Adj Bench DR 3 for Initial Briefs (Electric)" xfId="2996"/>
    <cellStyle name="_DEM-WP(C) Costs not in AURORA 2007PCORC-5.07Update_DEM-WP(C) Production O&amp;M 2009GRC Rebuttal_Book2_Adj Bench DR 3 for Initial Briefs (Electric) 2" xfId="2997"/>
    <cellStyle name="_DEM-WP(C) Costs not in AURORA 2007PCORC-5.07Update_DEM-WP(C) Production O&amp;M 2009GRC Rebuttal_Book2_Adj Bench DR 3 for Initial Briefs (Electric) 2 2" xfId="2998"/>
    <cellStyle name="_DEM-WP(C) Costs not in AURORA 2007PCORC-5.07Update_DEM-WP(C) Production O&amp;M 2009GRC Rebuttal_Book2_Adj Bench DR 3 for Initial Briefs (Electric) 3" xfId="2999"/>
    <cellStyle name="_DEM-WP(C) Costs not in AURORA 2007PCORC-5.07Update_DEM-WP(C) Production O&amp;M 2009GRC Rebuttal_Book2_Electric Rev Req Model (2009 GRC) Rebuttal" xfId="3000"/>
    <cellStyle name="_DEM-WP(C) Costs not in AURORA 2007PCORC-5.07Update_DEM-WP(C) Production O&amp;M 2009GRC Rebuttal_Book2_Electric Rev Req Model (2009 GRC) Rebuttal 2" xfId="3001"/>
    <cellStyle name="_DEM-WP(C) Costs not in AURORA 2007PCORC-5.07Update_DEM-WP(C) Production O&amp;M 2009GRC Rebuttal_Book2_Electric Rev Req Model (2009 GRC) Rebuttal 2 2" xfId="3002"/>
    <cellStyle name="_DEM-WP(C) Costs not in AURORA 2007PCORC-5.07Update_DEM-WP(C) Production O&amp;M 2009GRC Rebuttal_Book2_Electric Rev Req Model (2009 GRC) Rebuttal 3" xfId="3003"/>
    <cellStyle name="_DEM-WP(C) Costs not in AURORA 2007PCORC-5.07Update_DEM-WP(C) Production O&amp;M 2009GRC Rebuttal_Book2_Electric Rev Req Model (2009 GRC) Rebuttal REmoval of New  WH Solar AdjustMI" xfId="3004"/>
    <cellStyle name="_DEM-WP(C) Costs not in AURORA 2007PCORC-5.07Update_DEM-WP(C) Production O&amp;M 2009GRC Rebuttal_Book2_Electric Rev Req Model (2009 GRC) Rebuttal REmoval of New  WH Solar AdjustMI 2" xfId="3005"/>
    <cellStyle name="_DEM-WP(C) Costs not in AURORA 2007PCORC-5.07Update_DEM-WP(C) Production O&amp;M 2009GRC Rebuttal_Book2_Electric Rev Req Model (2009 GRC) Rebuttal REmoval of New  WH Solar AdjustMI 2 2" xfId="3006"/>
    <cellStyle name="_DEM-WP(C) Costs not in AURORA 2007PCORC-5.07Update_DEM-WP(C) Production O&amp;M 2009GRC Rebuttal_Book2_Electric Rev Req Model (2009 GRC) Rebuttal REmoval of New  WH Solar AdjustMI 3" xfId="3007"/>
    <cellStyle name="_DEM-WP(C) Costs not in AURORA 2007PCORC-5.07Update_DEM-WP(C) Production O&amp;M 2009GRC Rebuttal_Book2_Electric Rev Req Model (2009 GRC) Revised 01-18-2010" xfId="3008"/>
    <cellStyle name="_DEM-WP(C) Costs not in AURORA 2007PCORC-5.07Update_DEM-WP(C) Production O&amp;M 2009GRC Rebuttal_Book2_Electric Rev Req Model (2009 GRC) Revised 01-18-2010 2" xfId="3009"/>
    <cellStyle name="_DEM-WP(C) Costs not in AURORA 2007PCORC-5.07Update_DEM-WP(C) Production O&amp;M 2009GRC Rebuttal_Book2_Electric Rev Req Model (2009 GRC) Revised 01-18-2010 2 2" xfId="3010"/>
    <cellStyle name="_DEM-WP(C) Costs not in AURORA 2007PCORC-5.07Update_DEM-WP(C) Production O&amp;M 2009GRC Rebuttal_Book2_Electric Rev Req Model (2009 GRC) Revised 01-18-2010 3" xfId="3011"/>
    <cellStyle name="_DEM-WP(C) Costs not in AURORA 2007PCORC-5.07Update_DEM-WP(C) Production O&amp;M 2009GRC Rebuttal_Book2_Final Order Electric EXHIBIT A-1" xfId="3012"/>
    <cellStyle name="_DEM-WP(C) Costs not in AURORA 2007PCORC-5.07Update_DEM-WP(C) Production O&amp;M 2009GRC Rebuttal_Book2_Final Order Electric EXHIBIT A-1 2" xfId="3013"/>
    <cellStyle name="_DEM-WP(C) Costs not in AURORA 2007PCORC-5.07Update_DEM-WP(C) Production O&amp;M 2009GRC Rebuttal_Book2_Final Order Electric EXHIBIT A-1 2 2" xfId="3014"/>
    <cellStyle name="_DEM-WP(C) Costs not in AURORA 2007PCORC-5.07Update_DEM-WP(C) Production O&amp;M 2009GRC Rebuttal_Book2_Final Order Electric EXHIBIT A-1 3" xfId="3015"/>
    <cellStyle name="_DEM-WP(C) Costs not in AURORA 2007PCORC-5.07Update_DEM-WP(C) Production O&amp;M 2009GRC Rebuttal_Electric Rev Req Model (2009 GRC) Rebuttal" xfId="3016"/>
    <cellStyle name="_DEM-WP(C) Costs not in AURORA 2007PCORC-5.07Update_DEM-WP(C) Production O&amp;M 2009GRC Rebuttal_Electric Rev Req Model (2009 GRC) Rebuttal 2" xfId="3017"/>
    <cellStyle name="_DEM-WP(C) Costs not in AURORA 2007PCORC-5.07Update_DEM-WP(C) Production O&amp;M 2009GRC Rebuttal_Electric Rev Req Model (2009 GRC) Rebuttal 2 2" xfId="3018"/>
    <cellStyle name="_DEM-WP(C) Costs not in AURORA 2007PCORC-5.07Update_DEM-WP(C) Production O&amp;M 2009GRC Rebuttal_Electric Rev Req Model (2009 GRC) Rebuttal 3" xfId="3019"/>
    <cellStyle name="_DEM-WP(C) Costs not in AURORA 2007PCORC-5.07Update_DEM-WP(C) Production O&amp;M 2009GRC Rebuttal_Electric Rev Req Model (2009 GRC) Rebuttal REmoval of New  WH Solar AdjustMI" xfId="3020"/>
    <cellStyle name="_DEM-WP(C) Costs not in AURORA 2007PCORC-5.07Update_DEM-WP(C) Production O&amp;M 2009GRC Rebuttal_Electric Rev Req Model (2009 GRC) Rebuttal REmoval of New  WH Solar AdjustMI 2" xfId="3021"/>
    <cellStyle name="_DEM-WP(C) Costs not in AURORA 2007PCORC-5.07Update_DEM-WP(C) Production O&amp;M 2009GRC Rebuttal_Electric Rev Req Model (2009 GRC) Rebuttal REmoval of New  WH Solar AdjustMI 2 2" xfId="3022"/>
    <cellStyle name="_DEM-WP(C) Costs not in AURORA 2007PCORC-5.07Update_DEM-WP(C) Production O&amp;M 2009GRC Rebuttal_Electric Rev Req Model (2009 GRC) Rebuttal REmoval of New  WH Solar AdjustMI 3" xfId="3023"/>
    <cellStyle name="_DEM-WP(C) Costs not in AURORA 2007PCORC-5.07Update_DEM-WP(C) Production O&amp;M 2009GRC Rebuttal_Electric Rev Req Model (2009 GRC) Revised 01-18-2010" xfId="3024"/>
    <cellStyle name="_DEM-WP(C) Costs not in AURORA 2007PCORC-5.07Update_DEM-WP(C) Production O&amp;M 2009GRC Rebuttal_Electric Rev Req Model (2009 GRC) Revised 01-18-2010 2" xfId="3025"/>
    <cellStyle name="_DEM-WP(C) Costs not in AURORA 2007PCORC-5.07Update_DEM-WP(C) Production O&amp;M 2009GRC Rebuttal_Electric Rev Req Model (2009 GRC) Revised 01-18-2010 2 2" xfId="3026"/>
    <cellStyle name="_DEM-WP(C) Costs not in AURORA 2007PCORC-5.07Update_DEM-WP(C) Production O&amp;M 2009GRC Rebuttal_Electric Rev Req Model (2009 GRC) Revised 01-18-2010 3" xfId="3027"/>
    <cellStyle name="_DEM-WP(C) Costs not in AURORA 2007PCORC-5.07Update_DEM-WP(C) Production O&amp;M 2009GRC Rebuttal_Final Order Electric EXHIBIT A-1" xfId="3028"/>
    <cellStyle name="_DEM-WP(C) Costs not in AURORA 2007PCORC-5.07Update_DEM-WP(C) Production O&amp;M 2009GRC Rebuttal_Final Order Electric EXHIBIT A-1 2" xfId="3029"/>
    <cellStyle name="_DEM-WP(C) Costs not in AURORA 2007PCORC-5.07Update_DEM-WP(C) Production O&amp;M 2009GRC Rebuttal_Final Order Electric EXHIBIT A-1 2 2" xfId="3030"/>
    <cellStyle name="_DEM-WP(C) Costs not in AURORA 2007PCORC-5.07Update_DEM-WP(C) Production O&amp;M 2009GRC Rebuttal_Final Order Electric EXHIBIT A-1 3" xfId="3031"/>
    <cellStyle name="_DEM-WP(C) Costs not in AURORA 2007PCORC-5.07Update_DEM-WP(C) Production O&amp;M 2009GRC Rebuttal_Rebuttal Power Costs" xfId="3032"/>
    <cellStyle name="_DEM-WP(C) Costs not in AURORA 2007PCORC-5.07Update_DEM-WP(C) Production O&amp;M 2009GRC Rebuttal_Rebuttal Power Costs 2" xfId="3033"/>
    <cellStyle name="_DEM-WP(C) Costs not in AURORA 2007PCORC-5.07Update_DEM-WP(C) Production O&amp;M 2009GRC Rebuttal_Rebuttal Power Costs 2 2" xfId="3034"/>
    <cellStyle name="_DEM-WP(C) Costs not in AURORA 2007PCORC-5.07Update_DEM-WP(C) Production O&amp;M 2009GRC Rebuttal_Rebuttal Power Costs 3" xfId="3035"/>
    <cellStyle name="_DEM-WP(C) Costs not in AURORA 2007PCORC-5.07Update_DEM-WP(C) Production O&amp;M 2009GRC Rebuttal_Rebuttal Power Costs_Adj Bench DR 3 for Initial Briefs (Electric)" xfId="3036"/>
    <cellStyle name="_DEM-WP(C) Costs not in AURORA 2007PCORC-5.07Update_DEM-WP(C) Production O&amp;M 2009GRC Rebuttal_Rebuttal Power Costs_Adj Bench DR 3 for Initial Briefs (Electric) 2" xfId="3037"/>
    <cellStyle name="_DEM-WP(C) Costs not in AURORA 2007PCORC-5.07Update_DEM-WP(C) Production O&amp;M 2009GRC Rebuttal_Rebuttal Power Costs_Adj Bench DR 3 for Initial Briefs (Electric) 2 2" xfId="3038"/>
    <cellStyle name="_DEM-WP(C) Costs not in AURORA 2007PCORC-5.07Update_DEM-WP(C) Production O&amp;M 2009GRC Rebuttal_Rebuttal Power Costs_Adj Bench DR 3 for Initial Briefs (Electric) 3" xfId="3039"/>
    <cellStyle name="_DEM-WP(C) Costs not in AURORA 2007PCORC-5.07Update_DEM-WP(C) Production O&amp;M 2009GRC Rebuttal_Rebuttal Power Costs_Electric Rev Req Model (2009 GRC) Rebuttal" xfId="3040"/>
    <cellStyle name="_DEM-WP(C) Costs not in AURORA 2007PCORC-5.07Update_DEM-WP(C) Production O&amp;M 2009GRC Rebuttal_Rebuttal Power Costs_Electric Rev Req Model (2009 GRC) Rebuttal 2" xfId="3041"/>
    <cellStyle name="_DEM-WP(C) Costs not in AURORA 2007PCORC-5.07Update_DEM-WP(C) Production O&amp;M 2009GRC Rebuttal_Rebuttal Power Costs_Electric Rev Req Model (2009 GRC) Rebuttal 2 2" xfId="3042"/>
    <cellStyle name="_DEM-WP(C) Costs not in AURORA 2007PCORC-5.07Update_DEM-WP(C) Production O&amp;M 2009GRC Rebuttal_Rebuttal Power Costs_Electric Rev Req Model (2009 GRC) Rebuttal 3" xfId="3043"/>
    <cellStyle name="_DEM-WP(C) Costs not in AURORA 2007PCORC-5.07Update_DEM-WP(C) Production O&amp;M 2009GRC Rebuttal_Rebuttal Power Costs_Electric Rev Req Model (2009 GRC) Rebuttal REmoval of New  WH Solar AdjustMI" xfId="3044"/>
    <cellStyle name="_DEM-WP(C) Costs not in AURORA 2007PCORC-5.07Update_DEM-WP(C) Production O&amp;M 2009GRC Rebuttal_Rebuttal Power Costs_Electric Rev Req Model (2009 GRC) Rebuttal REmoval of New  WH Solar AdjustMI 2" xfId="3045"/>
    <cellStyle name="_DEM-WP(C) Costs not in AURORA 2007PCORC-5.07Update_DEM-WP(C) Production O&amp;M 2009GRC Rebuttal_Rebuttal Power Costs_Electric Rev Req Model (2009 GRC) Rebuttal REmoval of New  WH Solar AdjustMI 2 2" xfId="3046"/>
    <cellStyle name="_DEM-WP(C) Costs not in AURORA 2007PCORC-5.07Update_DEM-WP(C) Production O&amp;M 2009GRC Rebuttal_Rebuttal Power Costs_Electric Rev Req Model (2009 GRC) Rebuttal REmoval of New  WH Solar AdjustMI 3" xfId="3047"/>
    <cellStyle name="_DEM-WP(C) Costs not in AURORA 2007PCORC-5.07Update_DEM-WP(C) Production O&amp;M 2009GRC Rebuttal_Rebuttal Power Costs_Electric Rev Req Model (2009 GRC) Revised 01-18-2010" xfId="3048"/>
    <cellStyle name="_DEM-WP(C) Costs not in AURORA 2007PCORC-5.07Update_DEM-WP(C) Production O&amp;M 2009GRC Rebuttal_Rebuttal Power Costs_Electric Rev Req Model (2009 GRC) Revised 01-18-2010 2" xfId="3049"/>
    <cellStyle name="_DEM-WP(C) Costs not in AURORA 2007PCORC-5.07Update_DEM-WP(C) Production O&amp;M 2009GRC Rebuttal_Rebuttal Power Costs_Electric Rev Req Model (2009 GRC) Revised 01-18-2010 2 2" xfId="3050"/>
    <cellStyle name="_DEM-WP(C) Costs not in AURORA 2007PCORC-5.07Update_DEM-WP(C) Production O&amp;M 2009GRC Rebuttal_Rebuttal Power Costs_Electric Rev Req Model (2009 GRC) Revised 01-18-2010 3" xfId="3051"/>
    <cellStyle name="_DEM-WP(C) Costs not in AURORA 2007PCORC-5.07Update_DEM-WP(C) Production O&amp;M 2009GRC Rebuttal_Rebuttal Power Costs_Final Order Electric EXHIBIT A-1" xfId="3052"/>
    <cellStyle name="_DEM-WP(C) Costs not in AURORA 2007PCORC-5.07Update_DEM-WP(C) Production O&amp;M 2009GRC Rebuttal_Rebuttal Power Costs_Final Order Electric EXHIBIT A-1 2" xfId="3053"/>
    <cellStyle name="_DEM-WP(C) Costs not in AURORA 2007PCORC-5.07Update_DEM-WP(C) Production O&amp;M 2009GRC Rebuttal_Rebuttal Power Costs_Final Order Electric EXHIBIT A-1 2 2" xfId="3054"/>
    <cellStyle name="_DEM-WP(C) Costs not in AURORA 2007PCORC-5.07Update_DEM-WP(C) Production O&amp;M 2009GRC Rebuttal_Rebuttal Power Costs_Final Order Electric EXHIBIT A-1 3" xfId="3055"/>
    <cellStyle name="_DEM-WP(C) Costs not in AURORA 2007PCORC-5.07Update_Electric Rev Req Model (2009 GRC) " xfId="3056"/>
    <cellStyle name="_DEM-WP(C) Costs not in AURORA 2007PCORC-5.07Update_Electric Rev Req Model (2009 GRC)  2" xfId="3057"/>
    <cellStyle name="_DEM-WP(C) Costs not in AURORA 2007PCORC-5.07Update_Electric Rev Req Model (2009 GRC)  2 2" xfId="3058"/>
    <cellStyle name="_DEM-WP(C) Costs not in AURORA 2007PCORC-5.07Update_Electric Rev Req Model (2009 GRC)  3" xfId="3059"/>
    <cellStyle name="_DEM-WP(C) Costs not in AURORA 2007PCORC-5.07Update_Electric Rev Req Model (2009 GRC) Rebuttal" xfId="3060"/>
    <cellStyle name="_DEM-WP(C) Costs not in AURORA 2007PCORC-5.07Update_Electric Rev Req Model (2009 GRC) Rebuttal 2" xfId="3061"/>
    <cellStyle name="_DEM-WP(C) Costs not in AURORA 2007PCORC-5.07Update_Electric Rev Req Model (2009 GRC) Rebuttal 2 2" xfId="3062"/>
    <cellStyle name="_DEM-WP(C) Costs not in AURORA 2007PCORC-5.07Update_Electric Rev Req Model (2009 GRC) Rebuttal 3" xfId="3063"/>
    <cellStyle name="_DEM-WP(C) Costs not in AURORA 2007PCORC-5.07Update_Electric Rev Req Model (2009 GRC) Rebuttal REmoval of New  WH Solar AdjustMI" xfId="3064"/>
    <cellStyle name="_DEM-WP(C) Costs not in AURORA 2007PCORC-5.07Update_Electric Rev Req Model (2009 GRC) Rebuttal REmoval of New  WH Solar AdjustMI 2" xfId="3065"/>
    <cellStyle name="_DEM-WP(C) Costs not in AURORA 2007PCORC-5.07Update_Electric Rev Req Model (2009 GRC) Rebuttal REmoval of New  WH Solar AdjustMI 2 2" xfId="3066"/>
    <cellStyle name="_DEM-WP(C) Costs not in AURORA 2007PCORC-5.07Update_Electric Rev Req Model (2009 GRC) Rebuttal REmoval of New  WH Solar AdjustMI 3" xfId="3067"/>
    <cellStyle name="_DEM-WP(C) Costs not in AURORA 2007PCORC-5.07Update_Electric Rev Req Model (2009 GRC) Revised 01-18-2010" xfId="3068"/>
    <cellStyle name="_DEM-WP(C) Costs not in AURORA 2007PCORC-5.07Update_Electric Rev Req Model (2009 GRC) Revised 01-18-2010 2" xfId="3069"/>
    <cellStyle name="_DEM-WP(C) Costs not in AURORA 2007PCORC-5.07Update_Electric Rev Req Model (2009 GRC) Revised 01-18-2010 2 2" xfId="3070"/>
    <cellStyle name="_DEM-WP(C) Costs not in AURORA 2007PCORC-5.07Update_Electric Rev Req Model (2009 GRC) Revised 01-18-2010 3" xfId="3071"/>
    <cellStyle name="_DEM-WP(C) Costs not in AURORA 2007PCORC-5.07Update_Final Order Electric EXHIBIT A-1" xfId="3072"/>
    <cellStyle name="_DEM-WP(C) Costs not in AURORA 2007PCORC-5.07Update_Final Order Electric EXHIBIT A-1 2" xfId="3073"/>
    <cellStyle name="_DEM-WP(C) Costs not in AURORA 2007PCORC-5.07Update_Final Order Electric EXHIBIT A-1 2 2" xfId="3074"/>
    <cellStyle name="_DEM-WP(C) Costs not in AURORA 2007PCORC-5.07Update_Final Order Electric EXHIBIT A-1 3" xfId="3075"/>
    <cellStyle name="_DEM-WP(C) Costs not in AURORA 2007PCORC-5.07Update_NIM Summary" xfId="3076"/>
    <cellStyle name="_DEM-WP(C) Costs not in AURORA 2007PCORC-5.07Update_NIM Summary 09GRC" xfId="3077"/>
    <cellStyle name="_DEM-WP(C) Costs not in AURORA 2007PCORC-5.07Update_NIM Summary 09GRC 2" xfId="3078"/>
    <cellStyle name="_DEM-WP(C) Costs not in AURORA 2007PCORC-5.07Update_NIM Summary 09GRC_NIM Summary" xfId="3079"/>
    <cellStyle name="_DEM-WP(C) Costs not in AURORA 2007PCORC-5.07Update_NIM Summary 09GRC_NIM Summary 2" xfId="3080"/>
    <cellStyle name="_DEM-WP(C) Costs not in AURORA 2007PCORC-5.07Update_NIM Summary 2" xfId="3081"/>
    <cellStyle name="_DEM-WP(C) Costs not in AURORA 2007PCORC-5.07Update_NIM Summary 3" xfId="3082"/>
    <cellStyle name="_DEM-WP(C) Costs not in AURORA 2007PCORC-5.07Update_NIM Summary 4" xfId="3083"/>
    <cellStyle name="_DEM-WP(C) Costs not in AURORA 2007PCORC-5.07Update_NIM Summary 5" xfId="3084"/>
    <cellStyle name="_DEM-WP(C) Costs not in AURORA 2007PCORC-5.07Update_NIM Summary 6" xfId="3085"/>
    <cellStyle name="_DEM-WP(C) Costs not in AURORA 2007PCORC-5.07Update_NIM Summary 7" xfId="3086"/>
    <cellStyle name="_DEM-WP(C) Costs not in AURORA 2007PCORC-5.07Update_NIM Summary 8" xfId="3087"/>
    <cellStyle name="_DEM-WP(C) Costs not in AURORA 2007PCORC-5.07Update_NIM Summary 9" xfId="3088"/>
    <cellStyle name="_DEM-WP(C) Costs not in AURORA 2007PCORC-5.07Update_Power Costs - Comparison bx Rbtl-Staff-Jt-PC" xfId="3089"/>
    <cellStyle name="_DEM-WP(C) Costs not in AURORA 2007PCORC-5.07Update_Power Costs - Comparison bx Rbtl-Staff-Jt-PC 2" xfId="3090"/>
    <cellStyle name="_DEM-WP(C) Costs not in AURORA 2007PCORC-5.07Update_Power Costs - Comparison bx Rbtl-Staff-Jt-PC 2 2" xfId="3091"/>
    <cellStyle name="_DEM-WP(C) Costs not in AURORA 2007PCORC-5.07Update_Power Costs - Comparison bx Rbtl-Staff-Jt-PC 3" xfId="3092"/>
    <cellStyle name="_DEM-WP(C) Costs not in AURORA 2007PCORC-5.07Update_Rebuttal Power Costs" xfId="3093"/>
    <cellStyle name="_DEM-WP(C) Costs not in AURORA 2007PCORC-5.07Update_Rebuttal Power Costs 2" xfId="3094"/>
    <cellStyle name="_DEM-WP(C) Costs not in AURORA 2007PCORC-5.07Update_Rebuttal Power Costs 2 2" xfId="3095"/>
    <cellStyle name="_DEM-WP(C) Costs not in AURORA 2007PCORC-5.07Update_Rebuttal Power Costs 3" xfId="3096"/>
    <cellStyle name="_DEM-WP(C) Costs not in AURORA 2007PCORC-5.07Update_TENASKA REGULATORY ASSET" xfId="3097"/>
    <cellStyle name="_DEM-WP(C) Costs not in AURORA 2007PCORC-5.07Update_TENASKA REGULATORY ASSET 2" xfId="3098"/>
    <cellStyle name="_DEM-WP(C) Costs not in AURORA 2007PCORC-5.07Update_TENASKA REGULATORY ASSET 2 2" xfId="3099"/>
    <cellStyle name="_DEM-WP(C) Costs not in AURORA 2007PCORC-5.07Update_TENASKA REGULATORY ASSET 3" xfId="3100"/>
    <cellStyle name="_DEM-WP(C) Prod O&amp;M 2007GRC" xfId="3101"/>
    <cellStyle name="_DEM-WP(C) Prod O&amp;M 2007GRC 2" xfId="3102"/>
    <cellStyle name="_DEM-WP(C) Prod O&amp;M 2007GRC 2 2" xfId="3103"/>
    <cellStyle name="_DEM-WP(C) Prod O&amp;M 2007GRC 3" xfId="3104"/>
    <cellStyle name="_DEM-WP(C) Prod O&amp;M 2007GRC_Adj Bench DR 3 for Initial Briefs (Electric)" xfId="3105"/>
    <cellStyle name="_DEM-WP(C) Prod O&amp;M 2007GRC_Adj Bench DR 3 for Initial Briefs (Electric) 2" xfId="3106"/>
    <cellStyle name="_DEM-WP(C) Prod O&amp;M 2007GRC_Adj Bench DR 3 for Initial Briefs (Electric) 2 2" xfId="3107"/>
    <cellStyle name="_DEM-WP(C) Prod O&amp;M 2007GRC_Adj Bench DR 3 for Initial Briefs (Electric) 3" xfId="3108"/>
    <cellStyle name="_DEM-WP(C) Prod O&amp;M 2007GRC_Book2" xfId="3109"/>
    <cellStyle name="_DEM-WP(C) Prod O&amp;M 2007GRC_Book2 2" xfId="3110"/>
    <cellStyle name="_DEM-WP(C) Prod O&amp;M 2007GRC_Book2 2 2" xfId="3111"/>
    <cellStyle name="_DEM-WP(C) Prod O&amp;M 2007GRC_Book2 3" xfId="3112"/>
    <cellStyle name="_DEM-WP(C) Prod O&amp;M 2007GRC_Book2_Adj Bench DR 3 for Initial Briefs (Electric)" xfId="3113"/>
    <cellStyle name="_DEM-WP(C) Prod O&amp;M 2007GRC_Book2_Adj Bench DR 3 for Initial Briefs (Electric) 2" xfId="3114"/>
    <cellStyle name="_DEM-WP(C) Prod O&amp;M 2007GRC_Book2_Adj Bench DR 3 for Initial Briefs (Electric) 2 2" xfId="3115"/>
    <cellStyle name="_DEM-WP(C) Prod O&amp;M 2007GRC_Book2_Adj Bench DR 3 for Initial Briefs (Electric) 3" xfId="3116"/>
    <cellStyle name="_DEM-WP(C) Prod O&amp;M 2007GRC_Book2_Electric Rev Req Model (2009 GRC) Rebuttal" xfId="3117"/>
    <cellStyle name="_DEM-WP(C) Prod O&amp;M 2007GRC_Book2_Electric Rev Req Model (2009 GRC) Rebuttal 2" xfId="3118"/>
    <cellStyle name="_DEM-WP(C) Prod O&amp;M 2007GRC_Book2_Electric Rev Req Model (2009 GRC) Rebuttal 2 2" xfId="3119"/>
    <cellStyle name="_DEM-WP(C) Prod O&amp;M 2007GRC_Book2_Electric Rev Req Model (2009 GRC) Rebuttal 3" xfId="3120"/>
    <cellStyle name="_DEM-WP(C) Prod O&amp;M 2007GRC_Book2_Electric Rev Req Model (2009 GRC) Rebuttal REmoval of New  WH Solar AdjustMI" xfId="3121"/>
    <cellStyle name="_DEM-WP(C) Prod O&amp;M 2007GRC_Book2_Electric Rev Req Model (2009 GRC) Rebuttal REmoval of New  WH Solar AdjustMI 2" xfId="3122"/>
    <cellStyle name="_DEM-WP(C) Prod O&amp;M 2007GRC_Book2_Electric Rev Req Model (2009 GRC) Rebuttal REmoval of New  WH Solar AdjustMI 2 2" xfId="3123"/>
    <cellStyle name="_DEM-WP(C) Prod O&amp;M 2007GRC_Book2_Electric Rev Req Model (2009 GRC) Rebuttal REmoval of New  WH Solar AdjustMI 3" xfId="3124"/>
    <cellStyle name="_DEM-WP(C) Prod O&amp;M 2007GRC_Book2_Electric Rev Req Model (2009 GRC) Revised 01-18-2010" xfId="3125"/>
    <cellStyle name="_DEM-WP(C) Prod O&amp;M 2007GRC_Book2_Electric Rev Req Model (2009 GRC) Revised 01-18-2010 2" xfId="3126"/>
    <cellStyle name="_DEM-WP(C) Prod O&amp;M 2007GRC_Book2_Electric Rev Req Model (2009 GRC) Revised 01-18-2010 2 2" xfId="3127"/>
    <cellStyle name="_DEM-WP(C) Prod O&amp;M 2007GRC_Book2_Electric Rev Req Model (2009 GRC) Revised 01-18-2010 3" xfId="3128"/>
    <cellStyle name="_DEM-WP(C) Prod O&amp;M 2007GRC_Book2_Final Order Electric EXHIBIT A-1" xfId="3129"/>
    <cellStyle name="_DEM-WP(C) Prod O&amp;M 2007GRC_Book2_Final Order Electric EXHIBIT A-1 2" xfId="3130"/>
    <cellStyle name="_DEM-WP(C) Prod O&amp;M 2007GRC_Book2_Final Order Electric EXHIBIT A-1 2 2" xfId="3131"/>
    <cellStyle name="_DEM-WP(C) Prod O&amp;M 2007GRC_Book2_Final Order Electric EXHIBIT A-1 3" xfId="3132"/>
    <cellStyle name="_DEM-WP(C) Prod O&amp;M 2007GRC_Electric Rev Req Model (2009 GRC) Rebuttal" xfId="3133"/>
    <cellStyle name="_DEM-WP(C) Prod O&amp;M 2007GRC_Electric Rev Req Model (2009 GRC) Rebuttal 2" xfId="3134"/>
    <cellStyle name="_DEM-WP(C) Prod O&amp;M 2007GRC_Electric Rev Req Model (2009 GRC) Rebuttal 2 2" xfId="3135"/>
    <cellStyle name="_DEM-WP(C) Prod O&amp;M 2007GRC_Electric Rev Req Model (2009 GRC) Rebuttal 3" xfId="3136"/>
    <cellStyle name="_DEM-WP(C) Prod O&amp;M 2007GRC_Electric Rev Req Model (2009 GRC) Rebuttal REmoval of New  WH Solar AdjustMI" xfId="3137"/>
    <cellStyle name="_DEM-WP(C) Prod O&amp;M 2007GRC_Electric Rev Req Model (2009 GRC) Rebuttal REmoval of New  WH Solar AdjustMI 2" xfId="3138"/>
    <cellStyle name="_DEM-WP(C) Prod O&amp;M 2007GRC_Electric Rev Req Model (2009 GRC) Rebuttal REmoval of New  WH Solar AdjustMI 2 2" xfId="3139"/>
    <cellStyle name="_DEM-WP(C) Prod O&amp;M 2007GRC_Electric Rev Req Model (2009 GRC) Rebuttal REmoval of New  WH Solar AdjustMI 3" xfId="3140"/>
    <cellStyle name="_DEM-WP(C) Prod O&amp;M 2007GRC_Electric Rev Req Model (2009 GRC) Revised 01-18-2010" xfId="3141"/>
    <cellStyle name="_DEM-WP(C) Prod O&amp;M 2007GRC_Electric Rev Req Model (2009 GRC) Revised 01-18-2010 2" xfId="3142"/>
    <cellStyle name="_DEM-WP(C) Prod O&amp;M 2007GRC_Electric Rev Req Model (2009 GRC) Revised 01-18-2010 2 2" xfId="3143"/>
    <cellStyle name="_DEM-WP(C) Prod O&amp;M 2007GRC_Electric Rev Req Model (2009 GRC) Revised 01-18-2010 3" xfId="3144"/>
    <cellStyle name="_DEM-WP(C) Prod O&amp;M 2007GRC_Final Order Electric EXHIBIT A-1" xfId="3145"/>
    <cellStyle name="_DEM-WP(C) Prod O&amp;M 2007GRC_Final Order Electric EXHIBIT A-1 2" xfId="3146"/>
    <cellStyle name="_DEM-WP(C) Prod O&amp;M 2007GRC_Final Order Electric EXHIBIT A-1 2 2" xfId="3147"/>
    <cellStyle name="_DEM-WP(C) Prod O&amp;M 2007GRC_Final Order Electric EXHIBIT A-1 3" xfId="3148"/>
    <cellStyle name="_DEM-WP(C) Prod O&amp;M 2007GRC_Rebuttal Power Costs" xfId="3149"/>
    <cellStyle name="_DEM-WP(C) Prod O&amp;M 2007GRC_Rebuttal Power Costs 2" xfId="3150"/>
    <cellStyle name="_DEM-WP(C) Prod O&amp;M 2007GRC_Rebuttal Power Costs 2 2" xfId="3151"/>
    <cellStyle name="_DEM-WP(C) Prod O&amp;M 2007GRC_Rebuttal Power Costs 3" xfId="3152"/>
    <cellStyle name="_DEM-WP(C) Prod O&amp;M 2007GRC_Rebuttal Power Costs_Adj Bench DR 3 for Initial Briefs (Electric)" xfId="3153"/>
    <cellStyle name="_DEM-WP(C) Prod O&amp;M 2007GRC_Rebuttal Power Costs_Adj Bench DR 3 for Initial Briefs (Electric) 2" xfId="3154"/>
    <cellStyle name="_DEM-WP(C) Prod O&amp;M 2007GRC_Rebuttal Power Costs_Adj Bench DR 3 for Initial Briefs (Electric) 2 2" xfId="3155"/>
    <cellStyle name="_DEM-WP(C) Prod O&amp;M 2007GRC_Rebuttal Power Costs_Adj Bench DR 3 for Initial Briefs (Electric) 3" xfId="3156"/>
    <cellStyle name="_DEM-WP(C) Prod O&amp;M 2007GRC_Rebuttal Power Costs_Electric Rev Req Model (2009 GRC) Rebuttal" xfId="3157"/>
    <cellStyle name="_DEM-WP(C) Prod O&amp;M 2007GRC_Rebuttal Power Costs_Electric Rev Req Model (2009 GRC) Rebuttal 2" xfId="3158"/>
    <cellStyle name="_DEM-WP(C) Prod O&amp;M 2007GRC_Rebuttal Power Costs_Electric Rev Req Model (2009 GRC) Rebuttal 2 2" xfId="3159"/>
    <cellStyle name="_DEM-WP(C) Prod O&amp;M 2007GRC_Rebuttal Power Costs_Electric Rev Req Model (2009 GRC) Rebuttal 3" xfId="3160"/>
    <cellStyle name="_DEM-WP(C) Prod O&amp;M 2007GRC_Rebuttal Power Costs_Electric Rev Req Model (2009 GRC) Rebuttal REmoval of New  WH Solar AdjustMI" xfId="3161"/>
    <cellStyle name="_DEM-WP(C) Prod O&amp;M 2007GRC_Rebuttal Power Costs_Electric Rev Req Model (2009 GRC) Rebuttal REmoval of New  WH Solar AdjustMI 2" xfId="3162"/>
    <cellStyle name="_DEM-WP(C) Prod O&amp;M 2007GRC_Rebuttal Power Costs_Electric Rev Req Model (2009 GRC) Rebuttal REmoval of New  WH Solar AdjustMI 2 2" xfId="3163"/>
    <cellStyle name="_DEM-WP(C) Prod O&amp;M 2007GRC_Rebuttal Power Costs_Electric Rev Req Model (2009 GRC) Rebuttal REmoval of New  WH Solar AdjustMI 3" xfId="3164"/>
    <cellStyle name="_DEM-WP(C) Prod O&amp;M 2007GRC_Rebuttal Power Costs_Electric Rev Req Model (2009 GRC) Revised 01-18-2010" xfId="3165"/>
    <cellStyle name="_DEM-WP(C) Prod O&amp;M 2007GRC_Rebuttal Power Costs_Electric Rev Req Model (2009 GRC) Revised 01-18-2010 2" xfId="3166"/>
    <cellStyle name="_DEM-WP(C) Prod O&amp;M 2007GRC_Rebuttal Power Costs_Electric Rev Req Model (2009 GRC) Revised 01-18-2010 2 2" xfId="3167"/>
    <cellStyle name="_DEM-WP(C) Prod O&amp;M 2007GRC_Rebuttal Power Costs_Electric Rev Req Model (2009 GRC) Revised 01-18-2010 3" xfId="3168"/>
    <cellStyle name="_DEM-WP(C) Prod O&amp;M 2007GRC_Rebuttal Power Costs_Final Order Electric EXHIBIT A-1" xfId="3169"/>
    <cellStyle name="_DEM-WP(C) Prod O&amp;M 2007GRC_Rebuttal Power Costs_Final Order Electric EXHIBIT A-1 2" xfId="3170"/>
    <cellStyle name="_DEM-WP(C) Prod O&amp;M 2007GRC_Rebuttal Power Costs_Final Order Electric EXHIBIT A-1 2 2" xfId="3171"/>
    <cellStyle name="_DEM-WP(C) Prod O&amp;M 2007GRC_Rebuttal Power Costs_Final Order Electric EXHIBIT A-1 3" xfId="3172"/>
    <cellStyle name="_DEM-WP(C) Rate Year Sumas by Month Update Corrected" xfId="3173"/>
    <cellStyle name="_DEM-WP(C) Sumas Proforma 11.5.07" xfId="3174"/>
    <cellStyle name="_DEM-WP(C) Westside Hydro Data_051007" xfId="3175"/>
    <cellStyle name="_DEM-WP(C) Westside Hydro Data_051007 2" xfId="3176"/>
    <cellStyle name="_DEM-WP(C) Westside Hydro Data_051007 2 2" xfId="3177"/>
    <cellStyle name="_DEM-WP(C) Westside Hydro Data_051007 3" xfId="3178"/>
    <cellStyle name="_DEM-WP(C) Westside Hydro Data_051007_16.37E Wild Horse Expansion DeferralRevwrkingfile SF" xfId="3179"/>
    <cellStyle name="_DEM-WP(C) Westside Hydro Data_051007_16.37E Wild Horse Expansion DeferralRevwrkingfile SF 2" xfId="3180"/>
    <cellStyle name="_DEM-WP(C) Westside Hydro Data_051007_16.37E Wild Horse Expansion DeferralRevwrkingfile SF 2 2" xfId="3181"/>
    <cellStyle name="_DEM-WP(C) Westside Hydro Data_051007_16.37E Wild Horse Expansion DeferralRevwrkingfile SF 3" xfId="3182"/>
    <cellStyle name="_DEM-WP(C) Westside Hydro Data_051007_2009 GRC Compl Filing - Exhibit D" xfId="3183"/>
    <cellStyle name="_DEM-WP(C) Westside Hydro Data_051007_2009 GRC Compl Filing - Exhibit D 2" xfId="3184"/>
    <cellStyle name="_DEM-WP(C) Westside Hydro Data_051007_Adj Bench DR 3 for Initial Briefs (Electric)" xfId="3185"/>
    <cellStyle name="_DEM-WP(C) Westside Hydro Data_051007_Adj Bench DR 3 for Initial Briefs (Electric) 2" xfId="3186"/>
    <cellStyle name="_DEM-WP(C) Westside Hydro Data_051007_Adj Bench DR 3 for Initial Briefs (Electric) 2 2" xfId="3187"/>
    <cellStyle name="_DEM-WP(C) Westside Hydro Data_051007_Adj Bench DR 3 for Initial Briefs (Electric) 3" xfId="3188"/>
    <cellStyle name="_DEM-WP(C) Westside Hydro Data_051007_Book2" xfId="3189"/>
    <cellStyle name="_DEM-WP(C) Westside Hydro Data_051007_Book2 2" xfId="3190"/>
    <cellStyle name="_DEM-WP(C) Westside Hydro Data_051007_Book2 2 2" xfId="3191"/>
    <cellStyle name="_DEM-WP(C) Westside Hydro Data_051007_Book2 3" xfId="3192"/>
    <cellStyle name="_DEM-WP(C) Westside Hydro Data_051007_Book4" xfId="3193"/>
    <cellStyle name="_DEM-WP(C) Westside Hydro Data_051007_Book4 2" xfId="3194"/>
    <cellStyle name="_DEM-WP(C) Westside Hydro Data_051007_Book4 2 2" xfId="3195"/>
    <cellStyle name="_DEM-WP(C) Westside Hydro Data_051007_Book4 3" xfId="3196"/>
    <cellStyle name="_DEM-WP(C) Westside Hydro Data_051007_Electric Rev Req Model (2009 GRC) " xfId="3197"/>
    <cellStyle name="_DEM-WP(C) Westside Hydro Data_051007_Electric Rev Req Model (2009 GRC)  2" xfId="3198"/>
    <cellStyle name="_DEM-WP(C) Westside Hydro Data_051007_Electric Rev Req Model (2009 GRC)  2 2" xfId="3199"/>
    <cellStyle name="_DEM-WP(C) Westside Hydro Data_051007_Electric Rev Req Model (2009 GRC)  3" xfId="3200"/>
    <cellStyle name="_DEM-WP(C) Westside Hydro Data_051007_Electric Rev Req Model (2009 GRC) Rebuttal" xfId="3201"/>
    <cellStyle name="_DEM-WP(C) Westside Hydro Data_051007_Electric Rev Req Model (2009 GRC) Rebuttal 2" xfId="3202"/>
    <cellStyle name="_DEM-WP(C) Westside Hydro Data_051007_Electric Rev Req Model (2009 GRC) Rebuttal 2 2" xfId="3203"/>
    <cellStyle name="_DEM-WP(C) Westside Hydro Data_051007_Electric Rev Req Model (2009 GRC) Rebuttal 3" xfId="3204"/>
    <cellStyle name="_DEM-WP(C) Westside Hydro Data_051007_Electric Rev Req Model (2009 GRC) Rebuttal REmoval of New  WH Solar AdjustMI" xfId="3205"/>
    <cellStyle name="_DEM-WP(C) Westside Hydro Data_051007_Electric Rev Req Model (2009 GRC) Rebuttal REmoval of New  WH Solar AdjustMI 2" xfId="3206"/>
    <cellStyle name="_DEM-WP(C) Westside Hydro Data_051007_Electric Rev Req Model (2009 GRC) Rebuttal REmoval of New  WH Solar AdjustMI 2 2" xfId="3207"/>
    <cellStyle name="_DEM-WP(C) Westside Hydro Data_051007_Electric Rev Req Model (2009 GRC) Rebuttal REmoval of New  WH Solar AdjustMI 3" xfId="3208"/>
    <cellStyle name="_DEM-WP(C) Westside Hydro Data_051007_Electric Rev Req Model (2009 GRC) Revised 01-18-2010" xfId="3209"/>
    <cellStyle name="_DEM-WP(C) Westside Hydro Data_051007_Electric Rev Req Model (2009 GRC) Revised 01-18-2010 2" xfId="3210"/>
    <cellStyle name="_DEM-WP(C) Westside Hydro Data_051007_Electric Rev Req Model (2009 GRC) Revised 01-18-2010 2 2" xfId="3211"/>
    <cellStyle name="_DEM-WP(C) Westside Hydro Data_051007_Electric Rev Req Model (2009 GRC) Revised 01-18-2010 3" xfId="3212"/>
    <cellStyle name="_DEM-WP(C) Westside Hydro Data_051007_Final Order Electric EXHIBIT A-1" xfId="3213"/>
    <cellStyle name="_DEM-WP(C) Westside Hydro Data_051007_Final Order Electric EXHIBIT A-1 2" xfId="3214"/>
    <cellStyle name="_DEM-WP(C) Westside Hydro Data_051007_Final Order Electric EXHIBIT A-1 2 2" xfId="3215"/>
    <cellStyle name="_DEM-WP(C) Westside Hydro Data_051007_Final Order Electric EXHIBIT A-1 3" xfId="3216"/>
    <cellStyle name="_DEM-WP(C) Westside Hydro Data_051007_NIM Summary" xfId="3217"/>
    <cellStyle name="_DEM-WP(C) Westside Hydro Data_051007_NIM Summary 2" xfId="3218"/>
    <cellStyle name="_DEM-WP(C) Westside Hydro Data_051007_Power Costs - Comparison bx Rbtl-Staff-Jt-PC" xfId="3219"/>
    <cellStyle name="_DEM-WP(C) Westside Hydro Data_051007_Power Costs - Comparison bx Rbtl-Staff-Jt-PC 2" xfId="3220"/>
    <cellStyle name="_DEM-WP(C) Westside Hydro Data_051007_Power Costs - Comparison bx Rbtl-Staff-Jt-PC 2 2" xfId="3221"/>
    <cellStyle name="_DEM-WP(C) Westside Hydro Data_051007_Power Costs - Comparison bx Rbtl-Staff-Jt-PC 3" xfId="3222"/>
    <cellStyle name="_DEM-WP(C) Westside Hydro Data_051007_Rebuttal Power Costs" xfId="3223"/>
    <cellStyle name="_DEM-WP(C) Westside Hydro Data_051007_Rebuttal Power Costs 2" xfId="3224"/>
    <cellStyle name="_DEM-WP(C) Westside Hydro Data_051007_Rebuttal Power Costs 2 2" xfId="3225"/>
    <cellStyle name="_DEM-WP(C) Westside Hydro Data_051007_Rebuttal Power Costs 3" xfId="3226"/>
    <cellStyle name="_DEM-WP(C) Westside Hydro Data_051007_TENASKA REGULATORY ASSET" xfId="3227"/>
    <cellStyle name="_DEM-WP(C) Westside Hydro Data_051007_TENASKA REGULATORY ASSET 2" xfId="3228"/>
    <cellStyle name="_DEM-WP(C) Westside Hydro Data_051007_TENASKA REGULATORY ASSET 2 2" xfId="3229"/>
    <cellStyle name="_DEM-WP(C) Westside Hydro Data_051007_TENASKA REGULATORY ASSET 3" xfId="3230"/>
    <cellStyle name="_Elec Peak Capacity Need_2008-2029_032709_Wind 5% Cap" xfId="3231"/>
    <cellStyle name="_Elec Peak Capacity Need_2008-2029_032709_Wind 5% Cap 2" xfId="3232"/>
    <cellStyle name="_Elec Peak Capacity Need_2008-2029_032709_Wind 5% Cap_NIM Summary" xfId="3233"/>
    <cellStyle name="_Elec Peak Capacity Need_2008-2029_032709_Wind 5% Cap_NIM Summary 2" xfId="3234"/>
    <cellStyle name="_Elec Peak Capacity Need_2008-2029_032709_Wind 5% Cap-ST-Adj-PJP1" xfId="3235"/>
    <cellStyle name="_Elec Peak Capacity Need_2008-2029_032709_Wind 5% Cap-ST-Adj-PJP1 2" xfId="3236"/>
    <cellStyle name="_Elec Peak Capacity Need_2008-2029_032709_Wind 5% Cap-ST-Adj-PJP1_NIM Summary" xfId="3237"/>
    <cellStyle name="_Elec Peak Capacity Need_2008-2029_032709_Wind 5% Cap-ST-Adj-PJP1_NIM Summary 2" xfId="3238"/>
    <cellStyle name="_Elec Peak Capacity Need_2008-2029_120908_Wind 5% Cap_Low" xfId="3239"/>
    <cellStyle name="_Elec Peak Capacity Need_2008-2029_120908_Wind 5% Cap_Low 2" xfId="3240"/>
    <cellStyle name="_Elec Peak Capacity Need_2008-2029_120908_Wind 5% Cap_Low_NIM Summary" xfId="3241"/>
    <cellStyle name="_Elec Peak Capacity Need_2008-2029_120908_Wind 5% Cap_Low_NIM Summary 2" xfId="3242"/>
    <cellStyle name="_Elec Peak Capacity Need_2008-2029_Wind 5% Cap_050809" xfId="3243"/>
    <cellStyle name="_Elec Peak Capacity Need_2008-2029_Wind 5% Cap_050809 2" xfId="3244"/>
    <cellStyle name="_Elec Peak Capacity Need_2008-2029_Wind 5% Cap_050809_NIM Summary" xfId="3245"/>
    <cellStyle name="_Elec Peak Capacity Need_2008-2029_Wind 5% Cap_050809_NIM Summary 2" xfId="3246"/>
    <cellStyle name="_x0013__Electric Rev Req Model (2009 GRC) " xfId="3247"/>
    <cellStyle name="_x0013__Electric Rev Req Model (2009 GRC)  2" xfId="3248"/>
    <cellStyle name="_x0013__Electric Rev Req Model (2009 GRC)  2 2" xfId="3249"/>
    <cellStyle name="_x0013__Electric Rev Req Model (2009 GRC)  3" xfId="3250"/>
    <cellStyle name="_x0013__Electric Rev Req Model (2009 GRC) Rebuttal" xfId="3251"/>
    <cellStyle name="_x0013__Electric Rev Req Model (2009 GRC) Rebuttal 2" xfId="3252"/>
    <cellStyle name="_x0013__Electric Rev Req Model (2009 GRC) Rebuttal 2 2" xfId="3253"/>
    <cellStyle name="_x0013__Electric Rev Req Model (2009 GRC) Rebuttal 3" xfId="3254"/>
    <cellStyle name="_x0013__Electric Rev Req Model (2009 GRC) Rebuttal REmoval of New  WH Solar AdjustMI" xfId="3255"/>
    <cellStyle name="_x0013__Electric Rev Req Model (2009 GRC) Rebuttal REmoval of New  WH Solar AdjustMI 2" xfId="3256"/>
    <cellStyle name="_x0013__Electric Rev Req Model (2009 GRC) Rebuttal REmoval of New  WH Solar AdjustMI 2 2" xfId="3257"/>
    <cellStyle name="_x0013__Electric Rev Req Model (2009 GRC) Rebuttal REmoval of New  WH Solar AdjustMI 3" xfId="3258"/>
    <cellStyle name="_x0013__Electric Rev Req Model (2009 GRC) Revised 01-18-2010" xfId="3259"/>
    <cellStyle name="_x0013__Electric Rev Req Model (2009 GRC) Revised 01-18-2010 2" xfId="3260"/>
    <cellStyle name="_x0013__Electric Rev Req Model (2009 GRC) Revised 01-18-2010 2 2" xfId="3261"/>
    <cellStyle name="_x0013__Electric Rev Req Model (2009 GRC) Revised 01-18-2010 3" xfId="3262"/>
    <cellStyle name="_ENCOGEN_WBOOK" xfId="3263"/>
    <cellStyle name="_ENCOGEN_WBOOK 2" xfId="3264"/>
    <cellStyle name="_ENCOGEN_WBOOK_NIM Summary" xfId="3265"/>
    <cellStyle name="_ENCOGEN_WBOOK_NIM Summary 2" xfId="3266"/>
    <cellStyle name="_x0013__Final Order Electric EXHIBIT A-1" xfId="3267"/>
    <cellStyle name="_x0013__Final Order Electric EXHIBIT A-1 2" xfId="3268"/>
    <cellStyle name="_x0013__Final Order Electric EXHIBIT A-1 2 2" xfId="3269"/>
    <cellStyle name="_x0013__Final Order Electric EXHIBIT A-1 3" xfId="3270"/>
    <cellStyle name="_Fixed Gas Transport 1 19 09" xfId="3271"/>
    <cellStyle name="_Fixed Gas Transport 1 19 09 2" xfId="3272"/>
    <cellStyle name="_Fixed Gas Transport 1 19 09 2 2" xfId="3273"/>
    <cellStyle name="_Fixed Gas Transport 1 19 09 3" xfId="3274"/>
    <cellStyle name="_Fuel Prices 4-14" xfId="3275"/>
    <cellStyle name="_Fuel Prices 4-14 2" xfId="3276"/>
    <cellStyle name="_Fuel Prices 4-14 2 2" xfId="3277"/>
    <cellStyle name="_Fuel Prices 4-14 2 2 2" xfId="3278"/>
    <cellStyle name="_Fuel Prices 4-14 2 3" xfId="3279"/>
    <cellStyle name="_Fuel Prices 4-14 3" xfId="3280"/>
    <cellStyle name="_Fuel Prices 4-14 3 2" xfId="3281"/>
    <cellStyle name="_Fuel Prices 4-14 4" xfId="3282"/>
    <cellStyle name="_Fuel Prices 4-14 4 2" xfId="3283"/>
    <cellStyle name="_Fuel Prices 4-14_04 07E Wild Horse Wind Expansion (C) (2)" xfId="3284"/>
    <cellStyle name="_Fuel Prices 4-14_04 07E Wild Horse Wind Expansion (C) (2) 2" xfId="3285"/>
    <cellStyle name="_Fuel Prices 4-14_04 07E Wild Horse Wind Expansion (C) (2) 2 2" xfId="3286"/>
    <cellStyle name="_Fuel Prices 4-14_04 07E Wild Horse Wind Expansion (C) (2) 3" xfId="3287"/>
    <cellStyle name="_Fuel Prices 4-14_04 07E Wild Horse Wind Expansion (C) (2)_Adj Bench DR 3 for Initial Briefs (Electric)" xfId="3288"/>
    <cellStyle name="_Fuel Prices 4-14_04 07E Wild Horse Wind Expansion (C) (2)_Adj Bench DR 3 for Initial Briefs (Electric) 2" xfId="3289"/>
    <cellStyle name="_Fuel Prices 4-14_04 07E Wild Horse Wind Expansion (C) (2)_Adj Bench DR 3 for Initial Briefs (Electric) 2 2" xfId="3290"/>
    <cellStyle name="_Fuel Prices 4-14_04 07E Wild Horse Wind Expansion (C) (2)_Adj Bench DR 3 for Initial Briefs (Electric) 3" xfId="3291"/>
    <cellStyle name="_Fuel Prices 4-14_04 07E Wild Horse Wind Expansion (C) (2)_Electric Rev Req Model (2009 GRC) " xfId="3292"/>
    <cellStyle name="_Fuel Prices 4-14_04 07E Wild Horse Wind Expansion (C) (2)_Electric Rev Req Model (2009 GRC)  2" xfId="3293"/>
    <cellStyle name="_Fuel Prices 4-14_04 07E Wild Horse Wind Expansion (C) (2)_Electric Rev Req Model (2009 GRC)  2 2" xfId="3294"/>
    <cellStyle name="_Fuel Prices 4-14_04 07E Wild Horse Wind Expansion (C) (2)_Electric Rev Req Model (2009 GRC)  3" xfId="3295"/>
    <cellStyle name="_Fuel Prices 4-14_04 07E Wild Horse Wind Expansion (C) (2)_Electric Rev Req Model (2009 GRC) Rebuttal" xfId="3296"/>
    <cellStyle name="_Fuel Prices 4-14_04 07E Wild Horse Wind Expansion (C) (2)_Electric Rev Req Model (2009 GRC) Rebuttal 2" xfId="3297"/>
    <cellStyle name="_Fuel Prices 4-14_04 07E Wild Horse Wind Expansion (C) (2)_Electric Rev Req Model (2009 GRC) Rebuttal 2 2" xfId="3298"/>
    <cellStyle name="_Fuel Prices 4-14_04 07E Wild Horse Wind Expansion (C) (2)_Electric Rev Req Model (2009 GRC) Rebuttal 3" xfId="3299"/>
    <cellStyle name="_Fuel Prices 4-14_04 07E Wild Horse Wind Expansion (C) (2)_Electric Rev Req Model (2009 GRC) Rebuttal REmoval of New  WH Solar AdjustMI" xfId="3300"/>
    <cellStyle name="_Fuel Prices 4-14_04 07E Wild Horse Wind Expansion (C) (2)_Electric Rev Req Model (2009 GRC) Rebuttal REmoval of New  WH Solar AdjustMI 2" xfId="3301"/>
    <cellStyle name="_Fuel Prices 4-14_04 07E Wild Horse Wind Expansion (C) (2)_Electric Rev Req Model (2009 GRC) Rebuttal REmoval of New  WH Solar AdjustMI 2 2" xfId="3302"/>
    <cellStyle name="_Fuel Prices 4-14_04 07E Wild Horse Wind Expansion (C) (2)_Electric Rev Req Model (2009 GRC) Rebuttal REmoval of New  WH Solar AdjustMI 3" xfId="3303"/>
    <cellStyle name="_Fuel Prices 4-14_04 07E Wild Horse Wind Expansion (C) (2)_Electric Rev Req Model (2009 GRC) Revised 01-18-2010" xfId="3304"/>
    <cellStyle name="_Fuel Prices 4-14_04 07E Wild Horse Wind Expansion (C) (2)_Electric Rev Req Model (2009 GRC) Revised 01-18-2010 2" xfId="3305"/>
    <cellStyle name="_Fuel Prices 4-14_04 07E Wild Horse Wind Expansion (C) (2)_Electric Rev Req Model (2009 GRC) Revised 01-18-2010 2 2" xfId="3306"/>
    <cellStyle name="_Fuel Prices 4-14_04 07E Wild Horse Wind Expansion (C) (2)_Electric Rev Req Model (2009 GRC) Revised 01-18-2010 3" xfId="3307"/>
    <cellStyle name="_Fuel Prices 4-14_04 07E Wild Horse Wind Expansion (C) (2)_Final Order Electric EXHIBIT A-1" xfId="3308"/>
    <cellStyle name="_Fuel Prices 4-14_04 07E Wild Horse Wind Expansion (C) (2)_Final Order Electric EXHIBIT A-1 2" xfId="3309"/>
    <cellStyle name="_Fuel Prices 4-14_04 07E Wild Horse Wind Expansion (C) (2)_Final Order Electric EXHIBIT A-1 2 2" xfId="3310"/>
    <cellStyle name="_Fuel Prices 4-14_04 07E Wild Horse Wind Expansion (C) (2)_Final Order Electric EXHIBIT A-1 3" xfId="3311"/>
    <cellStyle name="_Fuel Prices 4-14_04 07E Wild Horse Wind Expansion (C) (2)_TENASKA REGULATORY ASSET" xfId="3312"/>
    <cellStyle name="_Fuel Prices 4-14_04 07E Wild Horse Wind Expansion (C) (2)_TENASKA REGULATORY ASSET 2" xfId="3313"/>
    <cellStyle name="_Fuel Prices 4-14_04 07E Wild Horse Wind Expansion (C) (2)_TENASKA REGULATORY ASSET 2 2" xfId="3314"/>
    <cellStyle name="_Fuel Prices 4-14_04 07E Wild Horse Wind Expansion (C) (2)_TENASKA REGULATORY ASSET 3" xfId="3315"/>
    <cellStyle name="_Fuel Prices 4-14_16.37E Wild Horse Expansion DeferralRevwrkingfile SF" xfId="3316"/>
    <cellStyle name="_Fuel Prices 4-14_16.37E Wild Horse Expansion DeferralRevwrkingfile SF 2" xfId="3317"/>
    <cellStyle name="_Fuel Prices 4-14_16.37E Wild Horse Expansion DeferralRevwrkingfile SF 2 2" xfId="3318"/>
    <cellStyle name="_Fuel Prices 4-14_16.37E Wild Horse Expansion DeferralRevwrkingfile SF 3" xfId="3319"/>
    <cellStyle name="_Fuel Prices 4-14_2009 GRC Compl Filing - Exhibit D" xfId="3320"/>
    <cellStyle name="_Fuel Prices 4-14_2009 GRC Compl Filing - Exhibit D 2" xfId="3321"/>
    <cellStyle name="_Fuel Prices 4-14_3.01 Income Statement" xfId="3322"/>
    <cellStyle name="_Fuel Prices 4-14_3.01 Income Statement 2" xfId="9829"/>
    <cellStyle name="_Fuel Prices 4-14_4 31 Regulatory Assets and Liabilities  7 06- Exhibit D" xfId="3323"/>
    <cellStyle name="_Fuel Prices 4-14_4 31 Regulatory Assets and Liabilities  7 06- Exhibit D 2" xfId="3324"/>
    <cellStyle name="_Fuel Prices 4-14_4 31 Regulatory Assets and Liabilities  7 06- Exhibit D 2 2" xfId="3325"/>
    <cellStyle name="_Fuel Prices 4-14_4 31 Regulatory Assets and Liabilities  7 06- Exhibit D 3" xfId="3326"/>
    <cellStyle name="_Fuel Prices 4-14_4 31 Regulatory Assets and Liabilities  7 06- Exhibit D_NIM Summary" xfId="3327"/>
    <cellStyle name="_Fuel Prices 4-14_4 31 Regulatory Assets and Liabilities  7 06- Exhibit D_NIM Summary 2" xfId="3328"/>
    <cellStyle name="_Fuel Prices 4-14_4 32 Regulatory Assets and Liabilities  7 06- Exhibit D" xfId="3329"/>
    <cellStyle name="_Fuel Prices 4-14_4 32 Regulatory Assets and Liabilities  7 06- Exhibit D 2" xfId="3330"/>
    <cellStyle name="_Fuel Prices 4-14_4 32 Regulatory Assets and Liabilities  7 06- Exhibit D 2 2" xfId="3331"/>
    <cellStyle name="_Fuel Prices 4-14_4 32 Regulatory Assets and Liabilities  7 06- Exhibit D 3" xfId="3332"/>
    <cellStyle name="_Fuel Prices 4-14_4 32 Regulatory Assets and Liabilities  7 06- Exhibit D_NIM Summary" xfId="3333"/>
    <cellStyle name="_Fuel Prices 4-14_4 32 Regulatory Assets and Liabilities  7 06- Exhibit D_NIM Summary 2" xfId="3334"/>
    <cellStyle name="_Fuel Prices 4-14_AURORA Total New" xfId="3335"/>
    <cellStyle name="_Fuel Prices 4-14_AURORA Total New 2" xfId="3336"/>
    <cellStyle name="_Fuel Prices 4-14_Book2" xfId="3337"/>
    <cellStyle name="_Fuel Prices 4-14_Book2 2" xfId="3338"/>
    <cellStyle name="_Fuel Prices 4-14_Book2 2 2" xfId="3339"/>
    <cellStyle name="_Fuel Prices 4-14_Book2 3" xfId="3340"/>
    <cellStyle name="_Fuel Prices 4-14_Book2_Adj Bench DR 3 for Initial Briefs (Electric)" xfId="3341"/>
    <cellStyle name="_Fuel Prices 4-14_Book2_Adj Bench DR 3 for Initial Briefs (Electric) 2" xfId="3342"/>
    <cellStyle name="_Fuel Prices 4-14_Book2_Adj Bench DR 3 for Initial Briefs (Electric) 2 2" xfId="3343"/>
    <cellStyle name="_Fuel Prices 4-14_Book2_Adj Bench DR 3 for Initial Briefs (Electric) 3" xfId="3344"/>
    <cellStyle name="_Fuel Prices 4-14_Book2_Electric Rev Req Model (2009 GRC) Rebuttal" xfId="3345"/>
    <cellStyle name="_Fuel Prices 4-14_Book2_Electric Rev Req Model (2009 GRC) Rebuttal 2" xfId="3346"/>
    <cellStyle name="_Fuel Prices 4-14_Book2_Electric Rev Req Model (2009 GRC) Rebuttal 2 2" xfId="3347"/>
    <cellStyle name="_Fuel Prices 4-14_Book2_Electric Rev Req Model (2009 GRC) Rebuttal 3" xfId="3348"/>
    <cellStyle name="_Fuel Prices 4-14_Book2_Electric Rev Req Model (2009 GRC) Rebuttal REmoval of New  WH Solar AdjustMI" xfId="3349"/>
    <cellStyle name="_Fuel Prices 4-14_Book2_Electric Rev Req Model (2009 GRC) Rebuttal REmoval of New  WH Solar AdjustMI 2" xfId="3350"/>
    <cellStyle name="_Fuel Prices 4-14_Book2_Electric Rev Req Model (2009 GRC) Rebuttal REmoval of New  WH Solar AdjustMI 2 2" xfId="3351"/>
    <cellStyle name="_Fuel Prices 4-14_Book2_Electric Rev Req Model (2009 GRC) Rebuttal REmoval of New  WH Solar AdjustMI 3" xfId="3352"/>
    <cellStyle name="_Fuel Prices 4-14_Book2_Electric Rev Req Model (2009 GRC) Revised 01-18-2010" xfId="3353"/>
    <cellStyle name="_Fuel Prices 4-14_Book2_Electric Rev Req Model (2009 GRC) Revised 01-18-2010 2" xfId="3354"/>
    <cellStyle name="_Fuel Prices 4-14_Book2_Electric Rev Req Model (2009 GRC) Revised 01-18-2010 2 2" xfId="3355"/>
    <cellStyle name="_Fuel Prices 4-14_Book2_Electric Rev Req Model (2009 GRC) Revised 01-18-2010 3" xfId="3356"/>
    <cellStyle name="_Fuel Prices 4-14_Book2_Final Order Electric EXHIBIT A-1" xfId="3357"/>
    <cellStyle name="_Fuel Prices 4-14_Book2_Final Order Electric EXHIBIT A-1 2" xfId="3358"/>
    <cellStyle name="_Fuel Prices 4-14_Book2_Final Order Electric EXHIBIT A-1 2 2" xfId="3359"/>
    <cellStyle name="_Fuel Prices 4-14_Book2_Final Order Electric EXHIBIT A-1 3" xfId="3360"/>
    <cellStyle name="_Fuel Prices 4-14_Book4" xfId="3361"/>
    <cellStyle name="_Fuel Prices 4-14_Book4 2" xfId="3362"/>
    <cellStyle name="_Fuel Prices 4-14_Book4 2 2" xfId="3363"/>
    <cellStyle name="_Fuel Prices 4-14_Book4 3" xfId="3364"/>
    <cellStyle name="_Fuel Prices 4-14_Book9" xfId="3365"/>
    <cellStyle name="_Fuel Prices 4-14_Book9 2" xfId="3366"/>
    <cellStyle name="_Fuel Prices 4-14_Book9 2 2" xfId="3367"/>
    <cellStyle name="_Fuel Prices 4-14_Book9 3" xfId="3368"/>
    <cellStyle name="_Fuel Prices 4-14_Direct Assignment Distribution Plant 2008" xfId="3369"/>
    <cellStyle name="_Fuel Prices 4-14_Direct Assignment Distribution Plant 2008 2" xfId="3370"/>
    <cellStyle name="_Fuel Prices 4-14_Direct Assignment Distribution Plant 2008 2 2" xfId="3371"/>
    <cellStyle name="_Fuel Prices 4-14_Direct Assignment Distribution Plant 2008 2 2 2" xfId="3372"/>
    <cellStyle name="_Fuel Prices 4-14_Direct Assignment Distribution Plant 2008 2 3" xfId="3373"/>
    <cellStyle name="_Fuel Prices 4-14_Direct Assignment Distribution Plant 2008 2 3 2" xfId="3374"/>
    <cellStyle name="_Fuel Prices 4-14_Direct Assignment Distribution Plant 2008 2 4" xfId="3375"/>
    <cellStyle name="_Fuel Prices 4-14_Direct Assignment Distribution Plant 2008 2 4 2" xfId="3376"/>
    <cellStyle name="_Fuel Prices 4-14_Direct Assignment Distribution Plant 2008 3" xfId="3377"/>
    <cellStyle name="_Fuel Prices 4-14_Direct Assignment Distribution Plant 2008 3 2" xfId="3378"/>
    <cellStyle name="_Fuel Prices 4-14_Direct Assignment Distribution Plant 2008 4" xfId="3379"/>
    <cellStyle name="_Fuel Prices 4-14_Direct Assignment Distribution Plant 2008 4 2" xfId="3380"/>
    <cellStyle name="_Fuel Prices 4-14_Direct Assignment Distribution Plant 2008 5" xfId="3381"/>
    <cellStyle name="_Fuel Prices 4-14_Electric COS Inputs" xfId="3382"/>
    <cellStyle name="_Fuel Prices 4-14_Electric COS Inputs 2" xfId="3383"/>
    <cellStyle name="_Fuel Prices 4-14_Electric COS Inputs 2 2" xfId="3384"/>
    <cellStyle name="_Fuel Prices 4-14_Electric COS Inputs 2 2 2" xfId="3385"/>
    <cellStyle name="_Fuel Prices 4-14_Electric COS Inputs 2 3" xfId="3386"/>
    <cellStyle name="_Fuel Prices 4-14_Electric COS Inputs 2 3 2" xfId="3387"/>
    <cellStyle name="_Fuel Prices 4-14_Electric COS Inputs 2 4" xfId="3388"/>
    <cellStyle name="_Fuel Prices 4-14_Electric COS Inputs 2 4 2" xfId="3389"/>
    <cellStyle name="_Fuel Prices 4-14_Electric COS Inputs 3" xfId="3390"/>
    <cellStyle name="_Fuel Prices 4-14_Electric COS Inputs 3 2" xfId="3391"/>
    <cellStyle name="_Fuel Prices 4-14_Electric COS Inputs 4" xfId="3392"/>
    <cellStyle name="_Fuel Prices 4-14_Electric COS Inputs 4 2" xfId="3393"/>
    <cellStyle name="_Fuel Prices 4-14_Electric COS Inputs 5" xfId="3394"/>
    <cellStyle name="_Fuel Prices 4-14_Electric Rate Spread and Rate Design 3.23.09" xfId="3395"/>
    <cellStyle name="_Fuel Prices 4-14_Electric Rate Spread and Rate Design 3.23.09 2" xfId="3396"/>
    <cellStyle name="_Fuel Prices 4-14_Electric Rate Spread and Rate Design 3.23.09 2 2" xfId="3397"/>
    <cellStyle name="_Fuel Prices 4-14_Electric Rate Spread and Rate Design 3.23.09 2 2 2" xfId="3398"/>
    <cellStyle name="_Fuel Prices 4-14_Electric Rate Spread and Rate Design 3.23.09 2 3" xfId="3399"/>
    <cellStyle name="_Fuel Prices 4-14_Electric Rate Spread and Rate Design 3.23.09 2 3 2" xfId="3400"/>
    <cellStyle name="_Fuel Prices 4-14_Electric Rate Spread and Rate Design 3.23.09 2 4" xfId="3401"/>
    <cellStyle name="_Fuel Prices 4-14_Electric Rate Spread and Rate Design 3.23.09 2 4 2" xfId="3402"/>
    <cellStyle name="_Fuel Prices 4-14_Electric Rate Spread and Rate Design 3.23.09 3" xfId="3403"/>
    <cellStyle name="_Fuel Prices 4-14_Electric Rate Spread and Rate Design 3.23.09 3 2" xfId="3404"/>
    <cellStyle name="_Fuel Prices 4-14_Electric Rate Spread and Rate Design 3.23.09 4" xfId="3405"/>
    <cellStyle name="_Fuel Prices 4-14_Electric Rate Spread and Rate Design 3.23.09 4 2" xfId="3406"/>
    <cellStyle name="_Fuel Prices 4-14_Electric Rate Spread and Rate Design 3.23.09 5" xfId="3407"/>
    <cellStyle name="_Fuel Prices 4-14_INPUTS" xfId="3408"/>
    <cellStyle name="_Fuel Prices 4-14_INPUTS 2" xfId="3409"/>
    <cellStyle name="_Fuel Prices 4-14_INPUTS 2 2" xfId="3410"/>
    <cellStyle name="_Fuel Prices 4-14_INPUTS 2 2 2" xfId="3411"/>
    <cellStyle name="_Fuel Prices 4-14_INPUTS 2 3" xfId="3412"/>
    <cellStyle name="_Fuel Prices 4-14_INPUTS 2 3 2" xfId="3413"/>
    <cellStyle name="_Fuel Prices 4-14_INPUTS 2 4" xfId="3414"/>
    <cellStyle name="_Fuel Prices 4-14_INPUTS 2 4 2" xfId="3415"/>
    <cellStyle name="_Fuel Prices 4-14_INPUTS 3" xfId="3416"/>
    <cellStyle name="_Fuel Prices 4-14_INPUTS 3 2" xfId="3417"/>
    <cellStyle name="_Fuel Prices 4-14_INPUTS 4" xfId="3418"/>
    <cellStyle name="_Fuel Prices 4-14_INPUTS 4 2" xfId="3419"/>
    <cellStyle name="_Fuel Prices 4-14_INPUTS 5" xfId="3420"/>
    <cellStyle name="_Fuel Prices 4-14_Leased Transformer &amp; Substation Plant &amp; Rev 12-2009" xfId="3421"/>
    <cellStyle name="_Fuel Prices 4-14_Leased Transformer &amp; Substation Plant &amp; Rev 12-2009 2" xfId="3422"/>
    <cellStyle name="_Fuel Prices 4-14_Leased Transformer &amp; Substation Plant &amp; Rev 12-2009 2 2" xfId="3423"/>
    <cellStyle name="_Fuel Prices 4-14_Leased Transformer &amp; Substation Plant &amp; Rev 12-2009 2 2 2" xfId="3424"/>
    <cellStyle name="_Fuel Prices 4-14_Leased Transformer &amp; Substation Plant &amp; Rev 12-2009 2 3" xfId="3425"/>
    <cellStyle name="_Fuel Prices 4-14_Leased Transformer &amp; Substation Plant &amp; Rev 12-2009 2 3 2" xfId="3426"/>
    <cellStyle name="_Fuel Prices 4-14_Leased Transformer &amp; Substation Plant &amp; Rev 12-2009 2 4" xfId="3427"/>
    <cellStyle name="_Fuel Prices 4-14_Leased Transformer &amp; Substation Plant &amp; Rev 12-2009 2 4 2" xfId="3428"/>
    <cellStyle name="_Fuel Prices 4-14_Leased Transformer &amp; Substation Plant &amp; Rev 12-2009 3" xfId="3429"/>
    <cellStyle name="_Fuel Prices 4-14_Leased Transformer &amp; Substation Plant &amp; Rev 12-2009 3 2" xfId="3430"/>
    <cellStyle name="_Fuel Prices 4-14_Leased Transformer &amp; Substation Plant &amp; Rev 12-2009 4" xfId="3431"/>
    <cellStyle name="_Fuel Prices 4-14_Leased Transformer &amp; Substation Plant &amp; Rev 12-2009 4 2" xfId="3432"/>
    <cellStyle name="_Fuel Prices 4-14_Leased Transformer &amp; Substation Plant &amp; Rev 12-2009 5" xfId="3433"/>
    <cellStyle name="_Fuel Prices 4-14_NIM Summary" xfId="3434"/>
    <cellStyle name="_Fuel Prices 4-14_NIM Summary 09GRC" xfId="3435"/>
    <cellStyle name="_Fuel Prices 4-14_NIM Summary 09GRC 2" xfId="3436"/>
    <cellStyle name="_Fuel Prices 4-14_NIM Summary 2" xfId="3437"/>
    <cellStyle name="_Fuel Prices 4-14_NIM Summary 3" xfId="3438"/>
    <cellStyle name="_Fuel Prices 4-14_NIM Summary 4" xfId="3439"/>
    <cellStyle name="_Fuel Prices 4-14_NIM Summary 5" xfId="3440"/>
    <cellStyle name="_Fuel Prices 4-14_NIM Summary 6" xfId="3441"/>
    <cellStyle name="_Fuel Prices 4-14_NIM Summary 7" xfId="3442"/>
    <cellStyle name="_Fuel Prices 4-14_NIM Summary 8" xfId="3443"/>
    <cellStyle name="_Fuel Prices 4-14_NIM Summary 9" xfId="3444"/>
    <cellStyle name="_Fuel Prices 4-14_PCA 9 -  Exhibit D April 2010 (3)" xfId="3445"/>
    <cellStyle name="_Fuel Prices 4-14_PCA 9 -  Exhibit D April 2010 (3) 2" xfId="3446"/>
    <cellStyle name="_Fuel Prices 4-14_Peak Credit Exhibits for 2009 GRC" xfId="3447"/>
    <cellStyle name="_Fuel Prices 4-14_Peak Credit Exhibits for 2009 GRC 2" xfId="3448"/>
    <cellStyle name="_Fuel Prices 4-14_Peak Credit Exhibits for 2009 GRC 2 2" xfId="3449"/>
    <cellStyle name="_Fuel Prices 4-14_Peak Credit Exhibits for 2009 GRC 2 2 2" xfId="3450"/>
    <cellStyle name="_Fuel Prices 4-14_Peak Credit Exhibits for 2009 GRC 2 3" xfId="3451"/>
    <cellStyle name="_Fuel Prices 4-14_Peak Credit Exhibits for 2009 GRC 2 3 2" xfId="3452"/>
    <cellStyle name="_Fuel Prices 4-14_Peak Credit Exhibits for 2009 GRC 2 4" xfId="3453"/>
    <cellStyle name="_Fuel Prices 4-14_Peak Credit Exhibits for 2009 GRC 2 4 2" xfId="3454"/>
    <cellStyle name="_Fuel Prices 4-14_Peak Credit Exhibits for 2009 GRC 3" xfId="3455"/>
    <cellStyle name="_Fuel Prices 4-14_Peak Credit Exhibits for 2009 GRC 3 2" xfId="3456"/>
    <cellStyle name="_Fuel Prices 4-14_Peak Credit Exhibits for 2009 GRC 4" xfId="3457"/>
    <cellStyle name="_Fuel Prices 4-14_Peak Credit Exhibits for 2009 GRC 4 2" xfId="3458"/>
    <cellStyle name="_Fuel Prices 4-14_Peak Credit Exhibits for 2009 GRC 5" xfId="3459"/>
    <cellStyle name="_Fuel Prices 4-14_Power Costs - Comparison bx Rbtl-Staff-Jt-PC" xfId="3460"/>
    <cellStyle name="_Fuel Prices 4-14_Power Costs - Comparison bx Rbtl-Staff-Jt-PC 2" xfId="3461"/>
    <cellStyle name="_Fuel Prices 4-14_Power Costs - Comparison bx Rbtl-Staff-Jt-PC 2 2" xfId="3462"/>
    <cellStyle name="_Fuel Prices 4-14_Power Costs - Comparison bx Rbtl-Staff-Jt-PC 3" xfId="3463"/>
    <cellStyle name="_Fuel Prices 4-14_Power Costs - Comparison bx Rbtl-Staff-Jt-PC_Adj Bench DR 3 for Initial Briefs (Electric)" xfId="3464"/>
    <cellStyle name="_Fuel Prices 4-14_Power Costs - Comparison bx Rbtl-Staff-Jt-PC_Adj Bench DR 3 for Initial Briefs (Electric) 2" xfId="3465"/>
    <cellStyle name="_Fuel Prices 4-14_Power Costs - Comparison bx Rbtl-Staff-Jt-PC_Adj Bench DR 3 for Initial Briefs (Electric) 2 2" xfId="3466"/>
    <cellStyle name="_Fuel Prices 4-14_Power Costs - Comparison bx Rbtl-Staff-Jt-PC_Adj Bench DR 3 for Initial Briefs (Electric) 3" xfId="3467"/>
    <cellStyle name="_Fuel Prices 4-14_Power Costs - Comparison bx Rbtl-Staff-Jt-PC_Electric Rev Req Model (2009 GRC) Rebuttal" xfId="3468"/>
    <cellStyle name="_Fuel Prices 4-14_Power Costs - Comparison bx Rbtl-Staff-Jt-PC_Electric Rev Req Model (2009 GRC) Rebuttal 2" xfId="3469"/>
    <cellStyle name="_Fuel Prices 4-14_Power Costs - Comparison bx Rbtl-Staff-Jt-PC_Electric Rev Req Model (2009 GRC) Rebuttal 2 2" xfId="3470"/>
    <cellStyle name="_Fuel Prices 4-14_Power Costs - Comparison bx Rbtl-Staff-Jt-PC_Electric Rev Req Model (2009 GRC) Rebuttal 3" xfId="3471"/>
    <cellStyle name="_Fuel Prices 4-14_Power Costs - Comparison bx Rbtl-Staff-Jt-PC_Electric Rev Req Model (2009 GRC) Rebuttal REmoval of New  WH Solar AdjustMI" xfId="3472"/>
    <cellStyle name="_Fuel Prices 4-14_Power Costs - Comparison bx Rbtl-Staff-Jt-PC_Electric Rev Req Model (2009 GRC) Rebuttal REmoval of New  WH Solar AdjustMI 2" xfId="3473"/>
    <cellStyle name="_Fuel Prices 4-14_Power Costs - Comparison bx Rbtl-Staff-Jt-PC_Electric Rev Req Model (2009 GRC) Rebuttal REmoval of New  WH Solar AdjustMI 2 2" xfId="3474"/>
    <cellStyle name="_Fuel Prices 4-14_Power Costs - Comparison bx Rbtl-Staff-Jt-PC_Electric Rev Req Model (2009 GRC) Rebuttal REmoval of New  WH Solar AdjustMI 3" xfId="3475"/>
    <cellStyle name="_Fuel Prices 4-14_Power Costs - Comparison bx Rbtl-Staff-Jt-PC_Electric Rev Req Model (2009 GRC) Revised 01-18-2010" xfId="3476"/>
    <cellStyle name="_Fuel Prices 4-14_Power Costs - Comparison bx Rbtl-Staff-Jt-PC_Electric Rev Req Model (2009 GRC) Revised 01-18-2010 2" xfId="3477"/>
    <cellStyle name="_Fuel Prices 4-14_Power Costs - Comparison bx Rbtl-Staff-Jt-PC_Electric Rev Req Model (2009 GRC) Revised 01-18-2010 2 2" xfId="3478"/>
    <cellStyle name="_Fuel Prices 4-14_Power Costs - Comparison bx Rbtl-Staff-Jt-PC_Electric Rev Req Model (2009 GRC) Revised 01-18-2010 3" xfId="3479"/>
    <cellStyle name="_Fuel Prices 4-14_Power Costs - Comparison bx Rbtl-Staff-Jt-PC_Final Order Electric EXHIBIT A-1" xfId="3480"/>
    <cellStyle name="_Fuel Prices 4-14_Power Costs - Comparison bx Rbtl-Staff-Jt-PC_Final Order Electric EXHIBIT A-1 2" xfId="3481"/>
    <cellStyle name="_Fuel Prices 4-14_Power Costs - Comparison bx Rbtl-Staff-Jt-PC_Final Order Electric EXHIBIT A-1 2 2" xfId="3482"/>
    <cellStyle name="_Fuel Prices 4-14_Power Costs - Comparison bx Rbtl-Staff-Jt-PC_Final Order Electric EXHIBIT A-1 3" xfId="3483"/>
    <cellStyle name="_Fuel Prices 4-14_Production Adj 4.37" xfId="3484"/>
    <cellStyle name="_Fuel Prices 4-14_Production Adj 4.37 2" xfId="3485"/>
    <cellStyle name="_Fuel Prices 4-14_Production Adj 4.37 2 2" xfId="3486"/>
    <cellStyle name="_Fuel Prices 4-14_Production Adj 4.37 3" xfId="3487"/>
    <cellStyle name="_Fuel Prices 4-14_Purchased Power Adj 4.03" xfId="3488"/>
    <cellStyle name="_Fuel Prices 4-14_Purchased Power Adj 4.03 2" xfId="3489"/>
    <cellStyle name="_Fuel Prices 4-14_Purchased Power Adj 4.03 2 2" xfId="3490"/>
    <cellStyle name="_Fuel Prices 4-14_Purchased Power Adj 4.03 3" xfId="3491"/>
    <cellStyle name="_Fuel Prices 4-14_Rate Design Sch 24" xfId="3492"/>
    <cellStyle name="_Fuel Prices 4-14_Rate Design Sch 24 2" xfId="3493"/>
    <cellStyle name="_Fuel Prices 4-14_Rate Design Sch 25" xfId="3494"/>
    <cellStyle name="_Fuel Prices 4-14_Rate Design Sch 25 2" xfId="3495"/>
    <cellStyle name="_Fuel Prices 4-14_Rate Design Sch 25 2 2" xfId="3496"/>
    <cellStyle name="_Fuel Prices 4-14_Rate Design Sch 25 3" xfId="3497"/>
    <cellStyle name="_Fuel Prices 4-14_Rate Design Sch 26" xfId="3498"/>
    <cellStyle name="_Fuel Prices 4-14_Rate Design Sch 26 2" xfId="3499"/>
    <cellStyle name="_Fuel Prices 4-14_Rate Design Sch 26 2 2" xfId="3500"/>
    <cellStyle name="_Fuel Prices 4-14_Rate Design Sch 26 3" xfId="3501"/>
    <cellStyle name="_Fuel Prices 4-14_Rate Design Sch 31" xfId="3502"/>
    <cellStyle name="_Fuel Prices 4-14_Rate Design Sch 31 2" xfId="3503"/>
    <cellStyle name="_Fuel Prices 4-14_Rate Design Sch 31 2 2" xfId="3504"/>
    <cellStyle name="_Fuel Prices 4-14_Rate Design Sch 31 3" xfId="3505"/>
    <cellStyle name="_Fuel Prices 4-14_Rate Design Sch 43" xfId="3506"/>
    <cellStyle name="_Fuel Prices 4-14_Rate Design Sch 43 2" xfId="3507"/>
    <cellStyle name="_Fuel Prices 4-14_Rate Design Sch 43 2 2" xfId="3508"/>
    <cellStyle name="_Fuel Prices 4-14_Rate Design Sch 43 3" xfId="3509"/>
    <cellStyle name="_Fuel Prices 4-14_Rate Design Sch 448-449" xfId="3510"/>
    <cellStyle name="_Fuel Prices 4-14_Rate Design Sch 448-449 2" xfId="3511"/>
    <cellStyle name="_Fuel Prices 4-14_Rate Design Sch 46" xfId="3512"/>
    <cellStyle name="_Fuel Prices 4-14_Rate Design Sch 46 2" xfId="3513"/>
    <cellStyle name="_Fuel Prices 4-14_Rate Design Sch 46 2 2" xfId="3514"/>
    <cellStyle name="_Fuel Prices 4-14_Rate Design Sch 46 3" xfId="3515"/>
    <cellStyle name="_Fuel Prices 4-14_Rate Spread" xfId="3516"/>
    <cellStyle name="_Fuel Prices 4-14_Rate Spread 2" xfId="3517"/>
    <cellStyle name="_Fuel Prices 4-14_Rate Spread 2 2" xfId="3518"/>
    <cellStyle name="_Fuel Prices 4-14_Rate Spread 3" xfId="3519"/>
    <cellStyle name="_Fuel Prices 4-14_Rebuttal Power Costs" xfId="3520"/>
    <cellStyle name="_Fuel Prices 4-14_Rebuttal Power Costs 2" xfId="3521"/>
    <cellStyle name="_Fuel Prices 4-14_Rebuttal Power Costs 2 2" xfId="3522"/>
    <cellStyle name="_Fuel Prices 4-14_Rebuttal Power Costs 3" xfId="3523"/>
    <cellStyle name="_Fuel Prices 4-14_Rebuttal Power Costs_Adj Bench DR 3 for Initial Briefs (Electric)" xfId="3524"/>
    <cellStyle name="_Fuel Prices 4-14_Rebuttal Power Costs_Adj Bench DR 3 for Initial Briefs (Electric) 2" xfId="3525"/>
    <cellStyle name="_Fuel Prices 4-14_Rebuttal Power Costs_Adj Bench DR 3 for Initial Briefs (Electric) 2 2" xfId="3526"/>
    <cellStyle name="_Fuel Prices 4-14_Rebuttal Power Costs_Adj Bench DR 3 for Initial Briefs (Electric) 3" xfId="3527"/>
    <cellStyle name="_Fuel Prices 4-14_Rebuttal Power Costs_Electric Rev Req Model (2009 GRC) Rebuttal" xfId="3528"/>
    <cellStyle name="_Fuel Prices 4-14_Rebuttal Power Costs_Electric Rev Req Model (2009 GRC) Rebuttal 2" xfId="3529"/>
    <cellStyle name="_Fuel Prices 4-14_Rebuttal Power Costs_Electric Rev Req Model (2009 GRC) Rebuttal 2 2" xfId="3530"/>
    <cellStyle name="_Fuel Prices 4-14_Rebuttal Power Costs_Electric Rev Req Model (2009 GRC) Rebuttal 3" xfId="3531"/>
    <cellStyle name="_Fuel Prices 4-14_Rebuttal Power Costs_Electric Rev Req Model (2009 GRC) Rebuttal REmoval of New  WH Solar AdjustMI" xfId="3532"/>
    <cellStyle name="_Fuel Prices 4-14_Rebuttal Power Costs_Electric Rev Req Model (2009 GRC) Rebuttal REmoval of New  WH Solar AdjustMI 2" xfId="3533"/>
    <cellStyle name="_Fuel Prices 4-14_Rebuttal Power Costs_Electric Rev Req Model (2009 GRC) Rebuttal REmoval of New  WH Solar AdjustMI 2 2" xfId="3534"/>
    <cellStyle name="_Fuel Prices 4-14_Rebuttal Power Costs_Electric Rev Req Model (2009 GRC) Rebuttal REmoval of New  WH Solar AdjustMI 3" xfId="3535"/>
    <cellStyle name="_Fuel Prices 4-14_Rebuttal Power Costs_Electric Rev Req Model (2009 GRC) Revised 01-18-2010" xfId="3536"/>
    <cellStyle name="_Fuel Prices 4-14_Rebuttal Power Costs_Electric Rev Req Model (2009 GRC) Revised 01-18-2010 2" xfId="3537"/>
    <cellStyle name="_Fuel Prices 4-14_Rebuttal Power Costs_Electric Rev Req Model (2009 GRC) Revised 01-18-2010 2 2" xfId="3538"/>
    <cellStyle name="_Fuel Prices 4-14_Rebuttal Power Costs_Electric Rev Req Model (2009 GRC) Revised 01-18-2010 3" xfId="3539"/>
    <cellStyle name="_Fuel Prices 4-14_Rebuttal Power Costs_Final Order Electric EXHIBIT A-1" xfId="3540"/>
    <cellStyle name="_Fuel Prices 4-14_Rebuttal Power Costs_Final Order Electric EXHIBIT A-1 2" xfId="3541"/>
    <cellStyle name="_Fuel Prices 4-14_Rebuttal Power Costs_Final Order Electric EXHIBIT A-1 2 2" xfId="3542"/>
    <cellStyle name="_Fuel Prices 4-14_Rebuttal Power Costs_Final Order Electric EXHIBIT A-1 3" xfId="3543"/>
    <cellStyle name="_Fuel Prices 4-14_ROR 5.02" xfId="3544"/>
    <cellStyle name="_Fuel Prices 4-14_ROR 5.02 2" xfId="3545"/>
    <cellStyle name="_Fuel Prices 4-14_ROR 5.02 2 2" xfId="3546"/>
    <cellStyle name="_Fuel Prices 4-14_ROR 5.02 3" xfId="3547"/>
    <cellStyle name="_Fuel Prices 4-14_Sch 40 Feeder OH 2008" xfId="3548"/>
    <cellStyle name="_Fuel Prices 4-14_Sch 40 Feeder OH 2008 2" xfId="3549"/>
    <cellStyle name="_Fuel Prices 4-14_Sch 40 Feeder OH 2008 2 2" xfId="3550"/>
    <cellStyle name="_Fuel Prices 4-14_Sch 40 Feeder OH 2008 3" xfId="3551"/>
    <cellStyle name="_Fuel Prices 4-14_Sch 40 Interim Energy Rates " xfId="3552"/>
    <cellStyle name="_Fuel Prices 4-14_Sch 40 Interim Energy Rates  2" xfId="3553"/>
    <cellStyle name="_Fuel Prices 4-14_Sch 40 Interim Energy Rates  2 2" xfId="3554"/>
    <cellStyle name="_Fuel Prices 4-14_Sch 40 Interim Energy Rates  3" xfId="3555"/>
    <cellStyle name="_Fuel Prices 4-14_Sch 40 Substation A&amp;G 2008" xfId="3556"/>
    <cellStyle name="_Fuel Prices 4-14_Sch 40 Substation A&amp;G 2008 2" xfId="3557"/>
    <cellStyle name="_Fuel Prices 4-14_Sch 40 Substation A&amp;G 2008 2 2" xfId="3558"/>
    <cellStyle name="_Fuel Prices 4-14_Sch 40 Substation A&amp;G 2008 3" xfId="3559"/>
    <cellStyle name="_Fuel Prices 4-14_Sch 40 Substation O&amp;M 2008" xfId="3560"/>
    <cellStyle name="_Fuel Prices 4-14_Sch 40 Substation O&amp;M 2008 2" xfId="3561"/>
    <cellStyle name="_Fuel Prices 4-14_Sch 40 Substation O&amp;M 2008 2 2" xfId="3562"/>
    <cellStyle name="_Fuel Prices 4-14_Sch 40 Substation O&amp;M 2008 3" xfId="3563"/>
    <cellStyle name="_Fuel Prices 4-14_Subs 2008" xfId="3564"/>
    <cellStyle name="_Fuel Prices 4-14_Subs 2008 2" xfId="3565"/>
    <cellStyle name="_Fuel Prices 4-14_Subs 2008 2 2" xfId="3566"/>
    <cellStyle name="_Fuel Prices 4-14_Subs 2008 3" xfId="3567"/>
    <cellStyle name="_Fuel Prices 4-14_Wind Integration 10GRC" xfId="3568"/>
    <cellStyle name="_Fuel Prices 4-14_Wind Integration 10GRC 2" xfId="3569"/>
    <cellStyle name="_Gas Transportation Charges_2009GRC_120308" xfId="3570"/>
    <cellStyle name="_Gas Transportation Charges_2009GRC_120308 2" xfId="3571"/>
    <cellStyle name="_Gas Transportation Charges_2009GRC_120308 2 2" xfId="3572"/>
    <cellStyle name="_Gas Transportation Charges_2009GRC_120308 3" xfId="3573"/>
    <cellStyle name="_Gas Transportation Charges_2009GRC_120308_DEM-WP(C) Costs Not In AURORA 2010GRC As Filed" xfId="3574"/>
    <cellStyle name="_Gas Transportation Charges_2009GRC_120308_NIM Summary" xfId="3575"/>
    <cellStyle name="_Gas Transportation Charges_2009GRC_120308_NIM Summary 09GRC" xfId="3576"/>
    <cellStyle name="_Gas Transportation Charges_2009GRC_120308_NIM Summary 09GRC 2" xfId="3577"/>
    <cellStyle name="_Gas Transportation Charges_2009GRC_120308_NIM Summary 2" xfId="3578"/>
    <cellStyle name="_Gas Transportation Charges_2009GRC_120308_NIM Summary 3" xfId="3579"/>
    <cellStyle name="_Gas Transportation Charges_2009GRC_120308_NIM Summary 4" xfId="3580"/>
    <cellStyle name="_Gas Transportation Charges_2009GRC_120308_NIM Summary 5" xfId="3581"/>
    <cellStyle name="_Gas Transportation Charges_2009GRC_120308_NIM Summary 6" xfId="3582"/>
    <cellStyle name="_Gas Transportation Charges_2009GRC_120308_NIM Summary 7" xfId="3583"/>
    <cellStyle name="_Gas Transportation Charges_2009GRC_120308_NIM Summary 8" xfId="3584"/>
    <cellStyle name="_Gas Transportation Charges_2009GRC_120308_NIM Summary 9" xfId="3585"/>
    <cellStyle name="_Gas Transportation Charges_2009GRC_120308_PCA 9 -  Exhibit D April 2010 (3)" xfId="3586"/>
    <cellStyle name="_Gas Transportation Charges_2009GRC_120308_PCA 9 -  Exhibit D April 2010 (3) 2" xfId="3587"/>
    <cellStyle name="_Gas Transportation Charges_2009GRC_120308_Reconciliation" xfId="3588"/>
    <cellStyle name="_Gas Transportation Charges_2009GRC_120308_Wind Integration 10GRC" xfId="3589"/>
    <cellStyle name="_Gas Transportation Charges_2009GRC_120308_Wind Integration 10GRC 2" xfId="3590"/>
    <cellStyle name="_Monthly Fixed Input" xfId="3591"/>
    <cellStyle name="_Monthly Fixed Input 2" xfId="3592"/>
    <cellStyle name="_Monthly Fixed Input_NIM Summary" xfId="3593"/>
    <cellStyle name="_Monthly Fixed Input_NIM Summary 2" xfId="3594"/>
    <cellStyle name="_NIM 06 Base Case Current Trends" xfId="3595"/>
    <cellStyle name="_NIM 06 Base Case Current Trends 2" xfId="3596"/>
    <cellStyle name="_NIM 06 Base Case Current Trends 2 2" xfId="3597"/>
    <cellStyle name="_NIM 06 Base Case Current Trends 3" xfId="3598"/>
    <cellStyle name="_NIM 06 Base Case Current Trends_Adj Bench DR 3 for Initial Briefs (Electric)" xfId="3599"/>
    <cellStyle name="_NIM 06 Base Case Current Trends_Adj Bench DR 3 for Initial Briefs (Electric) 2" xfId="3600"/>
    <cellStyle name="_NIM 06 Base Case Current Trends_Adj Bench DR 3 for Initial Briefs (Electric) 2 2" xfId="3601"/>
    <cellStyle name="_NIM 06 Base Case Current Trends_Adj Bench DR 3 for Initial Briefs (Electric) 3" xfId="3602"/>
    <cellStyle name="_NIM 06 Base Case Current Trends_Book2" xfId="3603"/>
    <cellStyle name="_NIM 06 Base Case Current Trends_Book2 2" xfId="3604"/>
    <cellStyle name="_NIM 06 Base Case Current Trends_Book2 2 2" xfId="3605"/>
    <cellStyle name="_NIM 06 Base Case Current Trends_Book2 3" xfId="3606"/>
    <cellStyle name="_NIM 06 Base Case Current Trends_Book2_Adj Bench DR 3 for Initial Briefs (Electric)" xfId="3607"/>
    <cellStyle name="_NIM 06 Base Case Current Trends_Book2_Adj Bench DR 3 for Initial Briefs (Electric) 2" xfId="3608"/>
    <cellStyle name="_NIM 06 Base Case Current Trends_Book2_Adj Bench DR 3 for Initial Briefs (Electric) 2 2" xfId="3609"/>
    <cellStyle name="_NIM 06 Base Case Current Trends_Book2_Adj Bench DR 3 for Initial Briefs (Electric) 3" xfId="3610"/>
    <cellStyle name="_NIM 06 Base Case Current Trends_Book2_Electric Rev Req Model (2009 GRC) Rebuttal" xfId="3611"/>
    <cellStyle name="_NIM 06 Base Case Current Trends_Book2_Electric Rev Req Model (2009 GRC) Rebuttal 2" xfId="3612"/>
    <cellStyle name="_NIM 06 Base Case Current Trends_Book2_Electric Rev Req Model (2009 GRC) Rebuttal 2 2" xfId="3613"/>
    <cellStyle name="_NIM 06 Base Case Current Trends_Book2_Electric Rev Req Model (2009 GRC) Rebuttal 3" xfId="3614"/>
    <cellStyle name="_NIM 06 Base Case Current Trends_Book2_Electric Rev Req Model (2009 GRC) Rebuttal REmoval of New  WH Solar AdjustMI" xfId="3615"/>
    <cellStyle name="_NIM 06 Base Case Current Trends_Book2_Electric Rev Req Model (2009 GRC) Rebuttal REmoval of New  WH Solar AdjustMI 2" xfId="3616"/>
    <cellStyle name="_NIM 06 Base Case Current Trends_Book2_Electric Rev Req Model (2009 GRC) Rebuttal REmoval of New  WH Solar AdjustMI 2 2" xfId="3617"/>
    <cellStyle name="_NIM 06 Base Case Current Trends_Book2_Electric Rev Req Model (2009 GRC) Rebuttal REmoval of New  WH Solar AdjustMI 3" xfId="3618"/>
    <cellStyle name="_NIM 06 Base Case Current Trends_Book2_Electric Rev Req Model (2009 GRC) Revised 01-18-2010" xfId="3619"/>
    <cellStyle name="_NIM 06 Base Case Current Trends_Book2_Electric Rev Req Model (2009 GRC) Revised 01-18-2010 2" xfId="3620"/>
    <cellStyle name="_NIM 06 Base Case Current Trends_Book2_Electric Rev Req Model (2009 GRC) Revised 01-18-2010 2 2" xfId="3621"/>
    <cellStyle name="_NIM 06 Base Case Current Trends_Book2_Electric Rev Req Model (2009 GRC) Revised 01-18-2010 3" xfId="3622"/>
    <cellStyle name="_NIM 06 Base Case Current Trends_Book2_Final Order Electric EXHIBIT A-1" xfId="3623"/>
    <cellStyle name="_NIM 06 Base Case Current Trends_Book2_Final Order Electric EXHIBIT A-1 2" xfId="3624"/>
    <cellStyle name="_NIM 06 Base Case Current Trends_Book2_Final Order Electric EXHIBIT A-1 2 2" xfId="3625"/>
    <cellStyle name="_NIM 06 Base Case Current Trends_Book2_Final Order Electric EXHIBIT A-1 3" xfId="3626"/>
    <cellStyle name="_NIM 06 Base Case Current Trends_Electric Rev Req Model (2009 GRC) " xfId="3627"/>
    <cellStyle name="_NIM 06 Base Case Current Trends_Electric Rev Req Model (2009 GRC)  2" xfId="3628"/>
    <cellStyle name="_NIM 06 Base Case Current Trends_Electric Rev Req Model (2009 GRC)  2 2" xfId="3629"/>
    <cellStyle name="_NIM 06 Base Case Current Trends_Electric Rev Req Model (2009 GRC)  3" xfId="3630"/>
    <cellStyle name="_NIM 06 Base Case Current Trends_Electric Rev Req Model (2009 GRC) Rebuttal" xfId="3631"/>
    <cellStyle name="_NIM 06 Base Case Current Trends_Electric Rev Req Model (2009 GRC) Rebuttal 2" xfId="3632"/>
    <cellStyle name="_NIM 06 Base Case Current Trends_Electric Rev Req Model (2009 GRC) Rebuttal 2 2" xfId="3633"/>
    <cellStyle name="_NIM 06 Base Case Current Trends_Electric Rev Req Model (2009 GRC) Rebuttal 3" xfId="3634"/>
    <cellStyle name="_NIM 06 Base Case Current Trends_Electric Rev Req Model (2009 GRC) Rebuttal REmoval of New  WH Solar AdjustMI" xfId="3635"/>
    <cellStyle name="_NIM 06 Base Case Current Trends_Electric Rev Req Model (2009 GRC) Rebuttal REmoval of New  WH Solar AdjustMI 2" xfId="3636"/>
    <cellStyle name="_NIM 06 Base Case Current Trends_Electric Rev Req Model (2009 GRC) Rebuttal REmoval of New  WH Solar AdjustMI 2 2" xfId="3637"/>
    <cellStyle name="_NIM 06 Base Case Current Trends_Electric Rev Req Model (2009 GRC) Rebuttal REmoval of New  WH Solar AdjustMI 3" xfId="3638"/>
    <cellStyle name="_NIM 06 Base Case Current Trends_Electric Rev Req Model (2009 GRC) Revised 01-18-2010" xfId="3639"/>
    <cellStyle name="_NIM 06 Base Case Current Trends_Electric Rev Req Model (2009 GRC) Revised 01-18-2010 2" xfId="3640"/>
    <cellStyle name="_NIM 06 Base Case Current Trends_Electric Rev Req Model (2009 GRC) Revised 01-18-2010 2 2" xfId="3641"/>
    <cellStyle name="_NIM 06 Base Case Current Trends_Electric Rev Req Model (2009 GRC) Revised 01-18-2010 3" xfId="3642"/>
    <cellStyle name="_NIM 06 Base Case Current Trends_Final Order Electric EXHIBIT A-1" xfId="3643"/>
    <cellStyle name="_NIM 06 Base Case Current Trends_Final Order Electric EXHIBIT A-1 2" xfId="3644"/>
    <cellStyle name="_NIM 06 Base Case Current Trends_Final Order Electric EXHIBIT A-1 2 2" xfId="3645"/>
    <cellStyle name="_NIM 06 Base Case Current Trends_Final Order Electric EXHIBIT A-1 3" xfId="3646"/>
    <cellStyle name="_NIM 06 Base Case Current Trends_NIM Summary" xfId="3647"/>
    <cellStyle name="_NIM 06 Base Case Current Trends_NIM Summary 2" xfId="3648"/>
    <cellStyle name="_NIM 06 Base Case Current Trends_Rebuttal Power Costs" xfId="3649"/>
    <cellStyle name="_NIM 06 Base Case Current Trends_Rebuttal Power Costs 2" xfId="3650"/>
    <cellStyle name="_NIM 06 Base Case Current Trends_Rebuttal Power Costs 2 2" xfId="3651"/>
    <cellStyle name="_NIM 06 Base Case Current Trends_Rebuttal Power Costs 3" xfId="3652"/>
    <cellStyle name="_NIM 06 Base Case Current Trends_Rebuttal Power Costs_Adj Bench DR 3 for Initial Briefs (Electric)" xfId="3653"/>
    <cellStyle name="_NIM 06 Base Case Current Trends_Rebuttal Power Costs_Adj Bench DR 3 for Initial Briefs (Electric) 2" xfId="3654"/>
    <cellStyle name="_NIM 06 Base Case Current Trends_Rebuttal Power Costs_Adj Bench DR 3 for Initial Briefs (Electric) 2 2" xfId="3655"/>
    <cellStyle name="_NIM 06 Base Case Current Trends_Rebuttal Power Costs_Adj Bench DR 3 for Initial Briefs (Electric) 3" xfId="3656"/>
    <cellStyle name="_NIM 06 Base Case Current Trends_Rebuttal Power Costs_Electric Rev Req Model (2009 GRC) Rebuttal" xfId="3657"/>
    <cellStyle name="_NIM 06 Base Case Current Trends_Rebuttal Power Costs_Electric Rev Req Model (2009 GRC) Rebuttal 2" xfId="3658"/>
    <cellStyle name="_NIM 06 Base Case Current Trends_Rebuttal Power Costs_Electric Rev Req Model (2009 GRC) Rebuttal 2 2" xfId="3659"/>
    <cellStyle name="_NIM 06 Base Case Current Trends_Rebuttal Power Costs_Electric Rev Req Model (2009 GRC) Rebuttal 3" xfId="3660"/>
    <cellStyle name="_NIM 06 Base Case Current Trends_Rebuttal Power Costs_Electric Rev Req Model (2009 GRC) Rebuttal REmoval of New  WH Solar AdjustMI" xfId="3661"/>
    <cellStyle name="_NIM 06 Base Case Current Trends_Rebuttal Power Costs_Electric Rev Req Model (2009 GRC) Rebuttal REmoval of New  WH Solar AdjustMI 2" xfId="3662"/>
    <cellStyle name="_NIM 06 Base Case Current Trends_Rebuttal Power Costs_Electric Rev Req Model (2009 GRC) Rebuttal REmoval of New  WH Solar AdjustMI 2 2" xfId="3663"/>
    <cellStyle name="_NIM 06 Base Case Current Trends_Rebuttal Power Costs_Electric Rev Req Model (2009 GRC) Rebuttal REmoval of New  WH Solar AdjustMI 3" xfId="3664"/>
    <cellStyle name="_NIM 06 Base Case Current Trends_Rebuttal Power Costs_Electric Rev Req Model (2009 GRC) Revised 01-18-2010" xfId="3665"/>
    <cellStyle name="_NIM 06 Base Case Current Trends_Rebuttal Power Costs_Electric Rev Req Model (2009 GRC) Revised 01-18-2010 2" xfId="3666"/>
    <cellStyle name="_NIM 06 Base Case Current Trends_Rebuttal Power Costs_Electric Rev Req Model (2009 GRC) Revised 01-18-2010 2 2" xfId="3667"/>
    <cellStyle name="_NIM 06 Base Case Current Trends_Rebuttal Power Costs_Electric Rev Req Model (2009 GRC) Revised 01-18-2010 3" xfId="3668"/>
    <cellStyle name="_NIM 06 Base Case Current Trends_Rebuttal Power Costs_Final Order Electric EXHIBIT A-1" xfId="3669"/>
    <cellStyle name="_NIM 06 Base Case Current Trends_Rebuttal Power Costs_Final Order Electric EXHIBIT A-1 2" xfId="3670"/>
    <cellStyle name="_NIM 06 Base Case Current Trends_Rebuttal Power Costs_Final Order Electric EXHIBIT A-1 2 2" xfId="3671"/>
    <cellStyle name="_NIM 06 Base Case Current Trends_Rebuttal Power Costs_Final Order Electric EXHIBIT A-1 3" xfId="3672"/>
    <cellStyle name="_NIM 06 Base Case Current Trends_TENASKA REGULATORY ASSET" xfId="3673"/>
    <cellStyle name="_NIM 06 Base Case Current Trends_TENASKA REGULATORY ASSET 2" xfId="3674"/>
    <cellStyle name="_NIM 06 Base Case Current Trends_TENASKA REGULATORY ASSET 2 2" xfId="3675"/>
    <cellStyle name="_NIM 06 Base Case Current Trends_TENASKA REGULATORY ASSET 3" xfId="3676"/>
    <cellStyle name="_NIM Summary 09GRC" xfId="3677"/>
    <cellStyle name="_NIM Summary 09GRC 2" xfId="3678"/>
    <cellStyle name="_NIM Summary 09GRC_NIM Summary" xfId="3679"/>
    <cellStyle name="_NIM Summary 09GRC_NIM Summary 2" xfId="3680"/>
    <cellStyle name="_PCA 7 - Exhibit D update 9_30_2008" xfId="3681"/>
    <cellStyle name="_PCA 7 - Exhibit D update 9_30_2008_NIM Summary" xfId="3682"/>
    <cellStyle name="_PCA 7 - Exhibit D update 9_30_2008_NIM Summary 2" xfId="3683"/>
    <cellStyle name="_PCA 7 - Exhibit D update 9_30_2008_Transmission Workbook for May BOD" xfId="3684"/>
    <cellStyle name="_PCA 7 - Exhibit D update 9_30_2008_Transmission Workbook for May BOD 2" xfId="3685"/>
    <cellStyle name="_PCA 7 - Exhibit D update 9_30_2008_Wind Integration 10GRC" xfId="3686"/>
    <cellStyle name="_PCA 7 - Exhibit D update 9_30_2008_Wind Integration 10GRC 2" xfId="3687"/>
    <cellStyle name="_Portfolio SPlan Base Case.xls Chart 1" xfId="3688"/>
    <cellStyle name="_Portfolio SPlan Base Case.xls Chart 1 2" xfId="3689"/>
    <cellStyle name="_Portfolio SPlan Base Case.xls Chart 1 2 2" xfId="3690"/>
    <cellStyle name="_Portfolio SPlan Base Case.xls Chart 1 3" xfId="3691"/>
    <cellStyle name="_Portfolio SPlan Base Case.xls Chart 1_Adj Bench DR 3 for Initial Briefs (Electric)" xfId="3692"/>
    <cellStyle name="_Portfolio SPlan Base Case.xls Chart 1_Adj Bench DR 3 for Initial Briefs (Electric) 2" xfId="3693"/>
    <cellStyle name="_Portfolio SPlan Base Case.xls Chart 1_Adj Bench DR 3 for Initial Briefs (Electric) 2 2" xfId="3694"/>
    <cellStyle name="_Portfolio SPlan Base Case.xls Chart 1_Adj Bench DR 3 for Initial Briefs (Electric) 3" xfId="3695"/>
    <cellStyle name="_Portfolio SPlan Base Case.xls Chart 1_Book2" xfId="3696"/>
    <cellStyle name="_Portfolio SPlan Base Case.xls Chart 1_Book2 2" xfId="3697"/>
    <cellStyle name="_Portfolio SPlan Base Case.xls Chart 1_Book2 2 2" xfId="3698"/>
    <cellStyle name="_Portfolio SPlan Base Case.xls Chart 1_Book2 3" xfId="3699"/>
    <cellStyle name="_Portfolio SPlan Base Case.xls Chart 1_Book2_Adj Bench DR 3 for Initial Briefs (Electric)" xfId="3700"/>
    <cellStyle name="_Portfolio SPlan Base Case.xls Chart 1_Book2_Adj Bench DR 3 for Initial Briefs (Electric) 2" xfId="3701"/>
    <cellStyle name="_Portfolio SPlan Base Case.xls Chart 1_Book2_Adj Bench DR 3 for Initial Briefs (Electric) 2 2" xfId="3702"/>
    <cellStyle name="_Portfolio SPlan Base Case.xls Chart 1_Book2_Adj Bench DR 3 for Initial Briefs (Electric) 3" xfId="3703"/>
    <cellStyle name="_Portfolio SPlan Base Case.xls Chart 1_Book2_Electric Rev Req Model (2009 GRC) Rebuttal" xfId="3704"/>
    <cellStyle name="_Portfolio SPlan Base Case.xls Chart 1_Book2_Electric Rev Req Model (2009 GRC) Rebuttal 2" xfId="3705"/>
    <cellStyle name="_Portfolio SPlan Base Case.xls Chart 1_Book2_Electric Rev Req Model (2009 GRC) Rebuttal 2 2" xfId="3706"/>
    <cellStyle name="_Portfolio SPlan Base Case.xls Chart 1_Book2_Electric Rev Req Model (2009 GRC) Rebuttal 3" xfId="3707"/>
    <cellStyle name="_Portfolio SPlan Base Case.xls Chart 1_Book2_Electric Rev Req Model (2009 GRC) Rebuttal REmoval of New  WH Solar AdjustMI" xfId="3708"/>
    <cellStyle name="_Portfolio SPlan Base Case.xls Chart 1_Book2_Electric Rev Req Model (2009 GRC) Rebuttal REmoval of New  WH Solar AdjustMI 2" xfId="3709"/>
    <cellStyle name="_Portfolio SPlan Base Case.xls Chart 1_Book2_Electric Rev Req Model (2009 GRC) Rebuttal REmoval of New  WH Solar AdjustMI 2 2" xfId="3710"/>
    <cellStyle name="_Portfolio SPlan Base Case.xls Chart 1_Book2_Electric Rev Req Model (2009 GRC) Rebuttal REmoval of New  WH Solar AdjustMI 3" xfId="3711"/>
    <cellStyle name="_Portfolio SPlan Base Case.xls Chart 1_Book2_Electric Rev Req Model (2009 GRC) Revised 01-18-2010" xfId="3712"/>
    <cellStyle name="_Portfolio SPlan Base Case.xls Chart 1_Book2_Electric Rev Req Model (2009 GRC) Revised 01-18-2010 2" xfId="3713"/>
    <cellStyle name="_Portfolio SPlan Base Case.xls Chart 1_Book2_Electric Rev Req Model (2009 GRC) Revised 01-18-2010 2 2" xfId="3714"/>
    <cellStyle name="_Portfolio SPlan Base Case.xls Chart 1_Book2_Electric Rev Req Model (2009 GRC) Revised 01-18-2010 3" xfId="3715"/>
    <cellStyle name="_Portfolio SPlan Base Case.xls Chart 1_Book2_Final Order Electric EXHIBIT A-1" xfId="3716"/>
    <cellStyle name="_Portfolio SPlan Base Case.xls Chart 1_Book2_Final Order Electric EXHIBIT A-1 2" xfId="3717"/>
    <cellStyle name="_Portfolio SPlan Base Case.xls Chart 1_Book2_Final Order Electric EXHIBIT A-1 2 2" xfId="3718"/>
    <cellStyle name="_Portfolio SPlan Base Case.xls Chart 1_Book2_Final Order Electric EXHIBIT A-1 3" xfId="3719"/>
    <cellStyle name="_Portfolio SPlan Base Case.xls Chart 1_Electric Rev Req Model (2009 GRC) " xfId="3720"/>
    <cellStyle name="_Portfolio SPlan Base Case.xls Chart 1_Electric Rev Req Model (2009 GRC)  2" xfId="3721"/>
    <cellStyle name="_Portfolio SPlan Base Case.xls Chart 1_Electric Rev Req Model (2009 GRC)  2 2" xfId="3722"/>
    <cellStyle name="_Portfolio SPlan Base Case.xls Chart 1_Electric Rev Req Model (2009 GRC)  3" xfId="3723"/>
    <cellStyle name="_Portfolio SPlan Base Case.xls Chart 1_Electric Rev Req Model (2009 GRC) Rebuttal" xfId="3724"/>
    <cellStyle name="_Portfolio SPlan Base Case.xls Chart 1_Electric Rev Req Model (2009 GRC) Rebuttal 2" xfId="3725"/>
    <cellStyle name="_Portfolio SPlan Base Case.xls Chart 1_Electric Rev Req Model (2009 GRC) Rebuttal 2 2" xfId="3726"/>
    <cellStyle name="_Portfolio SPlan Base Case.xls Chart 1_Electric Rev Req Model (2009 GRC) Rebuttal 3" xfId="3727"/>
    <cellStyle name="_Portfolio SPlan Base Case.xls Chart 1_Electric Rev Req Model (2009 GRC) Rebuttal REmoval of New  WH Solar AdjustMI" xfId="3728"/>
    <cellStyle name="_Portfolio SPlan Base Case.xls Chart 1_Electric Rev Req Model (2009 GRC) Rebuttal REmoval of New  WH Solar AdjustMI 2" xfId="3729"/>
    <cellStyle name="_Portfolio SPlan Base Case.xls Chart 1_Electric Rev Req Model (2009 GRC) Rebuttal REmoval of New  WH Solar AdjustMI 2 2" xfId="3730"/>
    <cellStyle name="_Portfolio SPlan Base Case.xls Chart 1_Electric Rev Req Model (2009 GRC) Rebuttal REmoval of New  WH Solar AdjustMI 3" xfId="3731"/>
    <cellStyle name="_Portfolio SPlan Base Case.xls Chart 1_Electric Rev Req Model (2009 GRC) Revised 01-18-2010" xfId="3732"/>
    <cellStyle name="_Portfolio SPlan Base Case.xls Chart 1_Electric Rev Req Model (2009 GRC) Revised 01-18-2010 2" xfId="3733"/>
    <cellStyle name="_Portfolio SPlan Base Case.xls Chart 1_Electric Rev Req Model (2009 GRC) Revised 01-18-2010 2 2" xfId="3734"/>
    <cellStyle name="_Portfolio SPlan Base Case.xls Chart 1_Electric Rev Req Model (2009 GRC) Revised 01-18-2010 3" xfId="3735"/>
    <cellStyle name="_Portfolio SPlan Base Case.xls Chart 1_Final Order Electric EXHIBIT A-1" xfId="3736"/>
    <cellStyle name="_Portfolio SPlan Base Case.xls Chart 1_Final Order Electric EXHIBIT A-1 2" xfId="3737"/>
    <cellStyle name="_Portfolio SPlan Base Case.xls Chart 1_Final Order Electric EXHIBIT A-1 2 2" xfId="3738"/>
    <cellStyle name="_Portfolio SPlan Base Case.xls Chart 1_Final Order Electric EXHIBIT A-1 3" xfId="3739"/>
    <cellStyle name="_Portfolio SPlan Base Case.xls Chart 1_NIM Summary" xfId="3740"/>
    <cellStyle name="_Portfolio SPlan Base Case.xls Chart 1_NIM Summary 2" xfId="3741"/>
    <cellStyle name="_Portfolio SPlan Base Case.xls Chart 1_Rebuttal Power Costs" xfId="3742"/>
    <cellStyle name="_Portfolio SPlan Base Case.xls Chart 1_Rebuttal Power Costs 2" xfId="3743"/>
    <cellStyle name="_Portfolio SPlan Base Case.xls Chart 1_Rebuttal Power Costs 2 2" xfId="3744"/>
    <cellStyle name="_Portfolio SPlan Base Case.xls Chart 1_Rebuttal Power Costs 3" xfId="3745"/>
    <cellStyle name="_Portfolio SPlan Base Case.xls Chart 1_Rebuttal Power Costs_Adj Bench DR 3 for Initial Briefs (Electric)" xfId="3746"/>
    <cellStyle name="_Portfolio SPlan Base Case.xls Chart 1_Rebuttal Power Costs_Adj Bench DR 3 for Initial Briefs (Electric) 2" xfId="3747"/>
    <cellStyle name="_Portfolio SPlan Base Case.xls Chart 1_Rebuttal Power Costs_Adj Bench DR 3 for Initial Briefs (Electric) 2 2" xfId="3748"/>
    <cellStyle name="_Portfolio SPlan Base Case.xls Chart 1_Rebuttal Power Costs_Adj Bench DR 3 for Initial Briefs (Electric) 3" xfId="3749"/>
    <cellStyle name="_Portfolio SPlan Base Case.xls Chart 1_Rebuttal Power Costs_Electric Rev Req Model (2009 GRC) Rebuttal" xfId="3750"/>
    <cellStyle name="_Portfolio SPlan Base Case.xls Chart 1_Rebuttal Power Costs_Electric Rev Req Model (2009 GRC) Rebuttal 2" xfId="3751"/>
    <cellStyle name="_Portfolio SPlan Base Case.xls Chart 1_Rebuttal Power Costs_Electric Rev Req Model (2009 GRC) Rebuttal 2 2" xfId="3752"/>
    <cellStyle name="_Portfolio SPlan Base Case.xls Chart 1_Rebuttal Power Costs_Electric Rev Req Model (2009 GRC) Rebuttal 3" xfId="3753"/>
    <cellStyle name="_Portfolio SPlan Base Case.xls Chart 1_Rebuttal Power Costs_Electric Rev Req Model (2009 GRC) Rebuttal REmoval of New  WH Solar AdjustMI" xfId="3754"/>
    <cellStyle name="_Portfolio SPlan Base Case.xls Chart 1_Rebuttal Power Costs_Electric Rev Req Model (2009 GRC) Rebuttal REmoval of New  WH Solar AdjustMI 2" xfId="3755"/>
    <cellStyle name="_Portfolio SPlan Base Case.xls Chart 1_Rebuttal Power Costs_Electric Rev Req Model (2009 GRC) Rebuttal REmoval of New  WH Solar AdjustMI 2 2" xfId="3756"/>
    <cellStyle name="_Portfolio SPlan Base Case.xls Chart 1_Rebuttal Power Costs_Electric Rev Req Model (2009 GRC) Rebuttal REmoval of New  WH Solar AdjustMI 3" xfId="3757"/>
    <cellStyle name="_Portfolio SPlan Base Case.xls Chart 1_Rebuttal Power Costs_Electric Rev Req Model (2009 GRC) Revised 01-18-2010" xfId="3758"/>
    <cellStyle name="_Portfolio SPlan Base Case.xls Chart 1_Rebuttal Power Costs_Electric Rev Req Model (2009 GRC) Revised 01-18-2010 2" xfId="3759"/>
    <cellStyle name="_Portfolio SPlan Base Case.xls Chart 1_Rebuttal Power Costs_Electric Rev Req Model (2009 GRC) Revised 01-18-2010 2 2" xfId="3760"/>
    <cellStyle name="_Portfolio SPlan Base Case.xls Chart 1_Rebuttal Power Costs_Electric Rev Req Model (2009 GRC) Revised 01-18-2010 3" xfId="3761"/>
    <cellStyle name="_Portfolio SPlan Base Case.xls Chart 1_Rebuttal Power Costs_Final Order Electric EXHIBIT A-1" xfId="3762"/>
    <cellStyle name="_Portfolio SPlan Base Case.xls Chart 1_Rebuttal Power Costs_Final Order Electric EXHIBIT A-1 2" xfId="3763"/>
    <cellStyle name="_Portfolio SPlan Base Case.xls Chart 1_Rebuttal Power Costs_Final Order Electric EXHIBIT A-1 2 2" xfId="3764"/>
    <cellStyle name="_Portfolio SPlan Base Case.xls Chart 1_Rebuttal Power Costs_Final Order Electric EXHIBIT A-1 3" xfId="3765"/>
    <cellStyle name="_Portfolio SPlan Base Case.xls Chart 1_TENASKA REGULATORY ASSET" xfId="3766"/>
    <cellStyle name="_Portfolio SPlan Base Case.xls Chart 1_TENASKA REGULATORY ASSET 2" xfId="3767"/>
    <cellStyle name="_Portfolio SPlan Base Case.xls Chart 1_TENASKA REGULATORY ASSET 2 2" xfId="3768"/>
    <cellStyle name="_Portfolio SPlan Base Case.xls Chart 1_TENASKA REGULATORY ASSET 3" xfId="3769"/>
    <cellStyle name="_Portfolio SPlan Base Case.xls Chart 2" xfId="3770"/>
    <cellStyle name="_Portfolio SPlan Base Case.xls Chart 2 2" xfId="3771"/>
    <cellStyle name="_Portfolio SPlan Base Case.xls Chart 2 2 2" xfId="3772"/>
    <cellStyle name="_Portfolio SPlan Base Case.xls Chart 2 3" xfId="3773"/>
    <cellStyle name="_Portfolio SPlan Base Case.xls Chart 2_Adj Bench DR 3 for Initial Briefs (Electric)" xfId="3774"/>
    <cellStyle name="_Portfolio SPlan Base Case.xls Chart 2_Adj Bench DR 3 for Initial Briefs (Electric) 2" xfId="3775"/>
    <cellStyle name="_Portfolio SPlan Base Case.xls Chart 2_Adj Bench DR 3 for Initial Briefs (Electric) 2 2" xfId="3776"/>
    <cellStyle name="_Portfolio SPlan Base Case.xls Chart 2_Adj Bench DR 3 for Initial Briefs (Electric) 3" xfId="3777"/>
    <cellStyle name="_Portfolio SPlan Base Case.xls Chart 2_Book2" xfId="3778"/>
    <cellStyle name="_Portfolio SPlan Base Case.xls Chart 2_Book2 2" xfId="3779"/>
    <cellStyle name="_Portfolio SPlan Base Case.xls Chart 2_Book2 2 2" xfId="3780"/>
    <cellStyle name="_Portfolio SPlan Base Case.xls Chart 2_Book2 3" xfId="3781"/>
    <cellStyle name="_Portfolio SPlan Base Case.xls Chart 2_Book2_Adj Bench DR 3 for Initial Briefs (Electric)" xfId="3782"/>
    <cellStyle name="_Portfolio SPlan Base Case.xls Chart 2_Book2_Adj Bench DR 3 for Initial Briefs (Electric) 2" xfId="3783"/>
    <cellStyle name="_Portfolio SPlan Base Case.xls Chart 2_Book2_Adj Bench DR 3 for Initial Briefs (Electric) 2 2" xfId="3784"/>
    <cellStyle name="_Portfolio SPlan Base Case.xls Chart 2_Book2_Adj Bench DR 3 for Initial Briefs (Electric) 3" xfId="3785"/>
    <cellStyle name="_Portfolio SPlan Base Case.xls Chart 2_Book2_Electric Rev Req Model (2009 GRC) Rebuttal" xfId="3786"/>
    <cellStyle name="_Portfolio SPlan Base Case.xls Chart 2_Book2_Electric Rev Req Model (2009 GRC) Rebuttal 2" xfId="3787"/>
    <cellStyle name="_Portfolio SPlan Base Case.xls Chart 2_Book2_Electric Rev Req Model (2009 GRC) Rebuttal 2 2" xfId="3788"/>
    <cellStyle name="_Portfolio SPlan Base Case.xls Chart 2_Book2_Electric Rev Req Model (2009 GRC) Rebuttal 3" xfId="3789"/>
    <cellStyle name="_Portfolio SPlan Base Case.xls Chart 2_Book2_Electric Rev Req Model (2009 GRC) Rebuttal REmoval of New  WH Solar AdjustMI" xfId="3790"/>
    <cellStyle name="_Portfolio SPlan Base Case.xls Chart 2_Book2_Electric Rev Req Model (2009 GRC) Rebuttal REmoval of New  WH Solar AdjustMI 2" xfId="3791"/>
    <cellStyle name="_Portfolio SPlan Base Case.xls Chart 2_Book2_Electric Rev Req Model (2009 GRC) Rebuttal REmoval of New  WH Solar AdjustMI 2 2" xfId="3792"/>
    <cellStyle name="_Portfolio SPlan Base Case.xls Chart 2_Book2_Electric Rev Req Model (2009 GRC) Rebuttal REmoval of New  WH Solar AdjustMI 3" xfId="3793"/>
    <cellStyle name="_Portfolio SPlan Base Case.xls Chart 2_Book2_Electric Rev Req Model (2009 GRC) Revised 01-18-2010" xfId="3794"/>
    <cellStyle name="_Portfolio SPlan Base Case.xls Chart 2_Book2_Electric Rev Req Model (2009 GRC) Revised 01-18-2010 2" xfId="3795"/>
    <cellStyle name="_Portfolio SPlan Base Case.xls Chart 2_Book2_Electric Rev Req Model (2009 GRC) Revised 01-18-2010 2 2" xfId="3796"/>
    <cellStyle name="_Portfolio SPlan Base Case.xls Chart 2_Book2_Electric Rev Req Model (2009 GRC) Revised 01-18-2010 3" xfId="3797"/>
    <cellStyle name="_Portfolio SPlan Base Case.xls Chart 2_Book2_Final Order Electric EXHIBIT A-1" xfId="3798"/>
    <cellStyle name="_Portfolio SPlan Base Case.xls Chart 2_Book2_Final Order Electric EXHIBIT A-1 2" xfId="3799"/>
    <cellStyle name="_Portfolio SPlan Base Case.xls Chart 2_Book2_Final Order Electric EXHIBIT A-1 2 2" xfId="3800"/>
    <cellStyle name="_Portfolio SPlan Base Case.xls Chart 2_Book2_Final Order Electric EXHIBIT A-1 3" xfId="3801"/>
    <cellStyle name="_Portfolio SPlan Base Case.xls Chart 2_Electric Rev Req Model (2009 GRC) " xfId="3802"/>
    <cellStyle name="_Portfolio SPlan Base Case.xls Chart 2_Electric Rev Req Model (2009 GRC)  2" xfId="3803"/>
    <cellStyle name="_Portfolio SPlan Base Case.xls Chart 2_Electric Rev Req Model (2009 GRC)  2 2" xfId="3804"/>
    <cellStyle name="_Portfolio SPlan Base Case.xls Chart 2_Electric Rev Req Model (2009 GRC)  3" xfId="3805"/>
    <cellStyle name="_Portfolio SPlan Base Case.xls Chart 2_Electric Rev Req Model (2009 GRC) Rebuttal" xfId="3806"/>
    <cellStyle name="_Portfolio SPlan Base Case.xls Chart 2_Electric Rev Req Model (2009 GRC) Rebuttal 2" xfId="3807"/>
    <cellStyle name="_Portfolio SPlan Base Case.xls Chart 2_Electric Rev Req Model (2009 GRC) Rebuttal 2 2" xfId="3808"/>
    <cellStyle name="_Portfolio SPlan Base Case.xls Chart 2_Electric Rev Req Model (2009 GRC) Rebuttal 3" xfId="3809"/>
    <cellStyle name="_Portfolio SPlan Base Case.xls Chart 2_Electric Rev Req Model (2009 GRC) Rebuttal REmoval of New  WH Solar AdjustMI" xfId="3810"/>
    <cellStyle name="_Portfolio SPlan Base Case.xls Chart 2_Electric Rev Req Model (2009 GRC) Rebuttal REmoval of New  WH Solar AdjustMI 2" xfId="3811"/>
    <cellStyle name="_Portfolio SPlan Base Case.xls Chart 2_Electric Rev Req Model (2009 GRC) Rebuttal REmoval of New  WH Solar AdjustMI 2 2" xfId="3812"/>
    <cellStyle name="_Portfolio SPlan Base Case.xls Chart 2_Electric Rev Req Model (2009 GRC) Rebuttal REmoval of New  WH Solar AdjustMI 3" xfId="3813"/>
    <cellStyle name="_Portfolio SPlan Base Case.xls Chart 2_Electric Rev Req Model (2009 GRC) Revised 01-18-2010" xfId="3814"/>
    <cellStyle name="_Portfolio SPlan Base Case.xls Chart 2_Electric Rev Req Model (2009 GRC) Revised 01-18-2010 2" xfId="3815"/>
    <cellStyle name="_Portfolio SPlan Base Case.xls Chart 2_Electric Rev Req Model (2009 GRC) Revised 01-18-2010 2 2" xfId="3816"/>
    <cellStyle name="_Portfolio SPlan Base Case.xls Chart 2_Electric Rev Req Model (2009 GRC) Revised 01-18-2010 3" xfId="3817"/>
    <cellStyle name="_Portfolio SPlan Base Case.xls Chart 2_Final Order Electric EXHIBIT A-1" xfId="3818"/>
    <cellStyle name="_Portfolio SPlan Base Case.xls Chart 2_Final Order Electric EXHIBIT A-1 2" xfId="3819"/>
    <cellStyle name="_Portfolio SPlan Base Case.xls Chart 2_Final Order Electric EXHIBIT A-1 2 2" xfId="3820"/>
    <cellStyle name="_Portfolio SPlan Base Case.xls Chart 2_Final Order Electric EXHIBIT A-1 3" xfId="3821"/>
    <cellStyle name="_Portfolio SPlan Base Case.xls Chart 2_NIM Summary" xfId="3822"/>
    <cellStyle name="_Portfolio SPlan Base Case.xls Chart 2_NIM Summary 2" xfId="3823"/>
    <cellStyle name="_Portfolio SPlan Base Case.xls Chart 2_Rebuttal Power Costs" xfId="3824"/>
    <cellStyle name="_Portfolio SPlan Base Case.xls Chart 2_Rebuttal Power Costs 2" xfId="3825"/>
    <cellStyle name="_Portfolio SPlan Base Case.xls Chart 2_Rebuttal Power Costs 2 2" xfId="3826"/>
    <cellStyle name="_Portfolio SPlan Base Case.xls Chart 2_Rebuttal Power Costs 3" xfId="3827"/>
    <cellStyle name="_Portfolio SPlan Base Case.xls Chart 2_Rebuttal Power Costs_Adj Bench DR 3 for Initial Briefs (Electric)" xfId="3828"/>
    <cellStyle name="_Portfolio SPlan Base Case.xls Chart 2_Rebuttal Power Costs_Adj Bench DR 3 for Initial Briefs (Electric) 2" xfId="3829"/>
    <cellStyle name="_Portfolio SPlan Base Case.xls Chart 2_Rebuttal Power Costs_Adj Bench DR 3 for Initial Briefs (Electric) 2 2" xfId="3830"/>
    <cellStyle name="_Portfolio SPlan Base Case.xls Chart 2_Rebuttal Power Costs_Adj Bench DR 3 for Initial Briefs (Electric) 3" xfId="3831"/>
    <cellStyle name="_Portfolio SPlan Base Case.xls Chart 2_Rebuttal Power Costs_Electric Rev Req Model (2009 GRC) Rebuttal" xfId="3832"/>
    <cellStyle name="_Portfolio SPlan Base Case.xls Chart 2_Rebuttal Power Costs_Electric Rev Req Model (2009 GRC) Rebuttal 2" xfId="3833"/>
    <cellStyle name="_Portfolio SPlan Base Case.xls Chart 2_Rebuttal Power Costs_Electric Rev Req Model (2009 GRC) Rebuttal 2 2" xfId="3834"/>
    <cellStyle name="_Portfolio SPlan Base Case.xls Chart 2_Rebuttal Power Costs_Electric Rev Req Model (2009 GRC) Rebuttal 3" xfId="3835"/>
    <cellStyle name="_Portfolio SPlan Base Case.xls Chart 2_Rebuttal Power Costs_Electric Rev Req Model (2009 GRC) Rebuttal REmoval of New  WH Solar AdjustMI" xfId="3836"/>
    <cellStyle name="_Portfolio SPlan Base Case.xls Chart 2_Rebuttal Power Costs_Electric Rev Req Model (2009 GRC) Rebuttal REmoval of New  WH Solar AdjustMI 2" xfId="3837"/>
    <cellStyle name="_Portfolio SPlan Base Case.xls Chart 2_Rebuttal Power Costs_Electric Rev Req Model (2009 GRC) Rebuttal REmoval of New  WH Solar AdjustMI 2 2" xfId="3838"/>
    <cellStyle name="_Portfolio SPlan Base Case.xls Chart 2_Rebuttal Power Costs_Electric Rev Req Model (2009 GRC) Rebuttal REmoval of New  WH Solar AdjustMI 3" xfId="3839"/>
    <cellStyle name="_Portfolio SPlan Base Case.xls Chart 2_Rebuttal Power Costs_Electric Rev Req Model (2009 GRC) Revised 01-18-2010" xfId="3840"/>
    <cellStyle name="_Portfolio SPlan Base Case.xls Chart 2_Rebuttal Power Costs_Electric Rev Req Model (2009 GRC) Revised 01-18-2010 2" xfId="3841"/>
    <cellStyle name="_Portfolio SPlan Base Case.xls Chart 2_Rebuttal Power Costs_Electric Rev Req Model (2009 GRC) Revised 01-18-2010 2 2" xfId="3842"/>
    <cellStyle name="_Portfolio SPlan Base Case.xls Chart 2_Rebuttal Power Costs_Electric Rev Req Model (2009 GRC) Revised 01-18-2010 3" xfId="3843"/>
    <cellStyle name="_Portfolio SPlan Base Case.xls Chart 2_Rebuttal Power Costs_Final Order Electric EXHIBIT A-1" xfId="3844"/>
    <cellStyle name="_Portfolio SPlan Base Case.xls Chart 2_Rebuttal Power Costs_Final Order Electric EXHIBIT A-1 2" xfId="3845"/>
    <cellStyle name="_Portfolio SPlan Base Case.xls Chart 2_Rebuttal Power Costs_Final Order Electric EXHIBIT A-1 2 2" xfId="3846"/>
    <cellStyle name="_Portfolio SPlan Base Case.xls Chart 2_Rebuttal Power Costs_Final Order Electric EXHIBIT A-1 3" xfId="3847"/>
    <cellStyle name="_Portfolio SPlan Base Case.xls Chart 2_TENASKA REGULATORY ASSET" xfId="3848"/>
    <cellStyle name="_Portfolio SPlan Base Case.xls Chart 2_TENASKA REGULATORY ASSET 2" xfId="3849"/>
    <cellStyle name="_Portfolio SPlan Base Case.xls Chart 2_TENASKA REGULATORY ASSET 2 2" xfId="3850"/>
    <cellStyle name="_Portfolio SPlan Base Case.xls Chart 2_TENASKA REGULATORY ASSET 3" xfId="3851"/>
    <cellStyle name="_Portfolio SPlan Base Case.xls Chart 3" xfId="3852"/>
    <cellStyle name="_Portfolio SPlan Base Case.xls Chart 3 2" xfId="3853"/>
    <cellStyle name="_Portfolio SPlan Base Case.xls Chart 3 2 2" xfId="3854"/>
    <cellStyle name="_Portfolio SPlan Base Case.xls Chart 3 3" xfId="3855"/>
    <cellStyle name="_Portfolio SPlan Base Case.xls Chart 3_Adj Bench DR 3 for Initial Briefs (Electric)" xfId="3856"/>
    <cellStyle name="_Portfolio SPlan Base Case.xls Chart 3_Adj Bench DR 3 for Initial Briefs (Electric) 2" xfId="3857"/>
    <cellStyle name="_Portfolio SPlan Base Case.xls Chart 3_Adj Bench DR 3 for Initial Briefs (Electric) 2 2" xfId="3858"/>
    <cellStyle name="_Portfolio SPlan Base Case.xls Chart 3_Adj Bench DR 3 for Initial Briefs (Electric) 3" xfId="3859"/>
    <cellStyle name="_Portfolio SPlan Base Case.xls Chart 3_Book2" xfId="3860"/>
    <cellStyle name="_Portfolio SPlan Base Case.xls Chart 3_Book2 2" xfId="3861"/>
    <cellStyle name="_Portfolio SPlan Base Case.xls Chart 3_Book2 2 2" xfId="3862"/>
    <cellStyle name="_Portfolio SPlan Base Case.xls Chart 3_Book2 3" xfId="3863"/>
    <cellStyle name="_Portfolio SPlan Base Case.xls Chart 3_Book2_Adj Bench DR 3 for Initial Briefs (Electric)" xfId="3864"/>
    <cellStyle name="_Portfolio SPlan Base Case.xls Chart 3_Book2_Adj Bench DR 3 for Initial Briefs (Electric) 2" xfId="3865"/>
    <cellStyle name="_Portfolio SPlan Base Case.xls Chart 3_Book2_Adj Bench DR 3 for Initial Briefs (Electric) 2 2" xfId="3866"/>
    <cellStyle name="_Portfolio SPlan Base Case.xls Chart 3_Book2_Adj Bench DR 3 for Initial Briefs (Electric) 3" xfId="3867"/>
    <cellStyle name="_Portfolio SPlan Base Case.xls Chart 3_Book2_Electric Rev Req Model (2009 GRC) Rebuttal" xfId="3868"/>
    <cellStyle name="_Portfolio SPlan Base Case.xls Chart 3_Book2_Electric Rev Req Model (2009 GRC) Rebuttal 2" xfId="3869"/>
    <cellStyle name="_Portfolio SPlan Base Case.xls Chart 3_Book2_Electric Rev Req Model (2009 GRC) Rebuttal 2 2" xfId="3870"/>
    <cellStyle name="_Portfolio SPlan Base Case.xls Chart 3_Book2_Electric Rev Req Model (2009 GRC) Rebuttal 3" xfId="3871"/>
    <cellStyle name="_Portfolio SPlan Base Case.xls Chart 3_Book2_Electric Rev Req Model (2009 GRC) Rebuttal REmoval of New  WH Solar AdjustMI" xfId="3872"/>
    <cellStyle name="_Portfolio SPlan Base Case.xls Chart 3_Book2_Electric Rev Req Model (2009 GRC) Rebuttal REmoval of New  WH Solar AdjustMI 2" xfId="3873"/>
    <cellStyle name="_Portfolio SPlan Base Case.xls Chart 3_Book2_Electric Rev Req Model (2009 GRC) Rebuttal REmoval of New  WH Solar AdjustMI 2 2" xfId="3874"/>
    <cellStyle name="_Portfolio SPlan Base Case.xls Chart 3_Book2_Electric Rev Req Model (2009 GRC) Rebuttal REmoval of New  WH Solar AdjustMI 3" xfId="3875"/>
    <cellStyle name="_Portfolio SPlan Base Case.xls Chart 3_Book2_Electric Rev Req Model (2009 GRC) Revised 01-18-2010" xfId="3876"/>
    <cellStyle name="_Portfolio SPlan Base Case.xls Chart 3_Book2_Electric Rev Req Model (2009 GRC) Revised 01-18-2010 2" xfId="3877"/>
    <cellStyle name="_Portfolio SPlan Base Case.xls Chart 3_Book2_Electric Rev Req Model (2009 GRC) Revised 01-18-2010 2 2" xfId="3878"/>
    <cellStyle name="_Portfolio SPlan Base Case.xls Chart 3_Book2_Electric Rev Req Model (2009 GRC) Revised 01-18-2010 3" xfId="3879"/>
    <cellStyle name="_Portfolio SPlan Base Case.xls Chart 3_Book2_Final Order Electric EXHIBIT A-1" xfId="3880"/>
    <cellStyle name="_Portfolio SPlan Base Case.xls Chart 3_Book2_Final Order Electric EXHIBIT A-1 2" xfId="3881"/>
    <cellStyle name="_Portfolio SPlan Base Case.xls Chart 3_Book2_Final Order Electric EXHIBIT A-1 2 2" xfId="3882"/>
    <cellStyle name="_Portfolio SPlan Base Case.xls Chart 3_Book2_Final Order Electric EXHIBIT A-1 3" xfId="3883"/>
    <cellStyle name="_Portfolio SPlan Base Case.xls Chart 3_Electric Rev Req Model (2009 GRC) " xfId="3884"/>
    <cellStyle name="_Portfolio SPlan Base Case.xls Chart 3_Electric Rev Req Model (2009 GRC)  2" xfId="3885"/>
    <cellStyle name="_Portfolio SPlan Base Case.xls Chart 3_Electric Rev Req Model (2009 GRC)  2 2" xfId="3886"/>
    <cellStyle name="_Portfolio SPlan Base Case.xls Chart 3_Electric Rev Req Model (2009 GRC)  3" xfId="3887"/>
    <cellStyle name="_Portfolio SPlan Base Case.xls Chart 3_Electric Rev Req Model (2009 GRC) Rebuttal" xfId="3888"/>
    <cellStyle name="_Portfolio SPlan Base Case.xls Chart 3_Electric Rev Req Model (2009 GRC) Rebuttal 2" xfId="3889"/>
    <cellStyle name="_Portfolio SPlan Base Case.xls Chart 3_Electric Rev Req Model (2009 GRC) Rebuttal 2 2" xfId="3890"/>
    <cellStyle name="_Portfolio SPlan Base Case.xls Chart 3_Electric Rev Req Model (2009 GRC) Rebuttal 3" xfId="3891"/>
    <cellStyle name="_Portfolio SPlan Base Case.xls Chart 3_Electric Rev Req Model (2009 GRC) Rebuttal REmoval of New  WH Solar AdjustMI" xfId="3892"/>
    <cellStyle name="_Portfolio SPlan Base Case.xls Chart 3_Electric Rev Req Model (2009 GRC) Rebuttal REmoval of New  WH Solar AdjustMI 2" xfId="3893"/>
    <cellStyle name="_Portfolio SPlan Base Case.xls Chart 3_Electric Rev Req Model (2009 GRC) Rebuttal REmoval of New  WH Solar AdjustMI 2 2" xfId="3894"/>
    <cellStyle name="_Portfolio SPlan Base Case.xls Chart 3_Electric Rev Req Model (2009 GRC) Rebuttal REmoval of New  WH Solar AdjustMI 3" xfId="3895"/>
    <cellStyle name="_Portfolio SPlan Base Case.xls Chart 3_Electric Rev Req Model (2009 GRC) Revised 01-18-2010" xfId="3896"/>
    <cellStyle name="_Portfolio SPlan Base Case.xls Chart 3_Electric Rev Req Model (2009 GRC) Revised 01-18-2010 2" xfId="3897"/>
    <cellStyle name="_Portfolio SPlan Base Case.xls Chart 3_Electric Rev Req Model (2009 GRC) Revised 01-18-2010 2 2" xfId="3898"/>
    <cellStyle name="_Portfolio SPlan Base Case.xls Chart 3_Electric Rev Req Model (2009 GRC) Revised 01-18-2010 3" xfId="3899"/>
    <cellStyle name="_Portfolio SPlan Base Case.xls Chart 3_Final Order Electric EXHIBIT A-1" xfId="3900"/>
    <cellStyle name="_Portfolio SPlan Base Case.xls Chart 3_Final Order Electric EXHIBIT A-1 2" xfId="3901"/>
    <cellStyle name="_Portfolio SPlan Base Case.xls Chart 3_Final Order Electric EXHIBIT A-1 2 2" xfId="3902"/>
    <cellStyle name="_Portfolio SPlan Base Case.xls Chart 3_Final Order Electric EXHIBIT A-1 3" xfId="3903"/>
    <cellStyle name="_Portfolio SPlan Base Case.xls Chart 3_NIM Summary" xfId="3904"/>
    <cellStyle name="_Portfolio SPlan Base Case.xls Chart 3_NIM Summary 2" xfId="3905"/>
    <cellStyle name="_Portfolio SPlan Base Case.xls Chart 3_Rebuttal Power Costs" xfId="3906"/>
    <cellStyle name="_Portfolio SPlan Base Case.xls Chart 3_Rebuttal Power Costs 2" xfId="3907"/>
    <cellStyle name="_Portfolio SPlan Base Case.xls Chart 3_Rebuttal Power Costs 2 2" xfId="3908"/>
    <cellStyle name="_Portfolio SPlan Base Case.xls Chart 3_Rebuttal Power Costs 3" xfId="3909"/>
    <cellStyle name="_Portfolio SPlan Base Case.xls Chart 3_Rebuttal Power Costs_Adj Bench DR 3 for Initial Briefs (Electric)" xfId="3910"/>
    <cellStyle name="_Portfolio SPlan Base Case.xls Chart 3_Rebuttal Power Costs_Adj Bench DR 3 for Initial Briefs (Electric) 2" xfId="3911"/>
    <cellStyle name="_Portfolio SPlan Base Case.xls Chart 3_Rebuttal Power Costs_Adj Bench DR 3 for Initial Briefs (Electric) 2 2" xfId="3912"/>
    <cellStyle name="_Portfolio SPlan Base Case.xls Chart 3_Rebuttal Power Costs_Adj Bench DR 3 for Initial Briefs (Electric) 3" xfId="3913"/>
    <cellStyle name="_Portfolio SPlan Base Case.xls Chart 3_Rebuttal Power Costs_Electric Rev Req Model (2009 GRC) Rebuttal" xfId="3914"/>
    <cellStyle name="_Portfolio SPlan Base Case.xls Chart 3_Rebuttal Power Costs_Electric Rev Req Model (2009 GRC) Rebuttal 2" xfId="3915"/>
    <cellStyle name="_Portfolio SPlan Base Case.xls Chart 3_Rebuttal Power Costs_Electric Rev Req Model (2009 GRC) Rebuttal 2 2" xfId="3916"/>
    <cellStyle name="_Portfolio SPlan Base Case.xls Chart 3_Rebuttal Power Costs_Electric Rev Req Model (2009 GRC) Rebuttal 3" xfId="3917"/>
    <cellStyle name="_Portfolio SPlan Base Case.xls Chart 3_Rebuttal Power Costs_Electric Rev Req Model (2009 GRC) Rebuttal REmoval of New  WH Solar AdjustMI" xfId="3918"/>
    <cellStyle name="_Portfolio SPlan Base Case.xls Chart 3_Rebuttal Power Costs_Electric Rev Req Model (2009 GRC) Rebuttal REmoval of New  WH Solar AdjustMI 2" xfId="3919"/>
    <cellStyle name="_Portfolio SPlan Base Case.xls Chart 3_Rebuttal Power Costs_Electric Rev Req Model (2009 GRC) Rebuttal REmoval of New  WH Solar AdjustMI 2 2" xfId="3920"/>
    <cellStyle name="_Portfolio SPlan Base Case.xls Chart 3_Rebuttal Power Costs_Electric Rev Req Model (2009 GRC) Rebuttal REmoval of New  WH Solar AdjustMI 3" xfId="3921"/>
    <cellStyle name="_Portfolio SPlan Base Case.xls Chart 3_Rebuttal Power Costs_Electric Rev Req Model (2009 GRC) Revised 01-18-2010" xfId="3922"/>
    <cellStyle name="_Portfolio SPlan Base Case.xls Chart 3_Rebuttal Power Costs_Electric Rev Req Model (2009 GRC) Revised 01-18-2010 2" xfId="3923"/>
    <cellStyle name="_Portfolio SPlan Base Case.xls Chart 3_Rebuttal Power Costs_Electric Rev Req Model (2009 GRC) Revised 01-18-2010 2 2" xfId="3924"/>
    <cellStyle name="_Portfolio SPlan Base Case.xls Chart 3_Rebuttal Power Costs_Electric Rev Req Model (2009 GRC) Revised 01-18-2010 3" xfId="3925"/>
    <cellStyle name="_Portfolio SPlan Base Case.xls Chart 3_Rebuttal Power Costs_Final Order Electric EXHIBIT A-1" xfId="3926"/>
    <cellStyle name="_Portfolio SPlan Base Case.xls Chart 3_Rebuttal Power Costs_Final Order Electric EXHIBIT A-1 2" xfId="3927"/>
    <cellStyle name="_Portfolio SPlan Base Case.xls Chart 3_Rebuttal Power Costs_Final Order Electric EXHIBIT A-1 2 2" xfId="3928"/>
    <cellStyle name="_Portfolio SPlan Base Case.xls Chart 3_Rebuttal Power Costs_Final Order Electric EXHIBIT A-1 3" xfId="3929"/>
    <cellStyle name="_Portfolio SPlan Base Case.xls Chart 3_TENASKA REGULATORY ASSET" xfId="3930"/>
    <cellStyle name="_Portfolio SPlan Base Case.xls Chart 3_TENASKA REGULATORY ASSET 2" xfId="3931"/>
    <cellStyle name="_Portfolio SPlan Base Case.xls Chart 3_TENASKA REGULATORY ASSET 2 2" xfId="3932"/>
    <cellStyle name="_Portfolio SPlan Base Case.xls Chart 3_TENASKA REGULATORY ASSET 3" xfId="3933"/>
    <cellStyle name="_Power Cost Value Copy 11.30.05 gas 1.09.06 AURORA at 1.10.06" xfId="3934"/>
    <cellStyle name="_Power Cost Value Copy 11.30.05 gas 1.09.06 AURORA at 1.10.06 2" xfId="3935"/>
    <cellStyle name="_Power Cost Value Copy 11.30.05 gas 1.09.06 AURORA at 1.10.06 2 2" xfId="3936"/>
    <cellStyle name="_Power Cost Value Copy 11.30.05 gas 1.09.06 AURORA at 1.10.06 2 2 2" xfId="3937"/>
    <cellStyle name="_Power Cost Value Copy 11.30.05 gas 1.09.06 AURORA at 1.10.06 2 3" xfId="3938"/>
    <cellStyle name="_Power Cost Value Copy 11.30.05 gas 1.09.06 AURORA at 1.10.06 3" xfId="3939"/>
    <cellStyle name="_Power Cost Value Copy 11.30.05 gas 1.09.06 AURORA at 1.10.06 3 2" xfId="3940"/>
    <cellStyle name="_Power Cost Value Copy 11.30.05 gas 1.09.06 AURORA at 1.10.06 4" xfId="3941"/>
    <cellStyle name="_Power Cost Value Copy 11.30.05 gas 1.09.06 AURORA at 1.10.06 4 2" xfId="3942"/>
    <cellStyle name="_Power Cost Value Copy 11.30.05 gas 1.09.06 AURORA at 1.10.06_04 07E Wild Horse Wind Expansion (C) (2)" xfId="3943"/>
    <cellStyle name="_Power Cost Value Copy 11.30.05 gas 1.09.06 AURORA at 1.10.06_04 07E Wild Horse Wind Expansion (C) (2) 2" xfId="3944"/>
    <cellStyle name="_Power Cost Value Copy 11.30.05 gas 1.09.06 AURORA at 1.10.06_04 07E Wild Horse Wind Expansion (C) (2) 2 2" xfId="3945"/>
    <cellStyle name="_Power Cost Value Copy 11.30.05 gas 1.09.06 AURORA at 1.10.06_04 07E Wild Horse Wind Expansion (C) (2) 3" xfId="3946"/>
    <cellStyle name="_Power Cost Value Copy 11.30.05 gas 1.09.06 AURORA at 1.10.06_04 07E Wild Horse Wind Expansion (C) (2)_Adj Bench DR 3 for Initial Briefs (Electric)" xfId="3947"/>
    <cellStyle name="_Power Cost Value Copy 11.30.05 gas 1.09.06 AURORA at 1.10.06_04 07E Wild Horse Wind Expansion (C) (2)_Adj Bench DR 3 for Initial Briefs (Electric) 2" xfId="3948"/>
    <cellStyle name="_Power Cost Value Copy 11.30.05 gas 1.09.06 AURORA at 1.10.06_04 07E Wild Horse Wind Expansion (C) (2)_Adj Bench DR 3 for Initial Briefs (Electric) 2 2" xfId="3949"/>
    <cellStyle name="_Power Cost Value Copy 11.30.05 gas 1.09.06 AURORA at 1.10.06_04 07E Wild Horse Wind Expansion (C) (2)_Adj Bench DR 3 for Initial Briefs (Electric) 3" xfId="3950"/>
    <cellStyle name="_Power Cost Value Copy 11.30.05 gas 1.09.06 AURORA at 1.10.06_04 07E Wild Horse Wind Expansion (C) (2)_Electric Rev Req Model (2009 GRC) " xfId="3951"/>
    <cellStyle name="_Power Cost Value Copy 11.30.05 gas 1.09.06 AURORA at 1.10.06_04 07E Wild Horse Wind Expansion (C) (2)_Electric Rev Req Model (2009 GRC)  2" xfId="3952"/>
    <cellStyle name="_Power Cost Value Copy 11.30.05 gas 1.09.06 AURORA at 1.10.06_04 07E Wild Horse Wind Expansion (C) (2)_Electric Rev Req Model (2009 GRC)  2 2" xfId="3953"/>
    <cellStyle name="_Power Cost Value Copy 11.30.05 gas 1.09.06 AURORA at 1.10.06_04 07E Wild Horse Wind Expansion (C) (2)_Electric Rev Req Model (2009 GRC)  3" xfId="3954"/>
    <cellStyle name="_Power Cost Value Copy 11.30.05 gas 1.09.06 AURORA at 1.10.06_04 07E Wild Horse Wind Expansion (C) (2)_Electric Rev Req Model (2009 GRC) Rebuttal" xfId="3955"/>
    <cellStyle name="_Power Cost Value Copy 11.30.05 gas 1.09.06 AURORA at 1.10.06_04 07E Wild Horse Wind Expansion (C) (2)_Electric Rev Req Model (2009 GRC) Rebuttal 2" xfId="3956"/>
    <cellStyle name="_Power Cost Value Copy 11.30.05 gas 1.09.06 AURORA at 1.10.06_04 07E Wild Horse Wind Expansion (C) (2)_Electric Rev Req Model (2009 GRC) Rebuttal 2 2" xfId="3957"/>
    <cellStyle name="_Power Cost Value Copy 11.30.05 gas 1.09.06 AURORA at 1.10.06_04 07E Wild Horse Wind Expansion (C) (2)_Electric Rev Req Model (2009 GRC) Rebuttal 3" xfId="3958"/>
    <cellStyle name="_Power Cost Value Copy 11.30.05 gas 1.09.06 AURORA at 1.10.06_04 07E Wild Horse Wind Expansion (C) (2)_Electric Rev Req Model (2009 GRC) Rebuttal REmoval of New  WH Solar AdjustMI" xfId="3959"/>
    <cellStyle name="_Power Cost Value Copy 11.30.05 gas 1.09.06 AURORA at 1.10.06_04 07E Wild Horse Wind Expansion (C) (2)_Electric Rev Req Model (2009 GRC) Rebuttal REmoval of New  WH Solar AdjustMI 2" xfId="3960"/>
    <cellStyle name="_Power Cost Value Copy 11.30.05 gas 1.09.06 AURORA at 1.10.06_04 07E Wild Horse Wind Expansion (C) (2)_Electric Rev Req Model (2009 GRC) Rebuttal REmoval of New  WH Solar AdjustMI 2 2" xfId="3961"/>
    <cellStyle name="_Power Cost Value Copy 11.30.05 gas 1.09.06 AURORA at 1.10.06_04 07E Wild Horse Wind Expansion (C) (2)_Electric Rev Req Model (2009 GRC) Rebuttal REmoval of New  WH Solar AdjustMI 3" xfId="3962"/>
    <cellStyle name="_Power Cost Value Copy 11.30.05 gas 1.09.06 AURORA at 1.10.06_04 07E Wild Horse Wind Expansion (C) (2)_Electric Rev Req Model (2009 GRC) Revised 01-18-2010" xfId="3963"/>
    <cellStyle name="_Power Cost Value Copy 11.30.05 gas 1.09.06 AURORA at 1.10.06_04 07E Wild Horse Wind Expansion (C) (2)_Electric Rev Req Model (2009 GRC) Revised 01-18-2010 2" xfId="3964"/>
    <cellStyle name="_Power Cost Value Copy 11.30.05 gas 1.09.06 AURORA at 1.10.06_04 07E Wild Horse Wind Expansion (C) (2)_Electric Rev Req Model (2009 GRC) Revised 01-18-2010 2 2" xfId="3965"/>
    <cellStyle name="_Power Cost Value Copy 11.30.05 gas 1.09.06 AURORA at 1.10.06_04 07E Wild Horse Wind Expansion (C) (2)_Electric Rev Req Model (2009 GRC) Revised 01-18-2010 3" xfId="3966"/>
    <cellStyle name="_Power Cost Value Copy 11.30.05 gas 1.09.06 AURORA at 1.10.06_04 07E Wild Horse Wind Expansion (C) (2)_Final Order Electric EXHIBIT A-1" xfId="3967"/>
    <cellStyle name="_Power Cost Value Copy 11.30.05 gas 1.09.06 AURORA at 1.10.06_04 07E Wild Horse Wind Expansion (C) (2)_Final Order Electric EXHIBIT A-1 2" xfId="3968"/>
    <cellStyle name="_Power Cost Value Copy 11.30.05 gas 1.09.06 AURORA at 1.10.06_04 07E Wild Horse Wind Expansion (C) (2)_Final Order Electric EXHIBIT A-1 2 2" xfId="3969"/>
    <cellStyle name="_Power Cost Value Copy 11.30.05 gas 1.09.06 AURORA at 1.10.06_04 07E Wild Horse Wind Expansion (C) (2)_Final Order Electric EXHIBIT A-1 3" xfId="3970"/>
    <cellStyle name="_Power Cost Value Copy 11.30.05 gas 1.09.06 AURORA at 1.10.06_04 07E Wild Horse Wind Expansion (C) (2)_TENASKA REGULATORY ASSET" xfId="3971"/>
    <cellStyle name="_Power Cost Value Copy 11.30.05 gas 1.09.06 AURORA at 1.10.06_04 07E Wild Horse Wind Expansion (C) (2)_TENASKA REGULATORY ASSET 2" xfId="3972"/>
    <cellStyle name="_Power Cost Value Copy 11.30.05 gas 1.09.06 AURORA at 1.10.06_04 07E Wild Horse Wind Expansion (C) (2)_TENASKA REGULATORY ASSET 2 2" xfId="3973"/>
    <cellStyle name="_Power Cost Value Copy 11.30.05 gas 1.09.06 AURORA at 1.10.06_04 07E Wild Horse Wind Expansion (C) (2)_TENASKA REGULATORY ASSET 3" xfId="3974"/>
    <cellStyle name="_Power Cost Value Copy 11.30.05 gas 1.09.06 AURORA at 1.10.06_16.37E Wild Horse Expansion DeferralRevwrkingfile SF" xfId="3975"/>
    <cellStyle name="_Power Cost Value Copy 11.30.05 gas 1.09.06 AURORA at 1.10.06_16.37E Wild Horse Expansion DeferralRevwrkingfile SF 2" xfId="3976"/>
    <cellStyle name="_Power Cost Value Copy 11.30.05 gas 1.09.06 AURORA at 1.10.06_16.37E Wild Horse Expansion DeferralRevwrkingfile SF 2 2" xfId="3977"/>
    <cellStyle name="_Power Cost Value Copy 11.30.05 gas 1.09.06 AURORA at 1.10.06_16.37E Wild Horse Expansion DeferralRevwrkingfile SF 3" xfId="3978"/>
    <cellStyle name="_Power Cost Value Copy 11.30.05 gas 1.09.06 AURORA at 1.10.06_2009 GRC Compl Filing - Exhibit D" xfId="3979"/>
    <cellStyle name="_Power Cost Value Copy 11.30.05 gas 1.09.06 AURORA at 1.10.06_2009 GRC Compl Filing - Exhibit D 2" xfId="3980"/>
    <cellStyle name="_Power Cost Value Copy 11.30.05 gas 1.09.06 AURORA at 1.10.06_3.01 Income Statement" xfId="3981"/>
    <cellStyle name="_Power Cost Value Copy 11.30.05 gas 1.09.06 AURORA at 1.10.06_3.01 Income Statement 2" xfId="9830"/>
    <cellStyle name="_Power Cost Value Copy 11.30.05 gas 1.09.06 AURORA at 1.10.06_4 31 Regulatory Assets and Liabilities  7 06- Exhibit D" xfId="3982"/>
    <cellStyle name="_Power Cost Value Copy 11.30.05 gas 1.09.06 AURORA at 1.10.06_4 31 Regulatory Assets and Liabilities  7 06- Exhibit D 2" xfId="3983"/>
    <cellStyle name="_Power Cost Value Copy 11.30.05 gas 1.09.06 AURORA at 1.10.06_4 31 Regulatory Assets and Liabilities  7 06- Exhibit D 2 2" xfId="3984"/>
    <cellStyle name="_Power Cost Value Copy 11.30.05 gas 1.09.06 AURORA at 1.10.06_4 31 Regulatory Assets and Liabilities  7 06- Exhibit D 3" xfId="3985"/>
    <cellStyle name="_Power Cost Value Copy 11.30.05 gas 1.09.06 AURORA at 1.10.06_4 31 Regulatory Assets and Liabilities  7 06- Exhibit D_NIM Summary" xfId="3986"/>
    <cellStyle name="_Power Cost Value Copy 11.30.05 gas 1.09.06 AURORA at 1.10.06_4 31 Regulatory Assets and Liabilities  7 06- Exhibit D_NIM Summary 2" xfId="3987"/>
    <cellStyle name="_Power Cost Value Copy 11.30.05 gas 1.09.06 AURORA at 1.10.06_4 32 Regulatory Assets and Liabilities  7 06- Exhibit D" xfId="3988"/>
    <cellStyle name="_Power Cost Value Copy 11.30.05 gas 1.09.06 AURORA at 1.10.06_4 32 Regulatory Assets and Liabilities  7 06- Exhibit D 2" xfId="3989"/>
    <cellStyle name="_Power Cost Value Copy 11.30.05 gas 1.09.06 AURORA at 1.10.06_4 32 Regulatory Assets and Liabilities  7 06- Exhibit D 2 2" xfId="3990"/>
    <cellStyle name="_Power Cost Value Copy 11.30.05 gas 1.09.06 AURORA at 1.10.06_4 32 Regulatory Assets and Liabilities  7 06- Exhibit D 3" xfId="3991"/>
    <cellStyle name="_Power Cost Value Copy 11.30.05 gas 1.09.06 AURORA at 1.10.06_4 32 Regulatory Assets and Liabilities  7 06- Exhibit D_NIM Summary" xfId="3992"/>
    <cellStyle name="_Power Cost Value Copy 11.30.05 gas 1.09.06 AURORA at 1.10.06_4 32 Regulatory Assets and Liabilities  7 06- Exhibit D_NIM Summary 2" xfId="3993"/>
    <cellStyle name="_Power Cost Value Copy 11.30.05 gas 1.09.06 AURORA at 1.10.06_AURORA Total New" xfId="3994"/>
    <cellStyle name="_Power Cost Value Copy 11.30.05 gas 1.09.06 AURORA at 1.10.06_AURORA Total New 2" xfId="3995"/>
    <cellStyle name="_Power Cost Value Copy 11.30.05 gas 1.09.06 AURORA at 1.10.06_Book2" xfId="3996"/>
    <cellStyle name="_Power Cost Value Copy 11.30.05 gas 1.09.06 AURORA at 1.10.06_Book2 2" xfId="3997"/>
    <cellStyle name="_Power Cost Value Copy 11.30.05 gas 1.09.06 AURORA at 1.10.06_Book2 2 2" xfId="3998"/>
    <cellStyle name="_Power Cost Value Copy 11.30.05 gas 1.09.06 AURORA at 1.10.06_Book2 3" xfId="3999"/>
    <cellStyle name="_Power Cost Value Copy 11.30.05 gas 1.09.06 AURORA at 1.10.06_Book2_Adj Bench DR 3 for Initial Briefs (Electric)" xfId="4000"/>
    <cellStyle name="_Power Cost Value Copy 11.30.05 gas 1.09.06 AURORA at 1.10.06_Book2_Adj Bench DR 3 for Initial Briefs (Electric) 2" xfId="4001"/>
    <cellStyle name="_Power Cost Value Copy 11.30.05 gas 1.09.06 AURORA at 1.10.06_Book2_Adj Bench DR 3 for Initial Briefs (Electric) 2 2" xfId="4002"/>
    <cellStyle name="_Power Cost Value Copy 11.30.05 gas 1.09.06 AURORA at 1.10.06_Book2_Adj Bench DR 3 for Initial Briefs (Electric) 3" xfId="4003"/>
    <cellStyle name="_Power Cost Value Copy 11.30.05 gas 1.09.06 AURORA at 1.10.06_Book2_Electric Rev Req Model (2009 GRC) Rebuttal" xfId="4004"/>
    <cellStyle name="_Power Cost Value Copy 11.30.05 gas 1.09.06 AURORA at 1.10.06_Book2_Electric Rev Req Model (2009 GRC) Rebuttal 2" xfId="4005"/>
    <cellStyle name="_Power Cost Value Copy 11.30.05 gas 1.09.06 AURORA at 1.10.06_Book2_Electric Rev Req Model (2009 GRC) Rebuttal 2 2" xfId="4006"/>
    <cellStyle name="_Power Cost Value Copy 11.30.05 gas 1.09.06 AURORA at 1.10.06_Book2_Electric Rev Req Model (2009 GRC) Rebuttal 3" xfId="4007"/>
    <cellStyle name="_Power Cost Value Copy 11.30.05 gas 1.09.06 AURORA at 1.10.06_Book2_Electric Rev Req Model (2009 GRC) Rebuttal REmoval of New  WH Solar AdjustMI" xfId="4008"/>
    <cellStyle name="_Power Cost Value Copy 11.30.05 gas 1.09.06 AURORA at 1.10.06_Book2_Electric Rev Req Model (2009 GRC) Rebuttal REmoval of New  WH Solar AdjustMI 2" xfId="4009"/>
    <cellStyle name="_Power Cost Value Copy 11.30.05 gas 1.09.06 AURORA at 1.10.06_Book2_Electric Rev Req Model (2009 GRC) Rebuttal REmoval of New  WH Solar AdjustMI 2 2" xfId="4010"/>
    <cellStyle name="_Power Cost Value Copy 11.30.05 gas 1.09.06 AURORA at 1.10.06_Book2_Electric Rev Req Model (2009 GRC) Rebuttal REmoval of New  WH Solar AdjustMI 3" xfId="4011"/>
    <cellStyle name="_Power Cost Value Copy 11.30.05 gas 1.09.06 AURORA at 1.10.06_Book2_Electric Rev Req Model (2009 GRC) Revised 01-18-2010" xfId="4012"/>
    <cellStyle name="_Power Cost Value Copy 11.30.05 gas 1.09.06 AURORA at 1.10.06_Book2_Electric Rev Req Model (2009 GRC) Revised 01-18-2010 2" xfId="4013"/>
    <cellStyle name="_Power Cost Value Copy 11.30.05 gas 1.09.06 AURORA at 1.10.06_Book2_Electric Rev Req Model (2009 GRC) Revised 01-18-2010 2 2" xfId="4014"/>
    <cellStyle name="_Power Cost Value Copy 11.30.05 gas 1.09.06 AURORA at 1.10.06_Book2_Electric Rev Req Model (2009 GRC) Revised 01-18-2010 3" xfId="4015"/>
    <cellStyle name="_Power Cost Value Copy 11.30.05 gas 1.09.06 AURORA at 1.10.06_Book2_Final Order Electric EXHIBIT A-1" xfId="4016"/>
    <cellStyle name="_Power Cost Value Copy 11.30.05 gas 1.09.06 AURORA at 1.10.06_Book2_Final Order Electric EXHIBIT A-1 2" xfId="4017"/>
    <cellStyle name="_Power Cost Value Copy 11.30.05 gas 1.09.06 AURORA at 1.10.06_Book2_Final Order Electric EXHIBIT A-1 2 2" xfId="4018"/>
    <cellStyle name="_Power Cost Value Copy 11.30.05 gas 1.09.06 AURORA at 1.10.06_Book2_Final Order Electric EXHIBIT A-1 3" xfId="4019"/>
    <cellStyle name="_Power Cost Value Copy 11.30.05 gas 1.09.06 AURORA at 1.10.06_Book4" xfId="4020"/>
    <cellStyle name="_Power Cost Value Copy 11.30.05 gas 1.09.06 AURORA at 1.10.06_Book4 2" xfId="4021"/>
    <cellStyle name="_Power Cost Value Copy 11.30.05 gas 1.09.06 AURORA at 1.10.06_Book4 2 2" xfId="4022"/>
    <cellStyle name="_Power Cost Value Copy 11.30.05 gas 1.09.06 AURORA at 1.10.06_Book4 3" xfId="4023"/>
    <cellStyle name="_Power Cost Value Copy 11.30.05 gas 1.09.06 AURORA at 1.10.06_Book9" xfId="4024"/>
    <cellStyle name="_Power Cost Value Copy 11.30.05 gas 1.09.06 AURORA at 1.10.06_Book9 2" xfId="4025"/>
    <cellStyle name="_Power Cost Value Copy 11.30.05 gas 1.09.06 AURORA at 1.10.06_Book9 2 2" xfId="4026"/>
    <cellStyle name="_Power Cost Value Copy 11.30.05 gas 1.09.06 AURORA at 1.10.06_Book9 3" xfId="4027"/>
    <cellStyle name="_Power Cost Value Copy 11.30.05 gas 1.09.06 AURORA at 1.10.06_Direct Assignment Distribution Plant 2008" xfId="4028"/>
    <cellStyle name="_Power Cost Value Copy 11.30.05 gas 1.09.06 AURORA at 1.10.06_Direct Assignment Distribution Plant 2008 2" xfId="4029"/>
    <cellStyle name="_Power Cost Value Copy 11.30.05 gas 1.09.06 AURORA at 1.10.06_Direct Assignment Distribution Plant 2008 2 2" xfId="4030"/>
    <cellStyle name="_Power Cost Value Copy 11.30.05 gas 1.09.06 AURORA at 1.10.06_Direct Assignment Distribution Plant 2008 2 2 2" xfId="4031"/>
    <cellStyle name="_Power Cost Value Copy 11.30.05 gas 1.09.06 AURORA at 1.10.06_Direct Assignment Distribution Plant 2008 2 3" xfId="4032"/>
    <cellStyle name="_Power Cost Value Copy 11.30.05 gas 1.09.06 AURORA at 1.10.06_Direct Assignment Distribution Plant 2008 2 3 2" xfId="4033"/>
    <cellStyle name="_Power Cost Value Copy 11.30.05 gas 1.09.06 AURORA at 1.10.06_Direct Assignment Distribution Plant 2008 2 4" xfId="4034"/>
    <cellStyle name="_Power Cost Value Copy 11.30.05 gas 1.09.06 AURORA at 1.10.06_Direct Assignment Distribution Plant 2008 2 4 2" xfId="4035"/>
    <cellStyle name="_Power Cost Value Copy 11.30.05 gas 1.09.06 AURORA at 1.10.06_Direct Assignment Distribution Plant 2008 3" xfId="4036"/>
    <cellStyle name="_Power Cost Value Copy 11.30.05 gas 1.09.06 AURORA at 1.10.06_Direct Assignment Distribution Plant 2008 3 2" xfId="4037"/>
    <cellStyle name="_Power Cost Value Copy 11.30.05 gas 1.09.06 AURORA at 1.10.06_Direct Assignment Distribution Plant 2008 4" xfId="4038"/>
    <cellStyle name="_Power Cost Value Copy 11.30.05 gas 1.09.06 AURORA at 1.10.06_Direct Assignment Distribution Plant 2008 4 2" xfId="4039"/>
    <cellStyle name="_Power Cost Value Copy 11.30.05 gas 1.09.06 AURORA at 1.10.06_Direct Assignment Distribution Plant 2008 5" xfId="4040"/>
    <cellStyle name="_Power Cost Value Copy 11.30.05 gas 1.09.06 AURORA at 1.10.06_Electric COS Inputs" xfId="4041"/>
    <cellStyle name="_Power Cost Value Copy 11.30.05 gas 1.09.06 AURORA at 1.10.06_Electric COS Inputs 2" xfId="4042"/>
    <cellStyle name="_Power Cost Value Copy 11.30.05 gas 1.09.06 AURORA at 1.10.06_Electric COS Inputs 2 2" xfId="4043"/>
    <cellStyle name="_Power Cost Value Copy 11.30.05 gas 1.09.06 AURORA at 1.10.06_Electric COS Inputs 2 2 2" xfId="4044"/>
    <cellStyle name="_Power Cost Value Copy 11.30.05 gas 1.09.06 AURORA at 1.10.06_Electric COS Inputs 2 3" xfId="4045"/>
    <cellStyle name="_Power Cost Value Copy 11.30.05 gas 1.09.06 AURORA at 1.10.06_Electric COS Inputs 2 3 2" xfId="4046"/>
    <cellStyle name="_Power Cost Value Copy 11.30.05 gas 1.09.06 AURORA at 1.10.06_Electric COS Inputs 2 4" xfId="4047"/>
    <cellStyle name="_Power Cost Value Copy 11.30.05 gas 1.09.06 AURORA at 1.10.06_Electric COS Inputs 2 4 2" xfId="4048"/>
    <cellStyle name="_Power Cost Value Copy 11.30.05 gas 1.09.06 AURORA at 1.10.06_Electric COS Inputs 3" xfId="4049"/>
    <cellStyle name="_Power Cost Value Copy 11.30.05 gas 1.09.06 AURORA at 1.10.06_Electric COS Inputs 3 2" xfId="4050"/>
    <cellStyle name="_Power Cost Value Copy 11.30.05 gas 1.09.06 AURORA at 1.10.06_Electric COS Inputs 4" xfId="4051"/>
    <cellStyle name="_Power Cost Value Copy 11.30.05 gas 1.09.06 AURORA at 1.10.06_Electric COS Inputs 4 2" xfId="4052"/>
    <cellStyle name="_Power Cost Value Copy 11.30.05 gas 1.09.06 AURORA at 1.10.06_Electric COS Inputs 5" xfId="4053"/>
    <cellStyle name="_Power Cost Value Copy 11.30.05 gas 1.09.06 AURORA at 1.10.06_Electric Rate Spread and Rate Design 3.23.09" xfId="4054"/>
    <cellStyle name="_Power Cost Value Copy 11.30.05 gas 1.09.06 AURORA at 1.10.06_Electric Rate Spread and Rate Design 3.23.09 2" xfId="4055"/>
    <cellStyle name="_Power Cost Value Copy 11.30.05 gas 1.09.06 AURORA at 1.10.06_Electric Rate Spread and Rate Design 3.23.09 2 2" xfId="4056"/>
    <cellStyle name="_Power Cost Value Copy 11.30.05 gas 1.09.06 AURORA at 1.10.06_Electric Rate Spread and Rate Design 3.23.09 2 2 2" xfId="4057"/>
    <cellStyle name="_Power Cost Value Copy 11.30.05 gas 1.09.06 AURORA at 1.10.06_Electric Rate Spread and Rate Design 3.23.09 2 3" xfId="4058"/>
    <cellStyle name="_Power Cost Value Copy 11.30.05 gas 1.09.06 AURORA at 1.10.06_Electric Rate Spread and Rate Design 3.23.09 2 3 2" xfId="4059"/>
    <cellStyle name="_Power Cost Value Copy 11.30.05 gas 1.09.06 AURORA at 1.10.06_Electric Rate Spread and Rate Design 3.23.09 2 4" xfId="4060"/>
    <cellStyle name="_Power Cost Value Copy 11.30.05 gas 1.09.06 AURORA at 1.10.06_Electric Rate Spread and Rate Design 3.23.09 2 4 2" xfId="4061"/>
    <cellStyle name="_Power Cost Value Copy 11.30.05 gas 1.09.06 AURORA at 1.10.06_Electric Rate Spread and Rate Design 3.23.09 3" xfId="4062"/>
    <cellStyle name="_Power Cost Value Copy 11.30.05 gas 1.09.06 AURORA at 1.10.06_Electric Rate Spread and Rate Design 3.23.09 3 2" xfId="4063"/>
    <cellStyle name="_Power Cost Value Copy 11.30.05 gas 1.09.06 AURORA at 1.10.06_Electric Rate Spread and Rate Design 3.23.09 4" xfId="4064"/>
    <cellStyle name="_Power Cost Value Copy 11.30.05 gas 1.09.06 AURORA at 1.10.06_Electric Rate Spread and Rate Design 3.23.09 4 2" xfId="4065"/>
    <cellStyle name="_Power Cost Value Copy 11.30.05 gas 1.09.06 AURORA at 1.10.06_Electric Rate Spread and Rate Design 3.23.09 5" xfId="4066"/>
    <cellStyle name="_Power Cost Value Copy 11.30.05 gas 1.09.06 AURORA at 1.10.06_Exhibit D fr R Gho 12-31-08" xfId="4067"/>
    <cellStyle name="_Power Cost Value Copy 11.30.05 gas 1.09.06 AURORA at 1.10.06_Exhibit D fr R Gho 12-31-08 2" xfId="4068"/>
    <cellStyle name="_Power Cost Value Copy 11.30.05 gas 1.09.06 AURORA at 1.10.06_Exhibit D fr R Gho 12-31-08 v2" xfId="4069"/>
    <cellStyle name="_Power Cost Value Copy 11.30.05 gas 1.09.06 AURORA at 1.10.06_Exhibit D fr R Gho 12-31-08 v2 2" xfId="4070"/>
    <cellStyle name="_Power Cost Value Copy 11.30.05 gas 1.09.06 AURORA at 1.10.06_Exhibit D fr R Gho 12-31-08 v2_NIM Summary" xfId="4071"/>
    <cellStyle name="_Power Cost Value Copy 11.30.05 gas 1.09.06 AURORA at 1.10.06_Exhibit D fr R Gho 12-31-08 v2_NIM Summary 2" xfId="4072"/>
    <cellStyle name="_Power Cost Value Copy 11.30.05 gas 1.09.06 AURORA at 1.10.06_Exhibit D fr R Gho 12-31-08_NIM Summary" xfId="4073"/>
    <cellStyle name="_Power Cost Value Copy 11.30.05 gas 1.09.06 AURORA at 1.10.06_Exhibit D fr R Gho 12-31-08_NIM Summary 2" xfId="4074"/>
    <cellStyle name="_Power Cost Value Copy 11.30.05 gas 1.09.06 AURORA at 1.10.06_Hopkins Ridge Prepaid Tran - Interest Earned RY 12ME Feb  '11" xfId="4075"/>
    <cellStyle name="_Power Cost Value Copy 11.30.05 gas 1.09.06 AURORA at 1.10.06_Hopkins Ridge Prepaid Tran - Interest Earned RY 12ME Feb  '11 2" xfId="4076"/>
    <cellStyle name="_Power Cost Value Copy 11.30.05 gas 1.09.06 AURORA at 1.10.06_Hopkins Ridge Prepaid Tran - Interest Earned RY 12ME Feb  '11_NIM Summary" xfId="4077"/>
    <cellStyle name="_Power Cost Value Copy 11.30.05 gas 1.09.06 AURORA at 1.10.06_Hopkins Ridge Prepaid Tran - Interest Earned RY 12ME Feb  '11_NIM Summary 2" xfId="4078"/>
    <cellStyle name="_Power Cost Value Copy 11.30.05 gas 1.09.06 AURORA at 1.10.06_Hopkins Ridge Prepaid Tran - Interest Earned RY 12ME Feb  '11_Transmission Workbook for May BOD" xfId="4079"/>
    <cellStyle name="_Power Cost Value Copy 11.30.05 gas 1.09.06 AURORA at 1.10.06_Hopkins Ridge Prepaid Tran - Interest Earned RY 12ME Feb  '11_Transmission Workbook for May BOD 2" xfId="4080"/>
    <cellStyle name="_Power Cost Value Copy 11.30.05 gas 1.09.06 AURORA at 1.10.06_INPUTS" xfId="4081"/>
    <cellStyle name="_Power Cost Value Copy 11.30.05 gas 1.09.06 AURORA at 1.10.06_INPUTS 2" xfId="4082"/>
    <cellStyle name="_Power Cost Value Copy 11.30.05 gas 1.09.06 AURORA at 1.10.06_INPUTS 2 2" xfId="4083"/>
    <cellStyle name="_Power Cost Value Copy 11.30.05 gas 1.09.06 AURORA at 1.10.06_INPUTS 2 2 2" xfId="4084"/>
    <cellStyle name="_Power Cost Value Copy 11.30.05 gas 1.09.06 AURORA at 1.10.06_INPUTS 2 3" xfId="4085"/>
    <cellStyle name="_Power Cost Value Copy 11.30.05 gas 1.09.06 AURORA at 1.10.06_INPUTS 2 3 2" xfId="4086"/>
    <cellStyle name="_Power Cost Value Copy 11.30.05 gas 1.09.06 AURORA at 1.10.06_INPUTS 2 4" xfId="4087"/>
    <cellStyle name="_Power Cost Value Copy 11.30.05 gas 1.09.06 AURORA at 1.10.06_INPUTS 2 4 2" xfId="4088"/>
    <cellStyle name="_Power Cost Value Copy 11.30.05 gas 1.09.06 AURORA at 1.10.06_INPUTS 3" xfId="4089"/>
    <cellStyle name="_Power Cost Value Copy 11.30.05 gas 1.09.06 AURORA at 1.10.06_INPUTS 3 2" xfId="4090"/>
    <cellStyle name="_Power Cost Value Copy 11.30.05 gas 1.09.06 AURORA at 1.10.06_INPUTS 4" xfId="4091"/>
    <cellStyle name="_Power Cost Value Copy 11.30.05 gas 1.09.06 AURORA at 1.10.06_INPUTS 4 2" xfId="4092"/>
    <cellStyle name="_Power Cost Value Copy 11.30.05 gas 1.09.06 AURORA at 1.10.06_INPUTS 5" xfId="4093"/>
    <cellStyle name="_Power Cost Value Copy 11.30.05 gas 1.09.06 AURORA at 1.10.06_Leased Transformer &amp; Substation Plant &amp; Rev 12-2009" xfId="4094"/>
    <cellStyle name="_Power Cost Value Copy 11.30.05 gas 1.09.06 AURORA at 1.10.06_Leased Transformer &amp; Substation Plant &amp; Rev 12-2009 2" xfId="4095"/>
    <cellStyle name="_Power Cost Value Copy 11.30.05 gas 1.09.06 AURORA at 1.10.06_Leased Transformer &amp; Substation Plant &amp; Rev 12-2009 2 2" xfId="4096"/>
    <cellStyle name="_Power Cost Value Copy 11.30.05 gas 1.09.06 AURORA at 1.10.06_Leased Transformer &amp; Substation Plant &amp; Rev 12-2009 2 2 2" xfId="4097"/>
    <cellStyle name="_Power Cost Value Copy 11.30.05 gas 1.09.06 AURORA at 1.10.06_Leased Transformer &amp; Substation Plant &amp; Rev 12-2009 2 3" xfId="4098"/>
    <cellStyle name="_Power Cost Value Copy 11.30.05 gas 1.09.06 AURORA at 1.10.06_Leased Transformer &amp; Substation Plant &amp; Rev 12-2009 2 3 2" xfId="4099"/>
    <cellStyle name="_Power Cost Value Copy 11.30.05 gas 1.09.06 AURORA at 1.10.06_Leased Transformer &amp; Substation Plant &amp; Rev 12-2009 2 4" xfId="4100"/>
    <cellStyle name="_Power Cost Value Copy 11.30.05 gas 1.09.06 AURORA at 1.10.06_Leased Transformer &amp; Substation Plant &amp; Rev 12-2009 2 4 2" xfId="4101"/>
    <cellStyle name="_Power Cost Value Copy 11.30.05 gas 1.09.06 AURORA at 1.10.06_Leased Transformer &amp; Substation Plant &amp; Rev 12-2009 3" xfId="4102"/>
    <cellStyle name="_Power Cost Value Copy 11.30.05 gas 1.09.06 AURORA at 1.10.06_Leased Transformer &amp; Substation Plant &amp; Rev 12-2009 3 2" xfId="4103"/>
    <cellStyle name="_Power Cost Value Copy 11.30.05 gas 1.09.06 AURORA at 1.10.06_Leased Transformer &amp; Substation Plant &amp; Rev 12-2009 4" xfId="4104"/>
    <cellStyle name="_Power Cost Value Copy 11.30.05 gas 1.09.06 AURORA at 1.10.06_Leased Transformer &amp; Substation Plant &amp; Rev 12-2009 4 2" xfId="4105"/>
    <cellStyle name="_Power Cost Value Copy 11.30.05 gas 1.09.06 AURORA at 1.10.06_Leased Transformer &amp; Substation Plant &amp; Rev 12-2009 5" xfId="4106"/>
    <cellStyle name="_Power Cost Value Copy 11.30.05 gas 1.09.06 AURORA at 1.10.06_NIM Summary" xfId="4107"/>
    <cellStyle name="_Power Cost Value Copy 11.30.05 gas 1.09.06 AURORA at 1.10.06_NIM Summary 09GRC" xfId="4108"/>
    <cellStyle name="_Power Cost Value Copy 11.30.05 gas 1.09.06 AURORA at 1.10.06_NIM Summary 09GRC 2" xfId="4109"/>
    <cellStyle name="_Power Cost Value Copy 11.30.05 gas 1.09.06 AURORA at 1.10.06_NIM Summary 2" xfId="4110"/>
    <cellStyle name="_Power Cost Value Copy 11.30.05 gas 1.09.06 AURORA at 1.10.06_NIM Summary 3" xfId="4111"/>
    <cellStyle name="_Power Cost Value Copy 11.30.05 gas 1.09.06 AURORA at 1.10.06_NIM Summary 4" xfId="4112"/>
    <cellStyle name="_Power Cost Value Copy 11.30.05 gas 1.09.06 AURORA at 1.10.06_NIM Summary 5" xfId="4113"/>
    <cellStyle name="_Power Cost Value Copy 11.30.05 gas 1.09.06 AURORA at 1.10.06_NIM Summary 6" xfId="4114"/>
    <cellStyle name="_Power Cost Value Copy 11.30.05 gas 1.09.06 AURORA at 1.10.06_NIM Summary 7" xfId="4115"/>
    <cellStyle name="_Power Cost Value Copy 11.30.05 gas 1.09.06 AURORA at 1.10.06_NIM Summary 8" xfId="4116"/>
    <cellStyle name="_Power Cost Value Copy 11.30.05 gas 1.09.06 AURORA at 1.10.06_NIM Summary 9" xfId="4117"/>
    <cellStyle name="_Power Cost Value Copy 11.30.05 gas 1.09.06 AURORA at 1.10.06_PCA 7 - Exhibit D update 11_30_08 (2)" xfId="4118"/>
    <cellStyle name="_Power Cost Value Copy 11.30.05 gas 1.09.06 AURORA at 1.10.06_PCA 7 - Exhibit D update 11_30_08 (2) 2" xfId="4119"/>
    <cellStyle name="_Power Cost Value Copy 11.30.05 gas 1.09.06 AURORA at 1.10.06_PCA 7 - Exhibit D update 11_30_08 (2) 2 2" xfId="4120"/>
    <cellStyle name="_Power Cost Value Copy 11.30.05 gas 1.09.06 AURORA at 1.10.06_PCA 7 - Exhibit D update 11_30_08 (2) 3" xfId="4121"/>
    <cellStyle name="_Power Cost Value Copy 11.30.05 gas 1.09.06 AURORA at 1.10.06_PCA 7 - Exhibit D update 11_30_08 (2)_NIM Summary" xfId="4122"/>
    <cellStyle name="_Power Cost Value Copy 11.30.05 gas 1.09.06 AURORA at 1.10.06_PCA 7 - Exhibit D update 11_30_08 (2)_NIM Summary 2" xfId="4123"/>
    <cellStyle name="_Power Cost Value Copy 11.30.05 gas 1.09.06 AURORA at 1.10.06_PCA 9 -  Exhibit D April 2010 (3)" xfId="4124"/>
    <cellStyle name="_Power Cost Value Copy 11.30.05 gas 1.09.06 AURORA at 1.10.06_PCA 9 -  Exhibit D April 2010 (3) 2" xfId="4125"/>
    <cellStyle name="_Power Cost Value Copy 11.30.05 gas 1.09.06 AURORA at 1.10.06_Power Costs - Comparison bx Rbtl-Staff-Jt-PC" xfId="4126"/>
    <cellStyle name="_Power Cost Value Copy 11.30.05 gas 1.09.06 AURORA at 1.10.06_Power Costs - Comparison bx Rbtl-Staff-Jt-PC 2" xfId="4127"/>
    <cellStyle name="_Power Cost Value Copy 11.30.05 gas 1.09.06 AURORA at 1.10.06_Power Costs - Comparison bx Rbtl-Staff-Jt-PC 2 2" xfId="4128"/>
    <cellStyle name="_Power Cost Value Copy 11.30.05 gas 1.09.06 AURORA at 1.10.06_Power Costs - Comparison bx Rbtl-Staff-Jt-PC 3" xfId="4129"/>
    <cellStyle name="_Power Cost Value Copy 11.30.05 gas 1.09.06 AURORA at 1.10.06_Power Costs - Comparison bx Rbtl-Staff-Jt-PC_Adj Bench DR 3 for Initial Briefs (Electric)" xfId="4130"/>
    <cellStyle name="_Power Cost Value Copy 11.30.05 gas 1.09.06 AURORA at 1.10.06_Power Costs - Comparison bx Rbtl-Staff-Jt-PC_Adj Bench DR 3 for Initial Briefs (Electric) 2" xfId="4131"/>
    <cellStyle name="_Power Cost Value Copy 11.30.05 gas 1.09.06 AURORA at 1.10.06_Power Costs - Comparison bx Rbtl-Staff-Jt-PC_Adj Bench DR 3 for Initial Briefs (Electric) 2 2" xfId="4132"/>
    <cellStyle name="_Power Cost Value Copy 11.30.05 gas 1.09.06 AURORA at 1.10.06_Power Costs - Comparison bx Rbtl-Staff-Jt-PC_Adj Bench DR 3 for Initial Briefs (Electric) 3" xfId="4133"/>
    <cellStyle name="_Power Cost Value Copy 11.30.05 gas 1.09.06 AURORA at 1.10.06_Power Costs - Comparison bx Rbtl-Staff-Jt-PC_Electric Rev Req Model (2009 GRC) Rebuttal" xfId="4134"/>
    <cellStyle name="_Power Cost Value Copy 11.30.05 gas 1.09.06 AURORA at 1.10.06_Power Costs - Comparison bx Rbtl-Staff-Jt-PC_Electric Rev Req Model (2009 GRC) Rebuttal 2" xfId="4135"/>
    <cellStyle name="_Power Cost Value Copy 11.30.05 gas 1.09.06 AURORA at 1.10.06_Power Costs - Comparison bx Rbtl-Staff-Jt-PC_Electric Rev Req Model (2009 GRC) Rebuttal 2 2" xfId="4136"/>
    <cellStyle name="_Power Cost Value Copy 11.30.05 gas 1.09.06 AURORA at 1.10.06_Power Costs - Comparison bx Rbtl-Staff-Jt-PC_Electric Rev Req Model (2009 GRC) Rebuttal 3" xfId="4137"/>
    <cellStyle name="_Power Cost Value Copy 11.30.05 gas 1.09.06 AURORA at 1.10.06_Power Costs - Comparison bx Rbtl-Staff-Jt-PC_Electric Rev Req Model (2009 GRC) Rebuttal REmoval of New  WH Solar AdjustMI" xfId="4138"/>
    <cellStyle name="_Power Cost Value Copy 11.30.05 gas 1.09.06 AURORA at 1.10.06_Power Costs - Comparison bx Rbtl-Staff-Jt-PC_Electric Rev Req Model (2009 GRC) Rebuttal REmoval of New  WH Solar AdjustMI 2" xfId="4139"/>
    <cellStyle name="_Power Cost Value Copy 11.30.05 gas 1.09.06 AURORA at 1.10.06_Power Costs - Comparison bx Rbtl-Staff-Jt-PC_Electric Rev Req Model (2009 GRC) Rebuttal REmoval of New  WH Solar AdjustMI 2 2" xfId="4140"/>
    <cellStyle name="_Power Cost Value Copy 11.30.05 gas 1.09.06 AURORA at 1.10.06_Power Costs - Comparison bx Rbtl-Staff-Jt-PC_Electric Rev Req Model (2009 GRC) Rebuttal REmoval of New  WH Solar AdjustMI 3" xfId="4141"/>
    <cellStyle name="_Power Cost Value Copy 11.30.05 gas 1.09.06 AURORA at 1.10.06_Power Costs - Comparison bx Rbtl-Staff-Jt-PC_Electric Rev Req Model (2009 GRC) Revised 01-18-2010" xfId="4142"/>
    <cellStyle name="_Power Cost Value Copy 11.30.05 gas 1.09.06 AURORA at 1.10.06_Power Costs - Comparison bx Rbtl-Staff-Jt-PC_Electric Rev Req Model (2009 GRC) Revised 01-18-2010 2" xfId="4143"/>
    <cellStyle name="_Power Cost Value Copy 11.30.05 gas 1.09.06 AURORA at 1.10.06_Power Costs - Comparison bx Rbtl-Staff-Jt-PC_Electric Rev Req Model (2009 GRC) Revised 01-18-2010 2 2" xfId="4144"/>
    <cellStyle name="_Power Cost Value Copy 11.30.05 gas 1.09.06 AURORA at 1.10.06_Power Costs - Comparison bx Rbtl-Staff-Jt-PC_Electric Rev Req Model (2009 GRC) Revised 01-18-2010 3" xfId="4145"/>
    <cellStyle name="_Power Cost Value Copy 11.30.05 gas 1.09.06 AURORA at 1.10.06_Power Costs - Comparison bx Rbtl-Staff-Jt-PC_Final Order Electric EXHIBIT A-1" xfId="4146"/>
    <cellStyle name="_Power Cost Value Copy 11.30.05 gas 1.09.06 AURORA at 1.10.06_Power Costs - Comparison bx Rbtl-Staff-Jt-PC_Final Order Electric EXHIBIT A-1 2" xfId="4147"/>
    <cellStyle name="_Power Cost Value Copy 11.30.05 gas 1.09.06 AURORA at 1.10.06_Power Costs - Comparison bx Rbtl-Staff-Jt-PC_Final Order Electric EXHIBIT A-1 2 2" xfId="4148"/>
    <cellStyle name="_Power Cost Value Copy 11.30.05 gas 1.09.06 AURORA at 1.10.06_Power Costs - Comparison bx Rbtl-Staff-Jt-PC_Final Order Electric EXHIBIT A-1 3" xfId="4149"/>
    <cellStyle name="_Power Cost Value Copy 11.30.05 gas 1.09.06 AURORA at 1.10.06_Production Adj 4.37" xfId="4150"/>
    <cellStyle name="_Power Cost Value Copy 11.30.05 gas 1.09.06 AURORA at 1.10.06_Production Adj 4.37 2" xfId="4151"/>
    <cellStyle name="_Power Cost Value Copy 11.30.05 gas 1.09.06 AURORA at 1.10.06_Production Adj 4.37 2 2" xfId="4152"/>
    <cellStyle name="_Power Cost Value Copy 11.30.05 gas 1.09.06 AURORA at 1.10.06_Production Adj 4.37 3" xfId="4153"/>
    <cellStyle name="_Power Cost Value Copy 11.30.05 gas 1.09.06 AURORA at 1.10.06_Purchased Power Adj 4.03" xfId="4154"/>
    <cellStyle name="_Power Cost Value Copy 11.30.05 gas 1.09.06 AURORA at 1.10.06_Purchased Power Adj 4.03 2" xfId="4155"/>
    <cellStyle name="_Power Cost Value Copy 11.30.05 gas 1.09.06 AURORA at 1.10.06_Purchased Power Adj 4.03 2 2" xfId="4156"/>
    <cellStyle name="_Power Cost Value Copy 11.30.05 gas 1.09.06 AURORA at 1.10.06_Purchased Power Adj 4.03 3" xfId="4157"/>
    <cellStyle name="_Power Cost Value Copy 11.30.05 gas 1.09.06 AURORA at 1.10.06_Rate Design Sch 24" xfId="4158"/>
    <cellStyle name="_Power Cost Value Copy 11.30.05 gas 1.09.06 AURORA at 1.10.06_Rate Design Sch 24 2" xfId="4159"/>
    <cellStyle name="_Power Cost Value Copy 11.30.05 gas 1.09.06 AURORA at 1.10.06_Rate Design Sch 25" xfId="4160"/>
    <cellStyle name="_Power Cost Value Copy 11.30.05 gas 1.09.06 AURORA at 1.10.06_Rate Design Sch 25 2" xfId="4161"/>
    <cellStyle name="_Power Cost Value Copy 11.30.05 gas 1.09.06 AURORA at 1.10.06_Rate Design Sch 25 2 2" xfId="4162"/>
    <cellStyle name="_Power Cost Value Copy 11.30.05 gas 1.09.06 AURORA at 1.10.06_Rate Design Sch 25 3" xfId="4163"/>
    <cellStyle name="_Power Cost Value Copy 11.30.05 gas 1.09.06 AURORA at 1.10.06_Rate Design Sch 26" xfId="4164"/>
    <cellStyle name="_Power Cost Value Copy 11.30.05 gas 1.09.06 AURORA at 1.10.06_Rate Design Sch 26 2" xfId="4165"/>
    <cellStyle name="_Power Cost Value Copy 11.30.05 gas 1.09.06 AURORA at 1.10.06_Rate Design Sch 26 2 2" xfId="4166"/>
    <cellStyle name="_Power Cost Value Copy 11.30.05 gas 1.09.06 AURORA at 1.10.06_Rate Design Sch 26 3" xfId="4167"/>
    <cellStyle name="_Power Cost Value Copy 11.30.05 gas 1.09.06 AURORA at 1.10.06_Rate Design Sch 31" xfId="4168"/>
    <cellStyle name="_Power Cost Value Copy 11.30.05 gas 1.09.06 AURORA at 1.10.06_Rate Design Sch 31 2" xfId="4169"/>
    <cellStyle name="_Power Cost Value Copy 11.30.05 gas 1.09.06 AURORA at 1.10.06_Rate Design Sch 31 2 2" xfId="4170"/>
    <cellStyle name="_Power Cost Value Copy 11.30.05 gas 1.09.06 AURORA at 1.10.06_Rate Design Sch 31 3" xfId="4171"/>
    <cellStyle name="_Power Cost Value Copy 11.30.05 gas 1.09.06 AURORA at 1.10.06_Rate Design Sch 43" xfId="4172"/>
    <cellStyle name="_Power Cost Value Copy 11.30.05 gas 1.09.06 AURORA at 1.10.06_Rate Design Sch 43 2" xfId="4173"/>
    <cellStyle name="_Power Cost Value Copy 11.30.05 gas 1.09.06 AURORA at 1.10.06_Rate Design Sch 43 2 2" xfId="4174"/>
    <cellStyle name="_Power Cost Value Copy 11.30.05 gas 1.09.06 AURORA at 1.10.06_Rate Design Sch 43 3" xfId="4175"/>
    <cellStyle name="_Power Cost Value Copy 11.30.05 gas 1.09.06 AURORA at 1.10.06_Rate Design Sch 448-449" xfId="4176"/>
    <cellStyle name="_Power Cost Value Copy 11.30.05 gas 1.09.06 AURORA at 1.10.06_Rate Design Sch 448-449 2" xfId="4177"/>
    <cellStyle name="_Power Cost Value Copy 11.30.05 gas 1.09.06 AURORA at 1.10.06_Rate Design Sch 46" xfId="4178"/>
    <cellStyle name="_Power Cost Value Copy 11.30.05 gas 1.09.06 AURORA at 1.10.06_Rate Design Sch 46 2" xfId="4179"/>
    <cellStyle name="_Power Cost Value Copy 11.30.05 gas 1.09.06 AURORA at 1.10.06_Rate Design Sch 46 2 2" xfId="4180"/>
    <cellStyle name="_Power Cost Value Copy 11.30.05 gas 1.09.06 AURORA at 1.10.06_Rate Design Sch 46 3" xfId="4181"/>
    <cellStyle name="_Power Cost Value Copy 11.30.05 gas 1.09.06 AURORA at 1.10.06_Rate Spread" xfId="4182"/>
    <cellStyle name="_Power Cost Value Copy 11.30.05 gas 1.09.06 AURORA at 1.10.06_Rate Spread 2" xfId="4183"/>
    <cellStyle name="_Power Cost Value Copy 11.30.05 gas 1.09.06 AURORA at 1.10.06_Rate Spread 2 2" xfId="4184"/>
    <cellStyle name="_Power Cost Value Copy 11.30.05 gas 1.09.06 AURORA at 1.10.06_Rate Spread 3" xfId="4185"/>
    <cellStyle name="_Power Cost Value Copy 11.30.05 gas 1.09.06 AURORA at 1.10.06_Rebuttal Power Costs" xfId="4186"/>
    <cellStyle name="_Power Cost Value Copy 11.30.05 gas 1.09.06 AURORA at 1.10.06_Rebuttal Power Costs 2" xfId="4187"/>
    <cellStyle name="_Power Cost Value Copy 11.30.05 gas 1.09.06 AURORA at 1.10.06_Rebuttal Power Costs 2 2" xfId="4188"/>
    <cellStyle name="_Power Cost Value Copy 11.30.05 gas 1.09.06 AURORA at 1.10.06_Rebuttal Power Costs 3" xfId="4189"/>
    <cellStyle name="_Power Cost Value Copy 11.30.05 gas 1.09.06 AURORA at 1.10.06_Rebuttal Power Costs_Adj Bench DR 3 for Initial Briefs (Electric)" xfId="4190"/>
    <cellStyle name="_Power Cost Value Copy 11.30.05 gas 1.09.06 AURORA at 1.10.06_Rebuttal Power Costs_Adj Bench DR 3 for Initial Briefs (Electric) 2" xfId="4191"/>
    <cellStyle name="_Power Cost Value Copy 11.30.05 gas 1.09.06 AURORA at 1.10.06_Rebuttal Power Costs_Adj Bench DR 3 for Initial Briefs (Electric) 2 2" xfId="4192"/>
    <cellStyle name="_Power Cost Value Copy 11.30.05 gas 1.09.06 AURORA at 1.10.06_Rebuttal Power Costs_Adj Bench DR 3 for Initial Briefs (Electric) 3" xfId="4193"/>
    <cellStyle name="_Power Cost Value Copy 11.30.05 gas 1.09.06 AURORA at 1.10.06_Rebuttal Power Costs_Electric Rev Req Model (2009 GRC) Rebuttal" xfId="4194"/>
    <cellStyle name="_Power Cost Value Copy 11.30.05 gas 1.09.06 AURORA at 1.10.06_Rebuttal Power Costs_Electric Rev Req Model (2009 GRC) Rebuttal 2" xfId="4195"/>
    <cellStyle name="_Power Cost Value Copy 11.30.05 gas 1.09.06 AURORA at 1.10.06_Rebuttal Power Costs_Electric Rev Req Model (2009 GRC) Rebuttal 2 2" xfId="4196"/>
    <cellStyle name="_Power Cost Value Copy 11.30.05 gas 1.09.06 AURORA at 1.10.06_Rebuttal Power Costs_Electric Rev Req Model (2009 GRC) Rebuttal 3" xfId="4197"/>
    <cellStyle name="_Power Cost Value Copy 11.30.05 gas 1.09.06 AURORA at 1.10.06_Rebuttal Power Costs_Electric Rev Req Model (2009 GRC) Rebuttal REmoval of New  WH Solar AdjustMI" xfId="4198"/>
    <cellStyle name="_Power Cost Value Copy 11.30.05 gas 1.09.06 AURORA at 1.10.06_Rebuttal Power Costs_Electric Rev Req Model (2009 GRC) Rebuttal REmoval of New  WH Solar AdjustMI 2" xfId="4199"/>
    <cellStyle name="_Power Cost Value Copy 11.30.05 gas 1.09.06 AURORA at 1.10.06_Rebuttal Power Costs_Electric Rev Req Model (2009 GRC) Rebuttal REmoval of New  WH Solar AdjustMI 2 2" xfId="4200"/>
    <cellStyle name="_Power Cost Value Copy 11.30.05 gas 1.09.06 AURORA at 1.10.06_Rebuttal Power Costs_Electric Rev Req Model (2009 GRC) Rebuttal REmoval of New  WH Solar AdjustMI 3" xfId="4201"/>
    <cellStyle name="_Power Cost Value Copy 11.30.05 gas 1.09.06 AURORA at 1.10.06_Rebuttal Power Costs_Electric Rev Req Model (2009 GRC) Revised 01-18-2010" xfId="4202"/>
    <cellStyle name="_Power Cost Value Copy 11.30.05 gas 1.09.06 AURORA at 1.10.06_Rebuttal Power Costs_Electric Rev Req Model (2009 GRC) Revised 01-18-2010 2" xfId="4203"/>
    <cellStyle name="_Power Cost Value Copy 11.30.05 gas 1.09.06 AURORA at 1.10.06_Rebuttal Power Costs_Electric Rev Req Model (2009 GRC) Revised 01-18-2010 2 2" xfId="4204"/>
    <cellStyle name="_Power Cost Value Copy 11.30.05 gas 1.09.06 AURORA at 1.10.06_Rebuttal Power Costs_Electric Rev Req Model (2009 GRC) Revised 01-18-2010 3" xfId="4205"/>
    <cellStyle name="_Power Cost Value Copy 11.30.05 gas 1.09.06 AURORA at 1.10.06_Rebuttal Power Costs_Final Order Electric EXHIBIT A-1" xfId="4206"/>
    <cellStyle name="_Power Cost Value Copy 11.30.05 gas 1.09.06 AURORA at 1.10.06_Rebuttal Power Costs_Final Order Electric EXHIBIT A-1 2" xfId="4207"/>
    <cellStyle name="_Power Cost Value Copy 11.30.05 gas 1.09.06 AURORA at 1.10.06_Rebuttal Power Costs_Final Order Electric EXHIBIT A-1 2 2" xfId="4208"/>
    <cellStyle name="_Power Cost Value Copy 11.30.05 gas 1.09.06 AURORA at 1.10.06_Rebuttal Power Costs_Final Order Electric EXHIBIT A-1 3" xfId="4209"/>
    <cellStyle name="_Power Cost Value Copy 11.30.05 gas 1.09.06 AURORA at 1.10.06_ROR 5.02" xfId="4210"/>
    <cellStyle name="_Power Cost Value Copy 11.30.05 gas 1.09.06 AURORA at 1.10.06_ROR 5.02 2" xfId="4211"/>
    <cellStyle name="_Power Cost Value Copy 11.30.05 gas 1.09.06 AURORA at 1.10.06_ROR 5.02 2 2" xfId="4212"/>
    <cellStyle name="_Power Cost Value Copy 11.30.05 gas 1.09.06 AURORA at 1.10.06_ROR 5.02 3" xfId="4213"/>
    <cellStyle name="_Power Cost Value Copy 11.30.05 gas 1.09.06 AURORA at 1.10.06_Sch 40 Feeder OH 2008" xfId="4214"/>
    <cellStyle name="_Power Cost Value Copy 11.30.05 gas 1.09.06 AURORA at 1.10.06_Sch 40 Feeder OH 2008 2" xfId="4215"/>
    <cellStyle name="_Power Cost Value Copy 11.30.05 gas 1.09.06 AURORA at 1.10.06_Sch 40 Feeder OH 2008 2 2" xfId="4216"/>
    <cellStyle name="_Power Cost Value Copy 11.30.05 gas 1.09.06 AURORA at 1.10.06_Sch 40 Feeder OH 2008 3" xfId="4217"/>
    <cellStyle name="_Power Cost Value Copy 11.30.05 gas 1.09.06 AURORA at 1.10.06_Sch 40 Interim Energy Rates " xfId="4218"/>
    <cellStyle name="_Power Cost Value Copy 11.30.05 gas 1.09.06 AURORA at 1.10.06_Sch 40 Interim Energy Rates  2" xfId="4219"/>
    <cellStyle name="_Power Cost Value Copy 11.30.05 gas 1.09.06 AURORA at 1.10.06_Sch 40 Interim Energy Rates  2 2" xfId="4220"/>
    <cellStyle name="_Power Cost Value Copy 11.30.05 gas 1.09.06 AURORA at 1.10.06_Sch 40 Interim Energy Rates  3" xfId="4221"/>
    <cellStyle name="_Power Cost Value Copy 11.30.05 gas 1.09.06 AURORA at 1.10.06_Sch 40 Substation A&amp;G 2008" xfId="4222"/>
    <cellStyle name="_Power Cost Value Copy 11.30.05 gas 1.09.06 AURORA at 1.10.06_Sch 40 Substation A&amp;G 2008 2" xfId="4223"/>
    <cellStyle name="_Power Cost Value Copy 11.30.05 gas 1.09.06 AURORA at 1.10.06_Sch 40 Substation A&amp;G 2008 2 2" xfId="4224"/>
    <cellStyle name="_Power Cost Value Copy 11.30.05 gas 1.09.06 AURORA at 1.10.06_Sch 40 Substation A&amp;G 2008 3" xfId="4225"/>
    <cellStyle name="_Power Cost Value Copy 11.30.05 gas 1.09.06 AURORA at 1.10.06_Sch 40 Substation O&amp;M 2008" xfId="4226"/>
    <cellStyle name="_Power Cost Value Copy 11.30.05 gas 1.09.06 AURORA at 1.10.06_Sch 40 Substation O&amp;M 2008 2" xfId="4227"/>
    <cellStyle name="_Power Cost Value Copy 11.30.05 gas 1.09.06 AURORA at 1.10.06_Sch 40 Substation O&amp;M 2008 2 2" xfId="4228"/>
    <cellStyle name="_Power Cost Value Copy 11.30.05 gas 1.09.06 AURORA at 1.10.06_Sch 40 Substation O&amp;M 2008 3" xfId="4229"/>
    <cellStyle name="_Power Cost Value Copy 11.30.05 gas 1.09.06 AURORA at 1.10.06_Subs 2008" xfId="4230"/>
    <cellStyle name="_Power Cost Value Copy 11.30.05 gas 1.09.06 AURORA at 1.10.06_Subs 2008 2" xfId="4231"/>
    <cellStyle name="_Power Cost Value Copy 11.30.05 gas 1.09.06 AURORA at 1.10.06_Subs 2008 2 2" xfId="4232"/>
    <cellStyle name="_Power Cost Value Copy 11.30.05 gas 1.09.06 AURORA at 1.10.06_Subs 2008 3" xfId="4233"/>
    <cellStyle name="_Power Cost Value Copy 11.30.05 gas 1.09.06 AURORA at 1.10.06_Transmission Workbook for May BOD" xfId="4234"/>
    <cellStyle name="_Power Cost Value Copy 11.30.05 gas 1.09.06 AURORA at 1.10.06_Transmission Workbook for May BOD 2" xfId="4235"/>
    <cellStyle name="_Power Cost Value Copy 11.30.05 gas 1.09.06 AURORA at 1.10.06_Wind Integration 10GRC" xfId="4236"/>
    <cellStyle name="_Power Cost Value Copy 11.30.05 gas 1.09.06 AURORA at 1.10.06_Wind Integration 10GRC 2" xfId="4237"/>
    <cellStyle name="_Price Output" xfId="4238"/>
    <cellStyle name="_Price Output_NIM Summary" xfId="4239"/>
    <cellStyle name="_Price Output_NIM Summary 2" xfId="4240"/>
    <cellStyle name="_Price Output_Wind Integration 10GRC" xfId="4241"/>
    <cellStyle name="_Price Output_Wind Integration 10GRC 2" xfId="4242"/>
    <cellStyle name="_Prices" xfId="4243"/>
    <cellStyle name="_Prices_NIM Summary" xfId="4244"/>
    <cellStyle name="_Prices_NIM Summary 2" xfId="4245"/>
    <cellStyle name="_Prices_Wind Integration 10GRC" xfId="4246"/>
    <cellStyle name="_Prices_Wind Integration 10GRC 2" xfId="4247"/>
    <cellStyle name="_Pro Forma Rev 07 GRC" xfId="4248"/>
    <cellStyle name="_x0013__Rebuttal Power Costs" xfId="4249"/>
    <cellStyle name="_x0013__Rebuttal Power Costs 2" xfId="4250"/>
    <cellStyle name="_x0013__Rebuttal Power Costs 2 2" xfId="4251"/>
    <cellStyle name="_x0013__Rebuttal Power Costs 3" xfId="4252"/>
    <cellStyle name="_x0013__Rebuttal Power Costs_Adj Bench DR 3 for Initial Briefs (Electric)" xfId="4253"/>
    <cellStyle name="_x0013__Rebuttal Power Costs_Adj Bench DR 3 for Initial Briefs (Electric) 2" xfId="4254"/>
    <cellStyle name="_x0013__Rebuttal Power Costs_Adj Bench DR 3 for Initial Briefs (Electric) 2 2" xfId="4255"/>
    <cellStyle name="_x0013__Rebuttal Power Costs_Adj Bench DR 3 for Initial Briefs (Electric) 3" xfId="4256"/>
    <cellStyle name="_x0013__Rebuttal Power Costs_Electric Rev Req Model (2009 GRC) Rebuttal" xfId="4257"/>
    <cellStyle name="_x0013__Rebuttal Power Costs_Electric Rev Req Model (2009 GRC) Rebuttal 2" xfId="4258"/>
    <cellStyle name="_x0013__Rebuttal Power Costs_Electric Rev Req Model (2009 GRC) Rebuttal 2 2" xfId="4259"/>
    <cellStyle name="_x0013__Rebuttal Power Costs_Electric Rev Req Model (2009 GRC) Rebuttal 3" xfId="4260"/>
    <cellStyle name="_x0013__Rebuttal Power Costs_Electric Rev Req Model (2009 GRC) Rebuttal REmoval of New  WH Solar AdjustMI" xfId="4261"/>
    <cellStyle name="_x0013__Rebuttal Power Costs_Electric Rev Req Model (2009 GRC) Rebuttal REmoval of New  WH Solar AdjustMI 2" xfId="4262"/>
    <cellStyle name="_x0013__Rebuttal Power Costs_Electric Rev Req Model (2009 GRC) Rebuttal REmoval of New  WH Solar AdjustMI 2 2" xfId="4263"/>
    <cellStyle name="_x0013__Rebuttal Power Costs_Electric Rev Req Model (2009 GRC) Rebuttal REmoval of New  WH Solar AdjustMI 3" xfId="4264"/>
    <cellStyle name="_x0013__Rebuttal Power Costs_Electric Rev Req Model (2009 GRC) Revised 01-18-2010" xfId="4265"/>
    <cellStyle name="_x0013__Rebuttal Power Costs_Electric Rev Req Model (2009 GRC) Revised 01-18-2010 2" xfId="4266"/>
    <cellStyle name="_x0013__Rebuttal Power Costs_Electric Rev Req Model (2009 GRC) Revised 01-18-2010 2 2" xfId="4267"/>
    <cellStyle name="_x0013__Rebuttal Power Costs_Electric Rev Req Model (2009 GRC) Revised 01-18-2010 3" xfId="4268"/>
    <cellStyle name="_x0013__Rebuttal Power Costs_Final Order Electric EXHIBIT A-1" xfId="4269"/>
    <cellStyle name="_x0013__Rebuttal Power Costs_Final Order Electric EXHIBIT A-1 2" xfId="4270"/>
    <cellStyle name="_x0013__Rebuttal Power Costs_Final Order Electric EXHIBIT A-1 2 2" xfId="4271"/>
    <cellStyle name="_x0013__Rebuttal Power Costs_Final Order Electric EXHIBIT A-1 3" xfId="4272"/>
    <cellStyle name="_recommendation" xfId="4273"/>
    <cellStyle name="_recommendation_DEM-WP(C) Wind Integration Summary 2010GRC" xfId="4274"/>
    <cellStyle name="_recommendation_DEM-WP(C) Wind Integration Summary 2010GRC 2" xfId="4275"/>
    <cellStyle name="_recommendation_NIM Summary" xfId="4276"/>
    <cellStyle name="_recommendation_NIM Summary 2" xfId="4277"/>
    <cellStyle name="_Recon to Darrin's 5.11.05 proforma" xfId="4278"/>
    <cellStyle name="_Recon to Darrin's 5.11.05 proforma 2" xfId="4279"/>
    <cellStyle name="_Recon to Darrin's 5.11.05 proforma 2 2" xfId="4280"/>
    <cellStyle name="_Recon to Darrin's 5.11.05 proforma 2 2 2" xfId="4281"/>
    <cellStyle name="_Recon to Darrin's 5.11.05 proforma 2 3" xfId="4282"/>
    <cellStyle name="_Recon to Darrin's 5.11.05 proforma 3" xfId="4283"/>
    <cellStyle name="_Recon to Darrin's 5.11.05 proforma 3 2" xfId="4284"/>
    <cellStyle name="_Recon to Darrin's 5.11.05 proforma 3 2 2" xfId="4285"/>
    <cellStyle name="_Recon to Darrin's 5.11.05 proforma 3 3" xfId="4286"/>
    <cellStyle name="_Recon to Darrin's 5.11.05 proforma 3 3 2" xfId="4287"/>
    <cellStyle name="_Recon to Darrin's 5.11.05 proforma 3 4" xfId="4288"/>
    <cellStyle name="_Recon to Darrin's 5.11.05 proforma 3 4 2" xfId="4289"/>
    <cellStyle name="_Recon to Darrin's 5.11.05 proforma 4" xfId="4290"/>
    <cellStyle name="_Recon to Darrin's 5.11.05 proforma 4 2" xfId="4291"/>
    <cellStyle name="_Recon to Darrin's 5.11.05 proforma 5" xfId="4292"/>
    <cellStyle name="_Recon to Darrin's 5.11.05 proforma_(C) WHE Proforma with ITC cash grant 10 Yr Amort_for deferral_102809" xfId="4293"/>
    <cellStyle name="_Recon to Darrin's 5.11.05 proforma_(C) WHE Proforma with ITC cash grant 10 Yr Amort_for deferral_102809 2" xfId="4294"/>
    <cellStyle name="_Recon to Darrin's 5.11.05 proforma_(C) WHE Proforma with ITC cash grant 10 Yr Amort_for deferral_102809 2 2" xfId="4295"/>
    <cellStyle name="_Recon to Darrin's 5.11.05 proforma_(C) WHE Proforma with ITC cash grant 10 Yr Amort_for deferral_102809 3" xfId="4296"/>
    <cellStyle name="_Recon to Darrin's 5.11.05 proforma_(C) WHE Proforma with ITC cash grant 10 Yr Amort_for deferral_102809_16.07E Wild Horse Wind Expansionwrkingfile" xfId="4297"/>
    <cellStyle name="_Recon to Darrin's 5.11.05 proforma_(C) WHE Proforma with ITC cash grant 10 Yr Amort_for deferral_102809_16.07E Wild Horse Wind Expansionwrkingfile 2" xfId="4298"/>
    <cellStyle name="_Recon to Darrin's 5.11.05 proforma_(C) WHE Proforma with ITC cash grant 10 Yr Amort_for deferral_102809_16.07E Wild Horse Wind Expansionwrkingfile 2 2" xfId="4299"/>
    <cellStyle name="_Recon to Darrin's 5.11.05 proforma_(C) WHE Proforma with ITC cash grant 10 Yr Amort_for deferral_102809_16.07E Wild Horse Wind Expansionwrkingfile 3" xfId="4300"/>
    <cellStyle name="_Recon to Darrin's 5.11.05 proforma_(C) WHE Proforma with ITC cash grant 10 Yr Amort_for deferral_102809_16.07E Wild Horse Wind Expansionwrkingfile SF" xfId="4301"/>
    <cellStyle name="_Recon to Darrin's 5.11.05 proforma_(C) WHE Proforma with ITC cash grant 10 Yr Amort_for deferral_102809_16.07E Wild Horse Wind Expansionwrkingfile SF 2" xfId="4302"/>
    <cellStyle name="_Recon to Darrin's 5.11.05 proforma_(C) WHE Proforma with ITC cash grant 10 Yr Amort_for deferral_102809_16.07E Wild Horse Wind Expansionwrkingfile SF 2 2" xfId="4303"/>
    <cellStyle name="_Recon to Darrin's 5.11.05 proforma_(C) WHE Proforma with ITC cash grant 10 Yr Amort_for deferral_102809_16.07E Wild Horse Wind Expansionwrkingfile SF 3" xfId="4304"/>
    <cellStyle name="_Recon to Darrin's 5.11.05 proforma_(C) WHE Proforma with ITC cash grant 10 Yr Amort_for deferral_102809_16.37E Wild Horse Expansion DeferralRevwrkingfile SF" xfId="4305"/>
    <cellStyle name="_Recon to Darrin's 5.11.05 proforma_(C) WHE Proforma with ITC cash grant 10 Yr Amort_for deferral_102809_16.37E Wild Horse Expansion DeferralRevwrkingfile SF 2" xfId="4306"/>
    <cellStyle name="_Recon to Darrin's 5.11.05 proforma_(C) WHE Proforma with ITC cash grant 10 Yr Amort_for deferral_102809_16.37E Wild Horse Expansion DeferralRevwrkingfile SF 2 2" xfId="4307"/>
    <cellStyle name="_Recon to Darrin's 5.11.05 proforma_(C) WHE Proforma with ITC cash grant 10 Yr Amort_for deferral_102809_16.37E Wild Horse Expansion DeferralRevwrkingfile SF 3" xfId="4308"/>
    <cellStyle name="_Recon to Darrin's 5.11.05 proforma_(C) WHE Proforma with ITC cash grant 10 Yr Amort_for rebuttal_120709" xfId="4309"/>
    <cellStyle name="_Recon to Darrin's 5.11.05 proforma_(C) WHE Proforma with ITC cash grant 10 Yr Amort_for rebuttal_120709 2" xfId="4310"/>
    <cellStyle name="_Recon to Darrin's 5.11.05 proforma_(C) WHE Proforma with ITC cash grant 10 Yr Amort_for rebuttal_120709 2 2" xfId="4311"/>
    <cellStyle name="_Recon to Darrin's 5.11.05 proforma_(C) WHE Proforma with ITC cash grant 10 Yr Amort_for rebuttal_120709 3" xfId="4312"/>
    <cellStyle name="_Recon to Darrin's 5.11.05 proforma_04.07E Wild Horse Wind Expansion" xfId="4313"/>
    <cellStyle name="_Recon to Darrin's 5.11.05 proforma_04.07E Wild Horse Wind Expansion 2" xfId="4314"/>
    <cellStyle name="_Recon to Darrin's 5.11.05 proforma_04.07E Wild Horse Wind Expansion 2 2" xfId="4315"/>
    <cellStyle name="_Recon to Darrin's 5.11.05 proforma_04.07E Wild Horse Wind Expansion 3" xfId="4316"/>
    <cellStyle name="_Recon to Darrin's 5.11.05 proforma_04.07E Wild Horse Wind Expansion_16.07E Wild Horse Wind Expansionwrkingfile" xfId="4317"/>
    <cellStyle name="_Recon to Darrin's 5.11.05 proforma_04.07E Wild Horse Wind Expansion_16.07E Wild Horse Wind Expansionwrkingfile 2" xfId="4318"/>
    <cellStyle name="_Recon to Darrin's 5.11.05 proforma_04.07E Wild Horse Wind Expansion_16.07E Wild Horse Wind Expansionwrkingfile 2 2" xfId="4319"/>
    <cellStyle name="_Recon to Darrin's 5.11.05 proforma_04.07E Wild Horse Wind Expansion_16.07E Wild Horse Wind Expansionwrkingfile 3" xfId="4320"/>
    <cellStyle name="_Recon to Darrin's 5.11.05 proforma_04.07E Wild Horse Wind Expansion_16.07E Wild Horse Wind Expansionwrkingfile SF" xfId="4321"/>
    <cellStyle name="_Recon to Darrin's 5.11.05 proforma_04.07E Wild Horse Wind Expansion_16.07E Wild Horse Wind Expansionwrkingfile SF 2" xfId="4322"/>
    <cellStyle name="_Recon to Darrin's 5.11.05 proforma_04.07E Wild Horse Wind Expansion_16.07E Wild Horse Wind Expansionwrkingfile SF 2 2" xfId="4323"/>
    <cellStyle name="_Recon to Darrin's 5.11.05 proforma_04.07E Wild Horse Wind Expansion_16.07E Wild Horse Wind Expansionwrkingfile SF 3" xfId="4324"/>
    <cellStyle name="_Recon to Darrin's 5.11.05 proforma_04.07E Wild Horse Wind Expansion_16.37E Wild Horse Expansion DeferralRevwrkingfile SF" xfId="4325"/>
    <cellStyle name="_Recon to Darrin's 5.11.05 proforma_04.07E Wild Horse Wind Expansion_16.37E Wild Horse Expansion DeferralRevwrkingfile SF 2" xfId="4326"/>
    <cellStyle name="_Recon to Darrin's 5.11.05 proforma_04.07E Wild Horse Wind Expansion_16.37E Wild Horse Expansion DeferralRevwrkingfile SF 2 2" xfId="4327"/>
    <cellStyle name="_Recon to Darrin's 5.11.05 proforma_04.07E Wild Horse Wind Expansion_16.37E Wild Horse Expansion DeferralRevwrkingfile SF 3" xfId="4328"/>
    <cellStyle name="_Recon to Darrin's 5.11.05 proforma_16.07E Wild Horse Wind Expansionwrkingfile" xfId="4329"/>
    <cellStyle name="_Recon to Darrin's 5.11.05 proforma_16.07E Wild Horse Wind Expansionwrkingfile 2" xfId="4330"/>
    <cellStyle name="_Recon to Darrin's 5.11.05 proforma_16.07E Wild Horse Wind Expansionwrkingfile 2 2" xfId="4331"/>
    <cellStyle name="_Recon to Darrin's 5.11.05 proforma_16.07E Wild Horse Wind Expansionwrkingfile 3" xfId="4332"/>
    <cellStyle name="_Recon to Darrin's 5.11.05 proforma_16.07E Wild Horse Wind Expansionwrkingfile SF" xfId="4333"/>
    <cellStyle name="_Recon to Darrin's 5.11.05 proforma_16.07E Wild Horse Wind Expansionwrkingfile SF 2" xfId="4334"/>
    <cellStyle name="_Recon to Darrin's 5.11.05 proforma_16.07E Wild Horse Wind Expansionwrkingfile SF 2 2" xfId="4335"/>
    <cellStyle name="_Recon to Darrin's 5.11.05 proforma_16.07E Wild Horse Wind Expansionwrkingfile SF 3" xfId="4336"/>
    <cellStyle name="_Recon to Darrin's 5.11.05 proforma_16.37E Wild Horse Expansion DeferralRevwrkingfile SF" xfId="4337"/>
    <cellStyle name="_Recon to Darrin's 5.11.05 proforma_16.37E Wild Horse Expansion DeferralRevwrkingfile SF 2" xfId="4338"/>
    <cellStyle name="_Recon to Darrin's 5.11.05 proforma_16.37E Wild Horse Expansion DeferralRevwrkingfile SF 2 2" xfId="4339"/>
    <cellStyle name="_Recon to Darrin's 5.11.05 proforma_16.37E Wild Horse Expansion DeferralRevwrkingfile SF 3" xfId="4340"/>
    <cellStyle name="_Recon to Darrin's 5.11.05 proforma_2009 GRC Compl Filing - Exhibit D" xfId="4341"/>
    <cellStyle name="_Recon to Darrin's 5.11.05 proforma_2009 GRC Compl Filing - Exhibit D 2" xfId="4342"/>
    <cellStyle name="_Recon to Darrin's 5.11.05 proforma_3.01 Income Statement" xfId="4343"/>
    <cellStyle name="_Recon to Darrin's 5.11.05 proforma_3.01 Income Statement 2" xfId="9831"/>
    <cellStyle name="_Recon to Darrin's 5.11.05 proforma_4 31 Regulatory Assets and Liabilities  7 06- Exhibit D" xfId="4344"/>
    <cellStyle name="_Recon to Darrin's 5.11.05 proforma_4 31 Regulatory Assets and Liabilities  7 06- Exhibit D 2" xfId="4345"/>
    <cellStyle name="_Recon to Darrin's 5.11.05 proforma_4 31 Regulatory Assets and Liabilities  7 06- Exhibit D 2 2" xfId="4346"/>
    <cellStyle name="_Recon to Darrin's 5.11.05 proforma_4 31 Regulatory Assets and Liabilities  7 06- Exhibit D 3" xfId="4347"/>
    <cellStyle name="_Recon to Darrin's 5.11.05 proforma_4 31 Regulatory Assets and Liabilities  7 06- Exhibit D_NIM Summary" xfId="4348"/>
    <cellStyle name="_Recon to Darrin's 5.11.05 proforma_4 31 Regulatory Assets and Liabilities  7 06- Exhibit D_NIM Summary 2" xfId="4349"/>
    <cellStyle name="_Recon to Darrin's 5.11.05 proforma_4 32 Regulatory Assets and Liabilities  7 06- Exhibit D" xfId="4350"/>
    <cellStyle name="_Recon to Darrin's 5.11.05 proforma_4 32 Regulatory Assets and Liabilities  7 06- Exhibit D 2" xfId="4351"/>
    <cellStyle name="_Recon to Darrin's 5.11.05 proforma_4 32 Regulatory Assets and Liabilities  7 06- Exhibit D 2 2" xfId="4352"/>
    <cellStyle name="_Recon to Darrin's 5.11.05 proforma_4 32 Regulatory Assets and Liabilities  7 06- Exhibit D 3" xfId="4353"/>
    <cellStyle name="_Recon to Darrin's 5.11.05 proforma_4 32 Regulatory Assets and Liabilities  7 06- Exhibit D_NIM Summary" xfId="4354"/>
    <cellStyle name="_Recon to Darrin's 5.11.05 proforma_4 32 Regulatory Assets and Liabilities  7 06- Exhibit D_NIM Summary 2" xfId="4355"/>
    <cellStyle name="_Recon to Darrin's 5.11.05 proforma_AURORA Total New" xfId="4356"/>
    <cellStyle name="_Recon to Darrin's 5.11.05 proforma_AURORA Total New 2" xfId="4357"/>
    <cellStyle name="_Recon to Darrin's 5.11.05 proforma_Book2" xfId="4358"/>
    <cellStyle name="_Recon to Darrin's 5.11.05 proforma_Book2 2" xfId="4359"/>
    <cellStyle name="_Recon to Darrin's 5.11.05 proforma_Book2 2 2" xfId="4360"/>
    <cellStyle name="_Recon to Darrin's 5.11.05 proforma_Book2 3" xfId="4361"/>
    <cellStyle name="_Recon to Darrin's 5.11.05 proforma_Book2_Adj Bench DR 3 for Initial Briefs (Electric)" xfId="4362"/>
    <cellStyle name="_Recon to Darrin's 5.11.05 proforma_Book2_Adj Bench DR 3 for Initial Briefs (Electric) 2" xfId="4363"/>
    <cellStyle name="_Recon to Darrin's 5.11.05 proforma_Book2_Adj Bench DR 3 for Initial Briefs (Electric) 2 2" xfId="4364"/>
    <cellStyle name="_Recon to Darrin's 5.11.05 proforma_Book2_Adj Bench DR 3 for Initial Briefs (Electric) 3" xfId="4365"/>
    <cellStyle name="_Recon to Darrin's 5.11.05 proforma_Book2_Electric Rev Req Model (2009 GRC) Rebuttal" xfId="4366"/>
    <cellStyle name="_Recon to Darrin's 5.11.05 proforma_Book2_Electric Rev Req Model (2009 GRC) Rebuttal 2" xfId="4367"/>
    <cellStyle name="_Recon to Darrin's 5.11.05 proforma_Book2_Electric Rev Req Model (2009 GRC) Rebuttal 2 2" xfId="4368"/>
    <cellStyle name="_Recon to Darrin's 5.11.05 proforma_Book2_Electric Rev Req Model (2009 GRC) Rebuttal 3" xfId="4369"/>
    <cellStyle name="_Recon to Darrin's 5.11.05 proforma_Book2_Electric Rev Req Model (2009 GRC) Rebuttal REmoval of New  WH Solar AdjustMI" xfId="4370"/>
    <cellStyle name="_Recon to Darrin's 5.11.05 proforma_Book2_Electric Rev Req Model (2009 GRC) Rebuttal REmoval of New  WH Solar AdjustMI 2" xfId="4371"/>
    <cellStyle name="_Recon to Darrin's 5.11.05 proforma_Book2_Electric Rev Req Model (2009 GRC) Rebuttal REmoval of New  WH Solar AdjustMI 2 2" xfId="4372"/>
    <cellStyle name="_Recon to Darrin's 5.11.05 proforma_Book2_Electric Rev Req Model (2009 GRC) Rebuttal REmoval of New  WH Solar AdjustMI 3" xfId="4373"/>
    <cellStyle name="_Recon to Darrin's 5.11.05 proforma_Book2_Electric Rev Req Model (2009 GRC) Revised 01-18-2010" xfId="4374"/>
    <cellStyle name="_Recon to Darrin's 5.11.05 proforma_Book2_Electric Rev Req Model (2009 GRC) Revised 01-18-2010 2" xfId="4375"/>
    <cellStyle name="_Recon to Darrin's 5.11.05 proforma_Book2_Electric Rev Req Model (2009 GRC) Revised 01-18-2010 2 2" xfId="4376"/>
    <cellStyle name="_Recon to Darrin's 5.11.05 proforma_Book2_Electric Rev Req Model (2009 GRC) Revised 01-18-2010 3" xfId="4377"/>
    <cellStyle name="_Recon to Darrin's 5.11.05 proforma_Book2_Final Order Electric EXHIBIT A-1" xfId="4378"/>
    <cellStyle name="_Recon to Darrin's 5.11.05 proforma_Book2_Final Order Electric EXHIBIT A-1 2" xfId="4379"/>
    <cellStyle name="_Recon to Darrin's 5.11.05 proforma_Book2_Final Order Electric EXHIBIT A-1 2 2" xfId="4380"/>
    <cellStyle name="_Recon to Darrin's 5.11.05 proforma_Book2_Final Order Electric EXHIBIT A-1 3" xfId="4381"/>
    <cellStyle name="_Recon to Darrin's 5.11.05 proforma_Book4" xfId="4382"/>
    <cellStyle name="_Recon to Darrin's 5.11.05 proforma_Book4 2" xfId="4383"/>
    <cellStyle name="_Recon to Darrin's 5.11.05 proforma_Book4 2 2" xfId="4384"/>
    <cellStyle name="_Recon to Darrin's 5.11.05 proforma_Book4 3" xfId="4385"/>
    <cellStyle name="_Recon to Darrin's 5.11.05 proforma_Book9" xfId="4386"/>
    <cellStyle name="_Recon to Darrin's 5.11.05 proforma_Book9 2" xfId="4387"/>
    <cellStyle name="_Recon to Darrin's 5.11.05 proforma_Book9 2 2" xfId="4388"/>
    <cellStyle name="_Recon to Darrin's 5.11.05 proforma_Book9 3" xfId="4389"/>
    <cellStyle name="_Recon to Darrin's 5.11.05 proforma_Exhibit D fr R Gho 12-31-08" xfId="4390"/>
    <cellStyle name="_Recon to Darrin's 5.11.05 proforma_Exhibit D fr R Gho 12-31-08 2" xfId="4391"/>
    <cellStyle name="_Recon to Darrin's 5.11.05 proforma_Exhibit D fr R Gho 12-31-08 v2" xfId="4392"/>
    <cellStyle name="_Recon to Darrin's 5.11.05 proforma_Exhibit D fr R Gho 12-31-08 v2 2" xfId="4393"/>
    <cellStyle name="_Recon to Darrin's 5.11.05 proforma_Exhibit D fr R Gho 12-31-08 v2_NIM Summary" xfId="4394"/>
    <cellStyle name="_Recon to Darrin's 5.11.05 proforma_Exhibit D fr R Gho 12-31-08 v2_NIM Summary 2" xfId="4395"/>
    <cellStyle name="_Recon to Darrin's 5.11.05 proforma_Exhibit D fr R Gho 12-31-08_NIM Summary" xfId="4396"/>
    <cellStyle name="_Recon to Darrin's 5.11.05 proforma_Exhibit D fr R Gho 12-31-08_NIM Summary 2" xfId="4397"/>
    <cellStyle name="_Recon to Darrin's 5.11.05 proforma_Hopkins Ridge Prepaid Tran - Interest Earned RY 12ME Feb  '11" xfId="4398"/>
    <cellStyle name="_Recon to Darrin's 5.11.05 proforma_Hopkins Ridge Prepaid Tran - Interest Earned RY 12ME Feb  '11 2" xfId="4399"/>
    <cellStyle name="_Recon to Darrin's 5.11.05 proforma_Hopkins Ridge Prepaid Tran - Interest Earned RY 12ME Feb  '11_NIM Summary" xfId="4400"/>
    <cellStyle name="_Recon to Darrin's 5.11.05 proforma_Hopkins Ridge Prepaid Tran - Interest Earned RY 12ME Feb  '11_NIM Summary 2" xfId="4401"/>
    <cellStyle name="_Recon to Darrin's 5.11.05 proforma_Hopkins Ridge Prepaid Tran - Interest Earned RY 12ME Feb  '11_Transmission Workbook for May BOD" xfId="4402"/>
    <cellStyle name="_Recon to Darrin's 5.11.05 proforma_Hopkins Ridge Prepaid Tran - Interest Earned RY 12ME Feb  '11_Transmission Workbook for May BOD 2" xfId="4403"/>
    <cellStyle name="_Recon to Darrin's 5.11.05 proforma_INPUTS" xfId="4404"/>
    <cellStyle name="_Recon to Darrin's 5.11.05 proforma_INPUTS 2" xfId="4405"/>
    <cellStyle name="_Recon to Darrin's 5.11.05 proforma_INPUTS 2 2" xfId="4406"/>
    <cellStyle name="_Recon to Darrin's 5.11.05 proforma_INPUTS 3" xfId="4407"/>
    <cellStyle name="_Recon to Darrin's 5.11.05 proforma_NIM Summary" xfId="4408"/>
    <cellStyle name="_Recon to Darrin's 5.11.05 proforma_NIM Summary 09GRC" xfId="4409"/>
    <cellStyle name="_Recon to Darrin's 5.11.05 proforma_NIM Summary 09GRC 2" xfId="4410"/>
    <cellStyle name="_Recon to Darrin's 5.11.05 proforma_NIM Summary 2" xfId="4411"/>
    <cellStyle name="_Recon to Darrin's 5.11.05 proforma_NIM Summary 3" xfId="4412"/>
    <cellStyle name="_Recon to Darrin's 5.11.05 proforma_NIM Summary 4" xfId="4413"/>
    <cellStyle name="_Recon to Darrin's 5.11.05 proforma_NIM Summary 5" xfId="4414"/>
    <cellStyle name="_Recon to Darrin's 5.11.05 proforma_NIM Summary 6" xfId="4415"/>
    <cellStyle name="_Recon to Darrin's 5.11.05 proforma_NIM Summary 7" xfId="4416"/>
    <cellStyle name="_Recon to Darrin's 5.11.05 proforma_NIM Summary 8" xfId="4417"/>
    <cellStyle name="_Recon to Darrin's 5.11.05 proforma_NIM Summary 9" xfId="4418"/>
    <cellStyle name="_Recon to Darrin's 5.11.05 proforma_PCA 7 - Exhibit D update 11_30_08 (2)" xfId="4419"/>
    <cellStyle name="_Recon to Darrin's 5.11.05 proforma_PCA 7 - Exhibit D update 11_30_08 (2) 2" xfId="4420"/>
    <cellStyle name="_Recon to Darrin's 5.11.05 proforma_PCA 7 - Exhibit D update 11_30_08 (2) 2 2" xfId="4421"/>
    <cellStyle name="_Recon to Darrin's 5.11.05 proforma_PCA 7 - Exhibit D update 11_30_08 (2) 3" xfId="4422"/>
    <cellStyle name="_Recon to Darrin's 5.11.05 proforma_PCA 7 - Exhibit D update 11_30_08 (2)_NIM Summary" xfId="4423"/>
    <cellStyle name="_Recon to Darrin's 5.11.05 proforma_PCA 7 - Exhibit D update 11_30_08 (2)_NIM Summary 2" xfId="4424"/>
    <cellStyle name="_Recon to Darrin's 5.11.05 proforma_PCA 9 -  Exhibit D April 2010 (3)" xfId="4425"/>
    <cellStyle name="_Recon to Darrin's 5.11.05 proforma_PCA 9 -  Exhibit D April 2010 (3) 2" xfId="4426"/>
    <cellStyle name="_Recon to Darrin's 5.11.05 proforma_Power Costs - Comparison bx Rbtl-Staff-Jt-PC" xfId="4427"/>
    <cellStyle name="_Recon to Darrin's 5.11.05 proforma_Power Costs - Comparison bx Rbtl-Staff-Jt-PC 2" xfId="4428"/>
    <cellStyle name="_Recon to Darrin's 5.11.05 proforma_Power Costs - Comparison bx Rbtl-Staff-Jt-PC 2 2" xfId="4429"/>
    <cellStyle name="_Recon to Darrin's 5.11.05 proforma_Power Costs - Comparison bx Rbtl-Staff-Jt-PC 3" xfId="4430"/>
    <cellStyle name="_Recon to Darrin's 5.11.05 proforma_Power Costs - Comparison bx Rbtl-Staff-Jt-PC_Adj Bench DR 3 for Initial Briefs (Electric)" xfId="4431"/>
    <cellStyle name="_Recon to Darrin's 5.11.05 proforma_Power Costs - Comparison bx Rbtl-Staff-Jt-PC_Adj Bench DR 3 for Initial Briefs (Electric) 2" xfId="4432"/>
    <cellStyle name="_Recon to Darrin's 5.11.05 proforma_Power Costs - Comparison bx Rbtl-Staff-Jt-PC_Adj Bench DR 3 for Initial Briefs (Electric) 2 2" xfId="4433"/>
    <cellStyle name="_Recon to Darrin's 5.11.05 proforma_Power Costs - Comparison bx Rbtl-Staff-Jt-PC_Adj Bench DR 3 for Initial Briefs (Electric) 3" xfId="4434"/>
    <cellStyle name="_Recon to Darrin's 5.11.05 proforma_Power Costs - Comparison bx Rbtl-Staff-Jt-PC_Electric Rev Req Model (2009 GRC) Rebuttal" xfId="4435"/>
    <cellStyle name="_Recon to Darrin's 5.11.05 proforma_Power Costs - Comparison bx Rbtl-Staff-Jt-PC_Electric Rev Req Model (2009 GRC) Rebuttal 2" xfId="4436"/>
    <cellStyle name="_Recon to Darrin's 5.11.05 proforma_Power Costs - Comparison bx Rbtl-Staff-Jt-PC_Electric Rev Req Model (2009 GRC) Rebuttal 2 2" xfId="4437"/>
    <cellStyle name="_Recon to Darrin's 5.11.05 proforma_Power Costs - Comparison bx Rbtl-Staff-Jt-PC_Electric Rev Req Model (2009 GRC) Rebuttal 3" xfId="4438"/>
    <cellStyle name="_Recon to Darrin's 5.11.05 proforma_Power Costs - Comparison bx Rbtl-Staff-Jt-PC_Electric Rev Req Model (2009 GRC) Rebuttal REmoval of New  WH Solar AdjustMI" xfId="4439"/>
    <cellStyle name="_Recon to Darrin's 5.11.05 proforma_Power Costs - Comparison bx Rbtl-Staff-Jt-PC_Electric Rev Req Model (2009 GRC) Rebuttal REmoval of New  WH Solar AdjustMI 2" xfId="4440"/>
    <cellStyle name="_Recon to Darrin's 5.11.05 proforma_Power Costs - Comparison bx Rbtl-Staff-Jt-PC_Electric Rev Req Model (2009 GRC) Rebuttal REmoval of New  WH Solar AdjustMI 2 2" xfId="4441"/>
    <cellStyle name="_Recon to Darrin's 5.11.05 proforma_Power Costs - Comparison bx Rbtl-Staff-Jt-PC_Electric Rev Req Model (2009 GRC) Rebuttal REmoval of New  WH Solar AdjustMI 3" xfId="4442"/>
    <cellStyle name="_Recon to Darrin's 5.11.05 proforma_Power Costs - Comparison bx Rbtl-Staff-Jt-PC_Electric Rev Req Model (2009 GRC) Revised 01-18-2010" xfId="4443"/>
    <cellStyle name="_Recon to Darrin's 5.11.05 proforma_Power Costs - Comparison bx Rbtl-Staff-Jt-PC_Electric Rev Req Model (2009 GRC) Revised 01-18-2010 2" xfId="4444"/>
    <cellStyle name="_Recon to Darrin's 5.11.05 proforma_Power Costs - Comparison bx Rbtl-Staff-Jt-PC_Electric Rev Req Model (2009 GRC) Revised 01-18-2010 2 2" xfId="4445"/>
    <cellStyle name="_Recon to Darrin's 5.11.05 proforma_Power Costs - Comparison bx Rbtl-Staff-Jt-PC_Electric Rev Req Model (2009 GRC) Revised 01-18-2010 3" xfId="4446"/>
    <cellStyle name="_Recon to Darrin's 5.11.05 proforma_Power Costs - Comparison bx Rbtl-Staff-Jt-PC_Final Order Electric EXHIBIT A-1" xfId="4447"/>
    <cellStyle name="_Recon to Darrin's 5.11.05 proforma_Power Costs - Comparison bx Rbtl-Staff-Jt-PC_Final Order Electric EXHIBIT A-1 2" xfId="4448"/>
    <cellStyle name="_Recon to Darrin's 5.11.05 proforma_Power Costs - Comparison bx Rbtl-Staff-Jt-PC_Final Order Electric EXHIBIT A-1 2 2" xfId="4449"/>
    <cellStyle name="_Recon to Darrin's 5.11.05 proforma_Power Costs - Comparison bx Rbtl-Staff-Jt-PC_Final Order Electric EXHIBIT A-1 3" xfId="4450"/>
    <cellStyle name="_Recon to Darrin's 5.11.05 proforma_Production Adj 4.37" xfId="4451"/>
    <cellStyle name="_Recon to Darrin's 5.11.05 proforma_Production Adj 4.37 2" xfId="4452"/>
    <cellStyle name="_Recon to Darrin's 5.11.05 proforma_Production Adj 4.37 2 2" xfId="4453"/>
    <cellStyle name="_Recon to Darrin's 5.11.05 proforma_Production Adj 4.37 3" xfId="4454"/>
    <cellStyle name="_Recon to Darrin's 5.11.05 proforma_Purchased Power Adj 4.03" xfId="4455"/>
    <cellStyle name="_Recon to Darrin's 5.11.05 proforma_Purchased Power Adj 4.03 2" xfId="4456"/>
    <cellStyle name="_Recon to Darrin's 5.11.05 proforma_Purchased Power Adj 4.03 2 2" xfId="4457"/>
    <cellStyle name="_Recon to Darrin's 5.11.05 proforma_Purchased Power Adj 4.03 3" xfId="4458"/>
    <cellStyle name="_Recon to Darrin's 5.11.05 proforma_Rebuttal Power Costs" xfId="4459"/>
    <cellStyle name="_Recon to Darrin's 5.11.05 proforma_Rebuttal Power Costs 2" xfId="4460"/>
    <cellStyle name="_Recon to Darrin's 5.11.05 proforma_Rebuttal Power Costs 2 2" xfId="4461"/>
    <cellStyle name="_Recon to Darrin's 5.11.05 proforma_Rebuttal Power Costs 3" xfId="4462"/>
    <cellStyle name="_Recon to Darrin's 5.11.05 proforma_Rebuttal Power Costs_Adj Bench DR 3 for Initial Briefs (Electric)" xfId="4463"/>
    <cellStyle name="_Recon to Darrin's 5.11.05 proforma_Rebuttal Power Costs_Adj Bench DR 3 for Initial Briefs (Electric) 2" xfId="4464"/>
    <cellStyle name="_Recon to Darrin's 5.11.05 proforma_Rebuttal Power Costs_Adj Bench DR 3 for Initial Briefs (Electric) 2 2" xfId="4465"/>
    <cellStyle name="_Recon to Darrin's 5.11.05 proforma_Rebuttal Power Costs_Adj Bench DR 3 for Initial Briefs (Electric) 3" xfId="4466"/>
    <cellStyle name="_Recon to Darrin's 5.11.05 proforma_Rebuttal Power Costs_Electric Rev Req Model (2009 GRC) Rebuttal" xfId="4467"/>
    <cellStyle name="_Recon to Darrin's 5.11.05 proforma_Rebuttal Power Costs_Electric Rev Req Model (2009 GRC) Rebuttal 2" xfId="4468"/>
    <cellStyle name="_Recon to Darrin's 5.11.05 proforma_Rebuttal Power Costs_Electric Rev Req Model (2009 GRC) Rebuttal 2 2" xfId="4469"/>
    <cellStyle name="_Recon to Darrin's 5.11.05 proforma_Rebuttal Power Costs_Electric Rev Req Model (2009 GRC) Rebuttal 3" xfId="4470"/>
    <cellStyle name="_Recon to Darrin's 5.11.05 proforma_Rebuttal Power Costs_Electric Rev Req Model (2009 GRC) Rebuttal REmoval of New  WH Solar AdjustMI" xfId="4471"/>
    <cellStyle name="_Recon to Darrin's 5.11.05 proforma_Rebuttal Power Costs_Electric Rev Req Model (2009 GRC) Rebuttal REmoval of New  WH Solar AdjustMI 2" xfId="4472"/>
    <cellStyle name="_Recon to Darrin's 5.11.05 proforma_Rebuttal Power Costs_Electric Rev Req Model (2009 GRC) Rebuttal REmoval of New  WH Solar AdjustMI 2 2" xfId="4473"/>
    <cellStyle name="_Recon to Darrin's 5.11.05 proforma_Rebuttal Power Costs_Electric Rev Req Model (2009 GRC) Rebuttal REmoval of New  WH Solar AdjustMI 3" xfId="4474"/>
    <cellStyle name="_Recon to Darrin's 5.11.05 proforma_Rebuttal Power Costs_Electric Rev Req Model (2009 GRC) Revised 01-18-2010" xfId="4475"/>
    <cellStyle name="_Recon to Darrin's 5.11.05 proforma_Rebuttal Power Costs_Electric Rev Req Model (2009 GRC) Revised 01-18-2010 2" xfId="4476"/>
    <cellStyle name="_Recon to Darrin's 5.11.05 proforma_Rebuttal Power Costs_Electric Rev Req Model (2009 GRC) Revised 01-18-2010 2 2" xfId="4477"/>
    <cellStyle name="_Recon to Darrin's 5.11.05 proforma_Rebuttal Power Costs_Electric Rev Req Model (2009 GRC) Revised 01-18-2010 3" xfId="4478"/>
    <cellStyle name="_Recon to Darrin's 5.11.05 proforma_Rebuttal Power Costs_Final Order Electric EXHIBIT A-1" xfId="4479"/>
    <cellStyle name="_Recon to Darrin's 5.11.05 proforma_Rebuttal Power Costs_Final Order Electric EXHIBIT A-1 2" xfId="4480"/>
    <cellStyle name="_Recon to Darrin's 5.11.05 proforma_Rebuttal Power Costs_Final Order Electric EXHIBIT A-1 2 2" xfId="4481"/>
    <cellStyle name="_Recon to Darrin's 5.11.05 proforma_Rebuttal Power Costs_Final Order Electric EXHIBIT A-1 3" xfId="4482"/>
    <cellStyle name="_Recon to Darrin's 5.11.05 proforma_ROR &amp; CONV FACTOR" xfId="4483"/>
    <cellStyle name="_Recon to Darrin's 5.11.05 proforma_ROR &amp; CONV FACTOR 2" xfId="4484"/>
    <cellStyle name="_Recon to Darrin's 5.11.05 proforma_ROR &amp; CONV FACTOR 2 2" xfId="4485"/>
    <cellStyle name="_Recon to Darrin's 5.11.05 proforma_ROR &amp; CONV FACTOR 3" xfId="4486"/>
    <cellStyle name="_Recon to Darrin's 5.11.05 proforma_ROR 5.02" xfId="4487"/>
    <cellStyle name="_Recon to Darrin's 5.11.05 proforma_ROR 5.02 2" xfId="4488"/>
    <cellStyle name="_Recon to Darrin's 5.11.05 proforma_ROR 5.02 2 2" xfId="4489"/>
    <cellStyle name="_Recon to Darrin's 5.11.05 proforma_ROR 5.02 3" xfId="4490"/>
    <cellStyle name="_Recon to Darrin's 5.11.05 proforma_Transmission Workbook for May BOD" xfId="4491"/>
    <cellStyle name="_Recon to Darrin's 5.11.05 proforma_Transmission Workbook for May BOD 2" xfId="4492"/>
    <cellStyle name="_Recon to Darrin's 5.11.05 proforma_Wind Integration 10GRC" xfId="4493"/>
    <cellStyle name="_Recon to Darrin's 5.11.05 proforma_Wind Integration 10GRC 2" xfId="4494"/>
    <cellStyle name="_Revenue" xfId="4495"/>
    <cellStyle name="_Revenue_Data" xfId="4496"/>
    <cellStyle name="_Revenue_Data_1" xfId="4497"/>
    <cellStyle name="_Revenue_Data_Pro Forma Rev 09 GRC" xfId="4498"/>
    <cellStyle name="_Revenue_Data_Pro Forma Rev 2010 GRC" xfId="4499"/>
    <cellStyle name="_Revenue_Data_Pro Forma Rev 2010 GRC_Preliminary" xfId="4500"/>
    <cellStyle name="_Revenue_Data_Revenue (Feb 09 - Jan 10)" xfId="4501"/>
    <cellStyle name="_Revenue_Data_Revenue (Jan 09 - Dec 09)" xfId="4502"/>
    <cellStyle name="_Revenue_Data_Revenue (Mar 09 - Feb 10)" xfId="4503"/>
    <cellStyle name="_Revenue_Data_Volume Exhibit (Jan09 - Dec09)" xfId="4504"/>
    <cellStyle name="_Revenue_Mins" xfId="4505"/>
    <cellStyle name="_Revenue_Pro Forma Rev 07 GRC" xfId="4506"/>
    <cellStyle name="_Revenue_Pro Forma Rev 08 GRC" xfId="4507"/>
    <cellStyle name="_Revenue_Pro Forma Rev 09 GRC" xfId="4508"/>
    <cellStyle name="_Revenue_Pro Forma Rev 2010 GRC" xfId="4509"/>
    <cellStyle name="_Revenue_Pro Forma Rev 2010 GRC_Preliminary" xfId="4510"/>
    <cellStyle name="_Revenue_Revenue (Feb 09 - Jan 10)" xfId="4511"/>
    <cellStyle name="_Revenue_Revenue (Jan 09 - Dec 09)" xfId="4512"/>
    <cellStyle name="_Revenue_Revenue (Mar 09 - Feb 10)" xfId="4513"/>
    <cellStyle name="_Revenue_Sheet2" xfId="4514"/>
    <cellStyle name="_Revenue_Therms Data" xfId="4515"/>
    <cellStyle name="_Revenue_Therms Data Rerun" xfId="4516"/>
    <cellStyle name="_Revenue_Volume Exhibit (Jan09 - Dec09)" xfId="4517"/>
    <cellStyle name="_Sumas Proforma - 11-09-07" xfId="4518"/>
    <cellStyle name="_Sumas Property Taxes v1" xfId="4519"/>
    <cellStyle name="_Tenaska Comparison" xfId="4520"/>
    <cellStyle name="_Tenaska Comparison 2" xfId="4521"/>
    <cellStyle name="_Tenaska Comparison 2 2" xfId="4522"/>
    <cellStyle name="_Tenaska Comparison 2 2 2" xfId="4523"/>
    <cellStyle name="_Tenaska Comparison 2 3" xfId="4524"/>
    <cellStyle name="_Tenaska Comparison 3" xfId="4525"/>
    <cellStyle name="_Tenaska Comparison 3 2" xfId="4526"/>
    <cellStyle name="_Tenaska Comparison 4" xfId="4527"/>
    <cellStyle name="_Tenaska Comparison 4 2" xfId="4528"/>
    <cellStyle name="_Tenaska Comparison_(C) WHE Proforma with ITC cash grant 10 Yr Amort_for deferral_102809" xfId="4529"/>
    <cellStyle name="_Tenaska Comparison_(C) WHE Proforma with ITC cash grant 10 Yr Amort_for deferral_102809 2" xfId="4530"/>
    <cellStyle name="_Tenaska Comparison_(C) WHE Proforma with ITC cash grant 10 Yr Amort_for deferral_102809 2 2" xfId="4531"/>
    <cellStyle name="_Tenaska Comparison_(C) WHE Proforma with ITC cash grant 10 Yr Amort_for deferral_102809 3" xfId="4532"/>
    <cellStyle name="_Tenaska Comparison_(C) WHE Proforma with ITC cash grant 10 Yr Amort_for deferral_102809_16.07E Wild Horse Wind Expansionwrkingfile" xfId="4533"/>
    <cellStyle name="_Tenaska Comparison_(C) WHE Proforma with ITC cash grant 10 Yr Amort_for deferral_102809_16.07E Wild Horse Wind Expansionwrkingfile 2" xfId="4534"/>
    <cellStyle name="_Tenaska Comparison_(C) WHE Proforma with ITC cash grant 10 Yr Amort_for deferral_102809_16.07E Wild Horse Wind Expansionwrkingfile 2 2" xfId="4535"/>
    <cellStyle name="_Tenaska Comparison_(C) WHE Proforma with ITC cash grant 10 Yr Amort_for deferral_102809_16.07E Wild Horse Wind Expansionwrkingfile 3" xfId="4536"/>
    <cellStyle name="_Tenaska Comparison_(C) WHE Proforma with ITC cash grant 10 Yr Amort_for deferral_102809_16.07E Wild Horse Wind Expansionwrkingfile SF" xfId="4537"/>
    <cellStyle name="_Tenaska Comparison_(C) WHE Proforma with ITC cash grant 10 Yr Amort_for deferral_102809_16.07E Wild Horse Wind Expansionwrkingfile SF 2" xfId="4538"/>
    <cellStyle name="_Tenaska Comparison_(C) WHE Proforma with ITC cash grant 10 Yr Amort_for deferral_102809_16.07E Wild Horse Wind Expansionwrkingfile SF 2 2" xfId="4539"/>
    <cellStyle name="_Tenaska Comparison_(C) WHE Proforma with ITC cash grant 10 Yr Amort_for deferral_102809_16.07E Wild Horse Wind Expansionwrkingfile SF 3" xfId="4540"/>
    <cellStyle name="_Tenaska Comparison_(C) WHE Proforma with ITC cash grant 10 Yr Amort_for deferral_102809_16.37E Wild Horse Expansion DeferralRevwrkingfile SF" xfId="4541"/>
    <cellStyle name="_Tenaska Comparison_(C) WHE Proforma with ITC cash grant 10 Yr Amort_for deferral_102809_16.37E Wild Horse Expansion DeferralRevwrkingfile SF 2" xfId="4542"/>
    <cellStyle name="_Tenaska Comparison_(C) WHE Proforma with ITC cash grant 10 Yr Amort_for deferral_102809_16.37E Wild Horse Expansion DeferralRevwrkingfile SF 2 2" xfId="4543"/>
    <cellStyle name="_Tenaska Comparison_(C) WHE Proforma with ITC cash grant 10 Yr Amort_for deferral_102809_16.37E Wild Horse Expansion DeferralRevwrkingfile SF 3" xfId="4544"/>
    <cellStyle name="_Tenaska Comparison_(C) WHE Proforma with ITC cash grant 10 Yr Amort_for rebuttal_120709" xfId="4545"/>
    <cellStyle name="_Tenaska Comparison_(C) WHE Proforma with ITC cash grant 10 Yr Amort_for rebuttal_120709 2" xfId="4546"/>
    <cellStyle name="_Tenaska Comparison_(C) WHE Proforma with ITC cash grant 10 Yr Amort_for rebuttal_120709 2 2" xfId="4547"/>
    <cellStyle name="_Tenaska Comparison_(C) WHE Proforma with ITC cash grant 10 Yr Amort_for rebuttal_120709 3" xfId="4548"/>
    <cellStyle name="_Tenaska Comparison_04.07E Wild Horse Wind Expansion" xfId="4549"/>
    <cellStyle name="_Tenaska Comparison_04.07E Wild Horse Wind Expansion 2" xfId="4550"/>
    <cellStyle name="_Tenaska Comparison_04.07E Wild Horse Wind Expansion 2 2" xfId="4551"/>
    <cellStyle name="_Tenaska Comparison_04.07E Wild Horse Wind Expansion 3" xfId="4552"/>
    <cellStyle name="_Tenaska Comparison_04.07E Wild Horse Wind Expansion_16.07E Wild Horse Wind Expansionwrkingfile" xfId="4553"/>
    <cellStyle name="_Tenaska Comparison_04.07E Wild Horse Wind Expansion_16.07E Wild Horse Wind Expansionwrkingfile 2" xfId="4554"/>
    <cellStyle name="_Tenaska Comparison_04.07E Wild Horse Wind Expansion_16.07E Wild Horse Wind Expansionwrkingfile 2 2" xfId="4555"/>
    <cellStyle name="_Tenaska Comparison_04.07E Wild Horse Wind Expansion_16.07E Wild Horse Wind Expansionwrkingfile 3" xfId="4556"/>
    <cellStyle name="_Tenaska Comparison_04.07E Wild Horse Wind Expansion_16.07E Wild Horse Wind Expansionwrkingfile SF" xfId="4557"/>
    <cellStyle name="_Tenaska Comparison_04.07E Wild Horse Wind Expansion_16.07E Wild Horse Wind Expansionwrkingfile SF 2" xfId="4558"/>
    <cellStyle name="_Tenaska Comparison_04.07E Wild Horse Wind Expansion_16.07E Wild Horse Wind Expansionwrkingfile SF 2 2" xfId="4559"/>
    <cellStyle name="_Tenaska Comparison_04.07E Wild Horse Wind Expansion_16.07E Wild Horse Wind Expansionwrkingfile SF 3" xfId="4560"/>
    <cellStyle name="_Tenaska Comparison_04.07E Wild Horse Wind Expansion_16.37E Wild Horse Expansion DeferralRevwrkingfile SF" xfId="4561"/>
    <cellStyle name="_Tenaska Comparison_04.07E Wild Horse Wind Expansion_16.37E Wild Horse Expansion DeferralRevwrkingfile SF 2" xfId="4562"/>
    <cellStyle name="_Tenaska Comparison_04.07E Wild Horse Wind Expansion_16.37E Wild Horse Expansion DeferralRevwrkingfile SF 2 2" xfId="4563"/>
    <cellStyle name="_Tenaska Comparison_04.07E Wild Horse Wind Expansion_16.37E Wild Horse Expansion DeferralRevwrkingfile SF 3" xfId="4564"/>
    <cellStyle name="_Tenaska Comparison_16.07E Wild Horse Wind Expansionwrkingfile" xfId="4565"/>
    <cellStyle name="_Tenaska Comparison_16.07E Wild Horse Wind Expansionwrkingfile 2" xfId="4566"/>
    <cellStyle name="_Tenaska Comparison_16.07E Wild Horse Wind Expansionwrkingfile 2 2" xfId="4567"/>
    <cellStyle name="_Tenaska Comparison_16.07E Wild Horse Wind Expansionwrkingfile 3" xfId="4568"/>
    <cellStyle name="_Tenaska Comparison_16.07E Wild Horse Wind Expansionwrkingfile SF" xfId="4569"/>
    <cellStyle name="_Tenaska Comparison_16.07E Wild Horse Wind Expansionwrkingfile SF 2" xfId="4570"/>
    <cellStyle name="_Tenaska Comparison_16.07E Wild Horse Wind Expansionwrkingfile SF 2 2" xfId="4571"/>
    <cellStyle name="_Tenaska Comparison_16.07E Wild Horse Wind Expansionwrkingfile SF 3" xfId="4572"/>
    <cellStyle name="_Tenaska Comparison_16.37E Wild Horse Expansion DeferralRevwrkingfile SF" xfId="4573"/>
    <cellStyle name="_Tenaska Comparison_16.37E Wild Horse Expansion DeferralRevwrkingfile SF 2" xfId="4574"/>
    <cellStyle name="_Tenaska Comparison_16.37E Wild Horse Expansion DeferralRevwrkingfile SF 2 2" xfId="4575"/>
    <cellStyle name="_Tenaska Comparison_16.37E Wild Horse Expansion DeferralRevwrkingfile SF 3" xfId="4576"/>
    <cellStyle name="_Tenaska Comparison_2009 GRC Compl Filing - Exhibit D" xfId="4577"/>
    <cellStyle name="_Tenaska Comparison_2009 GRC Compl Filing - Exhibit D 2" xfId="4578"/>
    <cellStyle name="_Tenaska Comparison_3.01 Income Statement" xfId="4579"/>
    <cellStyle name="_Tenaska Comparison_3.01 Income Statement 2" xfId="9832"/>
    <cellStyle name="_Tenaska Comparison_4 31 Regulatory Assets and Liabilities  7 06- Exhibit D" xfId="4580"/>
    <cellStyle name="_Tenaska Comparison_4 31 Regulatory Assets and Liabilities  7 06- Exhibit D 2" xfId="4581"/>
    <cellStyle name="_Tenaska Comparison_4 31 Regulatory Assets and Liabilities  7 06- Exhibit D 2 2" xfId="4582"/>
    <cellStyle name="_Tenaska Comparison_4 31 Regulatory Assets and Liabilities  7 06- Exhibit D 3" xfId="4583"/>
    <cellStyle name="_Tenaska Comparison_4 31 Regulatory Assets and Liabilities  7 06- Exhibit D_NIM Summary" xfId="4584"/>
    <cellStyle name="_Tenaska Comparison_4 31 Regulatory Assets and Liabilities  7 06- Exhibit D_NIM Summary 2" xfId="4585"/>
    <cellStyle name="_Tenaska Comparison_4 32 Regulatory Assets and Liabilities  7 06- Exhibit D" xfId="4586"/>
    <cellStyle name="_Tenaska Comparison_4 32 Regulatory Assets and Liabilities  7 06- Exhibit D 2" xfId="4587"/>
    <cellStyle name="_Tenaska Comparison_4 32 Regulatory Assets and Liabilities  7 06- Exhibit D 2 2" xfId="4588"/>
    <cellStyle name="_Tenaska Comparison_4 32 Regulatory Assets and Liabilities  7 06- Exhibit D 3" xfId="4589"/>
    <cellStyle name="_Tenaska Comparison_4 32 Regulatory Assets and Liabilities  7 06- Exhibit D_NIM Summary" xfId="4590"/>
    <cellStyle name="_Tenaska Comparison_4 32 Regulatory Assets and Liabilities  7 06- Exhibit D_NIM Summary 2" xfId="4591"/>
    <cellStyle name="_Tenaska Comparison_AURORA Total New" xfId="4592"/>
    <cellStyle name="_Tenaska Comparison_AURORA Total New 2" xfId="4593"/>
    <cellStyle name="_Tenaska Comparison_Book2" xfId="4594"/>
    <cellStyle name="_Tenaska Comparison_Book2 2" xfId="4595"/>
    <cellStyle name="_Tenaska Comparison_Book2 2 2" xfId="4596"/>
    <cellStyle name="_Tenaska Comparison_Book2 3" xfId="4597"/>
    <cellStyle name="_Tenaska Comparison_Book2_Adj Bench DR 3 for Initial Briefs (Electric)" xfId="4598"/>
    <cellStyle name="_Tenaska Comparison_Book2_Adj Bench DR 3 for Initial Briefs (Electric) 2" xfId="4599"/>
    <cellStyle name="_Tenaska Comparison_Book2_Adj Bench DR 3 for Initial Briefs (Electric) 2 2" xfId="4600"/>
    <cellStyle name="_Tenaska Comparison_Book2_Adj Bench DR 3 for Initial Briefs (Electric) 3" xfId="4601"/>
    <cellStyle name="_Tenaska Comparison_Book2_Electric Rev Req Model (2009 GRC) Rebuttal" xfId="4602"/>
    <cellStyle name="_Tenaska Comparison_Book2_Electric Rev Req Model (2009 GRC) Rebuttal 2" xfId="4603"/>
    <cellStyle name="_Tenaska Comparison_Book2_Electric Rev Req Model (2009 GRC) Rebuttal 2 2" xfId="4604"/>
    <cellStyle name="_Tenaska Comparison_Book2_Electric Rev Req Model (2009 GRC) Rebuttal 3" xfId="4605"/>
    <cellStyle name="_Tenaska Comparison_Book2_Electric Rev Req Model (2009 GRC) Rebuttal REmoval of New  WH Solar AdjustMI" xfId="4606"/>
    <cellStyle name="_Tenaska Comparison_Book2_Electric Rev Req Model (2009 GRC) Rebuttal REmoval of New  WH Solar AdjustMI 2" xfId="4607"/>
    <cellStyle name="_Tenaska Comparison_Book2_Electric Rev Req Model (2009 GRC) Rebuttal REmoval of New  WH Solar AdjustMI 2 2" xfId="4608"/>
    <cellStyle name="_Tenaska Comparison_Book2_Electric Rev Req Model (2009 GRC) Rebuttal REmoval of New  WH Solar AdjustMI 3" xfId="4609"/>
    <cellStyle name="_Tenaska Comparison_Book2_Electric Rev Req Model (2009 GRC) Revised 01-18-2010" xfId="4610"/>
    <cellStyle name="_Tenaska Comparison_Book2_Electric Rev Req Model (2009 GRC) Revised 01-18-2010 2" xfId="4611"/>
    <cellStyle name="_Tenaska Comparison_Book2_Electric Rev Req Model (2009 GRC) Revised 01-18-2010 2 2" xfId="4612"/>
    <cellStyle name="_Tenaska Comparison_Book2_Electric Rev Req Model (2009 GRC) Revised 01-18-2010 3" xfId="4613"/>
    <cellStyle name="_Tenaska Comparison_Book2_Final Order Electric EXHIBIT A-1" xfId="4614"/>
    <cellStyle name="_Tenaska Comparison_Book2_Final Order Electric EXHIBIT A-1 2" xfId="4615"/>
    <cellStyle name="_Tenaska Comparison_Book2_Final Order Electric EXHIBIT A-1 2 2" xfId="4616"/>
    <cellStyle name="_Tenaska Comparison_Book2_Final Order Electric EXHIBIT A-1 3" xfId="4617"/>
    <cellStyle name="_Tenaska Comparison_Book4" xfId="4618"/>
    <cellStyle name="_Tenaska Comparison_Book4 2" xfId="4619"/>
    <cellStyle name="_Tenaska Comparison_Book4 2 2" xfId="4620"/>
    <cellStyle name="_Tenaska Comparison_Book4 3" xfId="4621"/>
    <cellStyle name="_Tenaska Comparison_Book9" xfId="4622"/>
    <cellStyle name="_Tenaska Comparison_Book9 2" xfId="4623"/>
    <cellStyle name="_Tenaska Comparison_Book9 2 2" xfId="4624"/>
    <cellStyle name="_Tenaska Comparison_Book9 3" xfId="4625"/>
    <cellStyle name="_Tenaska Comparison_Electric COS Inputs" xfId="4626"/>
    <cellStyle name="_Tenaska Comparison_Electric COS Inputs 2" xfId="4627"/>
    <cellStyle name="_Tenaska Comparison_Electric COS Inputs 2 2" xfId="4628"/>
    <cellStyle name="_Tenaska Comparison_Electric COS Inputs 2 2 2" xfId="4629"/>
    <cellStyle name="_Tenaska Comparison_Electric COS Inputs 2 3" xfId="4630"/>
    <cellStyle name="_Tenaska Comparison_Electric COS Inputs 2 3 2" xfId="4631"/>
    <cellStyle name="_Tenaska Comparison_Electric COS Inputs 2 4" xfId="4632"/>
    <cellStyle name="_Tenaska Comparison_Electric COS Inputs 2 4 2" xfId="4633"/>
    <cellStyle name="_Tenaska Comparison_Electric COS Inputs 3" xfId="4634"/>
    <cellStyle name="_Tenaska Comparison_Electric COS Inputs 3 2" xfId="4635"/>
    <cellStyle name="_Tenaska Comparison_Electric COS Inputs 4" xfId="4636"/>
    <cellStyle name="_Tenaska Comparison_Electric COS Inputs 4 2" xfId="4637"/>
    <cellStyle name="_Tenaska Comparison_Electric COS Inputs 5" xfId="4638"/>
    <cellStyle name="_Tenaska Comparison_NIM Summary" xfId="4639"/>
    <cellStyle name="_Tenaska Comparison_NIM Summary 09GRC" xfId="4640"/>
    <cellStyle name="_Tenaska Comparison_NIM Summary 09GRC 2" xfId="4641"/>
    <cellStyle name="_Tenaska Comparison_NIM Summary 2" xfId="4642"/>
    <cellStyle name="_Tenaska Comparison_NIM Summary 3" xfId="4643"/>
    <cellStyle name="_Tenaska Comparison_NIM Summary 4" xfId="4644"/>
    <cellStyle name="_Tenaska Comparison_NIM Summary 5" xfId="4645"/>
    <cellStyle name="_Tenaska Comparison_NIM Summary 6" xfId="4646"/>
    <cellStyle name="_Tenaska Comparison_NIM Summary 7" xfId="4647"/>
    <cellStyle name="_Tenaska Comparison_NIM Summary 8" xfId="4648"/>
    <cellStyle name="_Tenaska Comparison_NIM Summary 9" xfId="4649"/>
    <cellStyle name="_Tenaska Comparison_PCA 9 -  Exhibit D April 2010 (3)" xfId="4650"/>
    <cellStyle name="_Tenaska Comparison_PCA 9 -  Exhibit D April 2010 (3) 2" xfId="4651"/>
    <cellStyle name="_Tenaska Comparison_Power Costs - Comparison bx Rbtl-Staff-Jt-PC" xfId="4652"/>
    <cellStyle name="_Tenaska Comparison_Power Costs - Comparison bx Rbtl-Staff-Jt-PC 2" xfId="4653"/>
    <cellStyle name="_Tenaska Comparison_Power Costs - Comparison bx Rbtl-Staff-Jt-PC 2 2" xfId="4654"/>
    <cellStyle name="_Tenaska Comparison_Power Costs - Comparison bx Rbtl-Staff-Jt-PC 3" xfId="4655"/>
    <cellStyle name="_Tenaska Comparison_Power Costs - Comparison bx Rbtl-Staff-Jt-PC_Adj Bench DR 3 for Initial Briefs (Electric)" xfId="4656"/>
    <cellStyle name="_Tenaska Comparison_Power Costs - Comparison bx Rbtl-Staff-Jt-PC_Adj Bench DR 3 for Initial Briefs (Electric) 2" xfId="4657"/>
    <cellStyle name="_Tenaska Comparison_Power Costs - Comparison bx Rbtl-Staff-Jt-PC_Adj Bench DR 3 for Initial Briefs (Electric) 2 2" xfId="4658"/>
    <cellStyle name="_Tenaska Comparison_Power Costs - Comparison bx Rbtl-Staff-Jt-PC_Adj Bench DR 3 for Initial Briefs (Electric) 3" xfId="4659"/>
    <cellStyle name="_Tenaska Comparison_Power Costs - Comparison bx Rbtl-Staff-Jt-PC_Electric Rev Req Model (2009 GRC) Rebuttal" xfId="4660"/>
    <cellStyle name="_Tenaska Comparison_Power Costs - Comparison bx Rbtl-Staff-Jt-PC_Electric Rev Req Model (2009 GRC) Rebuttal 2" xfId="4661"/>
    <cellStyle name="_Tenaska Comparison_Power Costs - Comparison bx Rbtl-Staff-Jt-PC_Electric Rev Req Model (2009 GRC) Rebuttal 2 2" xfId="4662"/>
    <cellStyle name="_Tenaska Comparison_Power Costs - Comparison bx Rbtl-Staff-Jt-PC_Electric Rev Req Model (2009 GRC) Rebuttal 3" xfId="4663"/>
    <cellStyle name="_Tenaska Comparison_Power Costs - Comparison bx Rbtl-Staff-Jt-PC_Electric Rev Req Model (2009 GRC) Rebuttal REmoval of New  WH Solar AdjustMI" xfId="4664"/>
    <cellStyle name="_Tenaska Comparison_Power Costs - Comparison bx Rbtl-Staff-Jt-PC_Electric Rev Req Model (2009 GRC) Rebuttal REmoval of New  WH Solar AdjustMI 2" xfId="4665"/>
    <cellStyle name="_Tenaska Comparison_Power Costs - Comparison bx Rbtl-Staff-Jt-PC_Electric Rev Req Model (2009 GRC) Rebuttal REmoval of New  WH Solar AdjustMI 2 2" xfId="4666"/>
    <cellStyle name="_Tenaska Comparison_Power Costs - Comparison bx Rbtl-Staff-Jt-PC_Electric Rev Req Model (2009 GRC) Rebuttal REmoval of New  WH Solar AdjustMI 3" xfId="4667"/>
    <cellStyle name="_Tenaska Comparison_Power Costs - Comparison bx Rbtl-Staff-Jt-PC_Electric Rev Req Model (2009 GRC) Revised 01-18-2010" xfId="4668"/>
    <cellStyle name="_Tenaska Comparison_Power Costs - Comparison bx Rbtl-Staff-Jt-PC_Electric Rev Req Model (2009 GRC) Revised 01-18-2010 2" xfId="4669"/>
    <cellStyle name="_Tenaska Comparison_Power Costs - Comparison bx Rbtl-Staff-Jt-PC_Electric Rev Req Model (2009 GRC) Revised 01-18-2010 2 2" xfId="4670"/>
    <cellStyle name="_Tenaska Comparison_Power Costs - Comparison bx Rbtl-Staff-Jt-PC_Electric Rev Req Model (2009 GRC) Revised 01-18-2010 3" xfId="4671"/>
    <cellStyle name="_Tenaska Comparison_Power Costs - Comparison bx Rbtl-Staff-Jt-PC_Final Order Electric EXHIBIT A-1" xfId="4672"/>
    <cellStyle name="_Tenaska Comparison_Power Costs - Comparison bx Rbtl-Staff-Jt-PC_Final Order Electric EXHIBIT A-1 2" xfId="4673"/>
    <cellStyle name="_Tenaska Comparison_Power Costs - Comparison bx Rbtl-Staff-Jt-PC_Final Order Electric EXHIBIT A-1 2 2" xfId="4674"/>
    <cellStyle name="_Tenaska Comparison_Power Costs - Comparison bx Rbtl-Staff-Jt-PC_Final Order Electric EXHIBIT A-1 3" xfId="4675"/>
    <cellStyle name="_Tenaska Comparison_Production Adj 4.37" xfId="4676"/>
    <cellStyle name="_Tenaska Comparison_Production Adj 4.37 2" xfId="4677"/>
    <cellStyle name="_Tenaska Comparison_Production Adj 4.37 2 2" xfId="4678"/>
    <cellStyle name="_Tenaska Comparison_Production Adj 4.37 3" xfId="4679"/>
    <cellStyle name="_Tenaska Comparison_Purchased Power Adj 4.03" xfId="4680"/>
    <cellStyle name="_Tenaska Comparison_Purchased Power Adj 4.03 2" xfId="4681"/>
    <cellStyle name="_Tenaska Comparison_Purchased Power Adj 4.03 2 2" xfId="4682"/>
    <cellStyle name="_Tenaska Comparison_Purchased Power Adj 4.03 3" xfId="4683"/>
    <cellStyle name="_Tenaska Comparison_Rebuttal Power Costs" xfId="4684"/>
    <cellStyle name="_Tenaska Comparison_Rebuttal Power Costs 2" xfId="4685"/>
    <cellStyle name="_Tenaska Comparison_Rebuttal Power Costs 2 2" xfId="4686"/>
    <cellStyle name="_Tenaska Comparison_Rebuttal Power Costs 3" xfId="4687"/>
    <cellStyle name="_Tenaska Comparison_Rebuttal Power Costs_Adj Bench DR 3 for Initial Briefs (Electric)" xfId="4688"/>
    <cellStyle name="_Tenaska Comparison_Rebuttal Power Costs_Adj Bench DR 3 for Initial Briefs (Electric) 2" xfId="4689"/>
    <cellStyle name="_Tenaska Comparison_Rebuttal Power Costs_Adj Bench DR 3 for Initial Briefs (Electric) 2 2" xfId="4690"/>
    <cellStyle name="_Tenaska Comparison_Rebuttal Power Costs_Adj Bench DR 3 for Initial Briefs (Electric) 3" xfId="4691"/>
    <cellStyle name="_Tenaska Comparison_Rebuttal Power Costs_Electric Rev Req Model (2009 GRC) Rebuttal" xfId="4692"/>
    <cellStyle name="_Tenaska Comparison_Rebuttal Power Costs_Electric Rev Req Model (2009 GRC) Rebuttal 2" xfId="4693"/>
    <cellStyle name="_Tenaska Comparison_Rebuttal Power Costs_Electric Rev Req Model (2009 GRC) Rebuttal 2 2" xfId="4694"/>
    <cellStyle name="_Tenaska Comparison_Rebuttal Power Costs_Electric Rev Req Model (2009 GRC) Rebuttal 3" xfId="4695"/>
    <cellStyle name="_Tenaska Comparison_Rebuttal Power Costs_Electric Rev Req Model (2009 GRC) Rebuttal REmoval of New  WH Solar AdjustMI" xfId="4696"/>
    <cellStyle name="_Tenaska Comparison_Rebuttal Power Costs_Electric Rev Req Model (2009 GRC) Rebuttal REmoval of New  WH Solar AdjustMI 2" xfId="4697"/>
    <cellStyle name="_Tenaska Comparison_Rebuttal Power Costs_Electric Rev Req Model (2009 GRC) Rebuttal REmoval of New  WH Solar AdjustMI 2 2" xfId="4698"/>
    <cellStyle name="_Tenaska Comparison_Rebuttal Power Costs_Electric Rev Req Model (2009 GRC) Rebuttal REmoval of New  WH Solar AdjustMI 3" xfId="4699"/>
    <cellStyle name="_Tenaska Comparison_Rebuttal Power Costs_Electric Rev Req Model (2009 GRC) Revised 01-18-2010" xfId="4700"/>
    <cellStyle name="_Tenaska Comparison_Rebuttal Power Costs_Electric Rev Req Model (2009 GRC) Revised 01-18-2010 2" xfId="4701"/>
    <cellStyle name="_Tenaska Comparison_Rebuttal Power Costs_Electric Rev Req Model (2009 GRC) Revised 01-18-2010 2 2" xfId="4702"/>
    <cellStyle name="_Tenaska Comparison_Rebuttal Power Costs_Electric Rev Req Model (2009 GRC) Revised 01-18-2010 3" xfId="4703"/>
    <cellStyle name="_Tenaska Comparison_Rebuttal Power Costs_Final Order Electric EXHIBIT A-1" xfId="4704"/>
    <cellStyle name="_Tenaska Comparison_Rebuttal Power Costs_Final Order Electric EXHIBIT A-1 2" xfId="4705"/>
    <cellStyle name="_Tenaska Comparison_Rebuttal Power Costs_Final Order Electric EXHIBIT A-1 2 2" xfId="4706"/>
    <cellStyle name="_Tenaska Comparison_Rebuttal Power Costs_Final Order Electric EXHIBIT A-1 3" xfId="4707"/>
    <cellStyle name="_Tenaska Comparison_ROR 5.02" xfId="4708"/>
    <cellStyle name="_Tenaska Comparison_ROR 5.02 2" xfId="4709"/>
    <cellStyle name="_Tenaska Comparison_ROR 5.02 2 2" xfId="4710"/>
    <cellStyle name="_Tenaska Comparison_ROR 5.02 3" xfId="4711"/>
    <cellStyle name="_Tenaska Comparison_Transmission Workbook for May BOD" xfId="4712"/>
    <cellStyle name="_Tenaska Comparison_Transmission Workbook for May BOD 2" xfId="4713"/>
    <cellStyle name="_Tenaska Comparison_Wind Integration 10GRC" xfId="4714"/>
    <cellStyle name="_Tenaska Comparison_Wind Integration 10GRC 2" xfId="4715"/>
    <cellStyle name="_x0013__TENASKA REGULATORY ASSET" xfId="4716"/>
    <cellStyle name="_x0013__TENASKA REGULATORY ASSET 2" xfId="4717"/>
    <cellStyle name="_x0013__TENASKA REGULATORY ASSET 2 2" xfId="4718"/>
    <cellStyle name="_x0013__TENASKA REGULATORY ASSET 3" xfId="4719"/>
    <cellStyle name="_Therms Data" xfId="4720"/>
    <cellStyle name="_Therms Data_Pro Forma Rev 09 GRC" xfId="4721"/>
    <cellStyle name="_Therms Data_Pro Forma Rev 2010 GRC" xfId="4722"/>
    <cellStyle name="_Therms Data_Pro Forma Rev 2010 GRC_Preliminary" xfId="4723"/>
    <cellStyle name="_Therms Data_Revenue (Feb 09 - Jan 10)" xfId="4724"/>
    <cellStyle name="_Therms Data_Revenue (Jan 09 - Dec 09)" xfId="4725"/>
    <cellStyle name="_Therms Data_Revenue (Mar 09 - Feb 10)" xfId="4726"/>
    <cellStyle name="_Therms Data_Volume Exhibit (Jan09 - Dec09)" xfId="4727"/>
    <cellStyle name="_Value Copy 11 30 05 gas 12 09 05 AURORA at 12 14 05" xfId="4728"/>
    <cellStyle name="_Value Copy 11 30 05 gas 12 09 05 AURORA at 12 14 05 2" xfId="4729"/>
    <cellStyle name="_Value Copy 11 30 05 gas 12 09 05 AURORA at 12 14 05 2 2" xfId="4730"/>
    <cellStyle name="_Value Copy 11 30 05 gas 12 09 05 AURORA at 12 14 05 2 2 2" xfId="4731"/>
    <cellStyle name="_Value Copy 11 30 05 gas 12 09 05 AURORA at 12 14 05 2 3" xfId="4732"/>
    <cellStyle name="_Value Copy 11 30 05 gas 12 09 05 AURORA at 12 14 05 3" xfId="4733"/>
    <cellStyle name="_Value Copy 11 30 05 gas 12 09 05 AURORA at 12 14 05 3 2" xfId="4734"/>
    <cellStyle name="_Value Copy 11 30 05 gas 12 09 05 AURORA at 12 14 05 4" xfId="4735"/>
    <cellStyle name="_Value Copy 11 30 05 gas 12 09 05 AURORA at 12 14 05 4 2" xfId="4736"/>
    <cellStyle name="_Value Copy 11 30 05 gas 12 09 05 AURORA at 12 14 05_04 07E Wild Horse Wind Expansion (C) (2)" xfId="4737"/>
    <cellStyle name="_Value Copy 11 30 05 gas 12 09 05 AURORA at 12 14 05_04 07E Wild Horse Wind Expansion (C) (2) 2" xfId="4738"/>
    <cellStyle name="_Value Copy 11 30 05 gas 12 09 05 AURORA at 12 14 05_04 07E Wild Horse Wind Expansion (C) (2) 2 2" xfId="4739"/>
    <cellStyle name="_Value Copy 11 30 05 gas 12 09 05 AURORA at 12 14 05_04 07E Wild Horse Wind Expansion (C) (2) 3" xfId="4740"/>
    <cellStyle name="_Value Copy 11 30 05 gas 12 09 05 AURORA at 12 14 05_04 07E Wild Horse Wind Expansion (C) (2)_Adj Bench DR 3 for Initial Briefs (Electric)" xfId="4741"/>
    <cellStyle name="_Value Copy 11 30 05 gas 12 09 05 AURORA at 12 14 05_04 07E Wild Horse Wind Expansion (C) (2)_Adj Bench DR 3 for Initial Briefs (Electric) 2" xfId="4742"/>
    <cellStyle name="_Value Copy 11 30 05 gas 12 09 05 AURORA at 12 14 05_04 07E Wild Horse Wind Expansion (C) (2)_Adj Bench DR 3 for Initial Briefs (Electric) 2 2" xfId="4743"/>
    <cellStyle name="_Value Copy 11 30 05 gas 12 09 05 AURORA at 12 14 05_04 07E Wild Horse Wind Expansion (C) (2)_Adj Bench DR 3 for Initial Briefs (Electric) 3" xfId="4744"/>
    <cellStyle name="_Value Copy 11 30 05 gas 12 09 05 AURORA at 12 14 05_04 07E Wild Horse Wind Expansion (C) (2)_Electric Rev Req Model (2009 GRC) " xfId="4745"/>
    <cellStyle name="_Value Copy 11 30 05 gas 12 09 05 AURORA at 12 14 05_04 07E Wild Horse Wind Expansion (C) (2)_Electric Rev Req Model (2009 GRC)  2" xfId="4746"/>
    <cellStyle name="_Value Copy 11 30 05 gas 12 09 05 AURORA at 12 14 05_04 07E Wild Horse Wind Expansion (C) (2)_Electric Rev Req Model (2009 GRC)  2 2" xfId="4747"/>
    <cellStyle name="_Value Copy 11 30 05 gas 12 09 05 AURORA at 12 14 05_04 07E Wild Horse Wind Expansion (C) (2)_Electric Rev Req Model (2009 GRC)  3" xfId="4748"/>
    <cellStyle name="_Value Copy 11 30 05 gas 12 09 05 AURORA at 12 14 05_04 07E Wild Horse Wind Expansion (C) (2)_Electric Rev Req Model (2009 GRC) Rebuttal" xfId="4749"/>
    <cellStyle name="_Value Copy 11 30 05 gas 12 09 05 AURORA at 12 14 05_04 07E Wild Horse Wind Expansion (C) (2)_Electric Rev Req Model (2009 GRC) Rebuttal 2" xfId="4750"/>
    <cellStyle name="_Value Copy 11 30 05 gas 12 09 05 AURORA at 12 14 05_04 07E Wild Horse Wind Expansion (C) (2)_Electric Rev Req Model (2009 GRC) Rebuttal 2 2" xfId="4751"/>
    <cellStyle name="_Value Copy 11 30 05 gas 12 09 05 AURORA at 12 14 05_04 07E Wild Horse Wind Expansion (C) (2)_Electric Rev Req Model (2009 GRC) Rebuttal 3" xfId="4752"/>
    <cellStyle name="_Value Copy 11 30 05 gas 12 09 05 AURORA at 12 14 05_04 07E Wild Horse Wind Expansion (C) (2)_Electric Rev Req Model (2009 GRC) Rebuttal REmoval of New  WH Solar AdjustMI" xfId="4753"/>
    <cellStyle name="_Value Copy 11 30 05 gas 12 09 05 AURORA at 12 14 05_04 07E Wild Horse Wind Expansion (C) (2)_Electric Rev Req Model (2009 GRC) Rebuttal REmoval of New  WH Solar AdjustMI 2" xfId="4754"/>
    <cellStyle name="_Value Copy 11 30 05 gas 12 09 05 AURORA at 12 14 05_04 07E Wild Horse Wind Expansion (C) (2)_Electric Rev Req Model (2009 GRC) Rebuttal REmoval of New  WH Solar AdjustMI 2 2" xfId="4755"/>
    <cellStyle name="_Value Copy 11 30 05 gas 12 09 05 AURORA at 12 14 05_04 07E Wild Horse Wind Expansion (C) (2)_Electric Rev Req Model (2009 GRC) Rebuttal REmoval of New  WH Solar AdjustMI 3" xfId="4756"/>
    <cellStyle name="_Value Copy 11 30 05 gas 12 09 05 AURORA at 12 14 05_04 07E Wild Horse Wind Expansion (C) (2)_Electric Rev Req Model (2009 GRC) Revised 01-18-2010" xfId="4757"/>
    <cellStyle name="_Value Copy 11 30 05 gas 12 09 05 AURORA at 12 14 05_04 07E Wild Horse Wind Expansion (C) (2)_Electric Rev Req Model (2009 GRC) Revised 01-18-2010 2" xfId="4758"/>
    <cellStyle name="_Value Copy 11 30 05 gas 12 09 05 AURORA at 12 14 05_04 07E Wild Horse Wind Expansion (C) (2)_Electric Rev Req Model (2009 GRC) Revised 01-18-2010 2 2" xfId="4759"/>
    <cellStyle name="_Value Copy 11 30 05 gas 12 09 05 AURORA at 12 14 05_04 07E Wild Horse Wind Expansion (C) (2)_Electric Rev Req Model (2009 GRC) Revised 01-18-2010 3" xfId="4760"/>
    <cellStyle name="_Value Copy 11 30 05 gas 12 09 05 AURORA at 12 14 05_04 07E Wild Horse Wind Expansion (C) (2)_Final Order Electric EXHIBIT A-1" xfId="4761"/>
    <cellStyle name="_Value Copy 11 30 05 gas 12 09 05 AURORA at 12 14 05_04 07E Wild Horse Wind Expansion (C) (2)_Final Order Electric EXHIBIT A-1 2" xfId="4762"/>
    <cellStyle name="_Value Copy 11 30 05 gas 12 09 05 AURORA at 12 14 05_04 07E Wild Horse Wind Expansion (C) (2)_Final Order Electric EXHIBIT A-1 2 2" xfId="4763"/>
    <cellStyle name="_Value Copy 11 30 05 gas 12 09 05 AURORA at 12 14 05_04 07E Wild Horse Wind Expansion (C) (2)_Final Order Electric EXHIBIT A-1 3" xfId="4764"/>
    <cellStyle name="_Value Copy 11 30 05 gas 12 09 05 AURORA at 12 14 05_04 07E Wild Horse Wind Expansion (C) (2)_TENASKA REGULATORY ASSET" xfId="4765"/>
    <cellStyle name="_Value Copy 11 30 05 gas 12 09 05 AURORA at 12 14 05_04 07E Wild Horse Wind Expansion (C) (2)_TENASKA REGULATORY ASSET 2" xfId="4766"/>
    <cellStyle name="_Value Copy 11 30 05 gas 12 09 05 AURORA at 12 14 05_04 07E Wild Horse Wind Expansion (C) (2)_TENASKA REGULATORY ASSET 2 2" xfId="4767"/>
    <cellStyle name="_Value Copy 11 30 05 gas 12 09 05 AURORA at 12 14 05_04 07E Wild Horse Wind Expansion (C) (2)_TENASKA REGULATORY ASSET 3" xfId="4768"/>
    <cellStyle name="_Value Copy 11 30 05 gas 12 09 05 AURORA at 12 14 05_16.37E Wild Horse Expansion DeferralRevwrkingfile SF" xfId="4769"/>
    <cellStyle name="_Value Copy 11 30 05 gas 12 09 05 AURORA at 12 14 05_16.37E Wild Horse Expansion DeferralRevwrkingfile SF 2" xfId="4770"/>
    <cellStyle name="_Value Copy 11 30 05 gas 12 09 05 AURORA at 12 14 05_16.37E Wild Horse Expansion DeferralRevwrkingfile SF 2 2" xfId="4771"/>
    <cellStyle name="_Value Copy 11 30 05 gas 12 09 05 AURORA at 12 14 05_16.37E Wild Horse Expansion DeferralRevwrkingfile SF 3" xfId="4772"/>
    <cellStyle name="_Value Copy 11 30 05 gas 12 09 05 AURORA at 12 14 05_2009 GRC Compl Filing - Exhibit D" xfId="4773"/>
    <cellStyle name="_Value Copy 11 30 05 gas 12 09 05 AURORA at 12 14 05_2009 GRC Compl Filing - Exhibit D 2" xfId="4774"/>
    <cellStyle name="_Value Copy 11 30 05 gas 12 09 05 AURORA at 12 14 05_3.01 Income Statement" xfId="4775"/>
    <cellStyle name="_Value Copy 11 30 05 gas 12 09 05 AURORA at 12 14 05_3.01 Income Statement 2" xfId="9833"/>
    <cellStyle name="_Value Copy 11 30 05 gas 12 09 05 AURORA at 12 14 05_4 31 Regulatory Assets and Liabilities  7 06- Exhibit D" xfId="4776"/>
    <cellStyle name="_Value Copy 11 30 05 gas 12 09 05 AURORA at 12 14 05_4 31 Regulatory Assets and Liabilities  7 06- Exhibit D 2" xfId="4777"/>
    <cellStyle name="_Value Copy 11 30 05 gas 12 09 05 AURORA at 12 14 05_4 31 Regulatory Assets and Liabilities  7 06- Exhibit D 2 2" xfId="4778"/>
    <cellStyle name="_Value Copy 11 30 05 gas 12 09 05 AURORA at 12 14 05_4 31 Regulatory Assets and Liabilities  7 06- Exhibit D 3" xfId="4779"/>
    <cellStyle name="_Value Copy 11 30 05 gas 12 09 05 AURORA at 12 14 05_4 31 Regulatory Assets and Liabilities  7 06- Exhibit D_NIM Summary" xfId="4780"/>
    <cellStyle name="_Value Copy 11 30 05 gas 12 09 05 AURORA at 12 14 05_4 31 Regulatory Assets and Liabilities  7 06- Exhibit D_NIM Summary 2" xfId="4781"/>
    <cellStyle name="_Value Copy 11 30 05 gas 12 09 05 AURORA at 12 14 05_4 32 Regulatory Assets and Liabilities  7 06- Exhibit D" xfId="4782"/>
    <cellStyle name="_Value Copy 11 30 05 gas 12 09 05 AURORA at 12 14 05_4 32 Regulatory Assets and Liabilities  7 06- Exhibit D 2" xfId="4783"/>
    <cellStyle name="_Value Copy 11 30 05 gas 12 09 05 AURORA at 12 14 05_4 32 Regulatory Assets and Liabilities  7 06- Exhibit D 2 2" xfId="4784"/>
    <cellStyle name="_Value Copy 11 30 05 gas 12 09 05 AURORA at 12 14 05_4 32 Regulatory Assets and Liabilities  7 06- Exhibit D 3" xfId="4785"/>
    <cellStyle name="_Value Copy 11 30 05 gas 12 09 05 AURORA at 12 14 05_4 32 Regulatory Assets and Liabilities  7 06- Exhibit D_NIM Summary" xfId="4786"/>
    <cellStyle name="_Value Copy 11 30 05 gas 12 09 05 AURORA at 12 14 05_4 32 Regulatory Assets and Liabilities  7 06- Exhibit D_NIM Summary 2" xfId="4787"/>
    <cellStyle name="_Value Copy 11 30 05 gas 12 09 05 AURORA at 12 14 05_AURORA Total New" xfId="4788"/>
    <cellStyle name="_Value Copy 11 30 05 gas 12 09 05 AURORA at 12 14 05_AURORA Total New 2" xfId="4789"/>
    <cellStyle name="_Value Copy 11 30 05 gas 12 09 05 AURORA at 12 14 05_Book2" xfId="4790"/>
    <cellStyle name="_Value Copy 11 30 05 gas 12 09 05 AURORA at 12 14 05_Book2 2" xfId="4791"/>
    <cellStyle name="_Value Copy 11 30 05 gas 12 09 05 AURORA at 12 14 05_Book2 2 2" xfId="4792"/>
    <cellStyle name="_Value Copy 11 30 05 gas 12 09 05 AURORA at 12 14 05_Book2 3" xfId="4793"/>
    <cellStyle name="_Value Copy 11 30 05 gas 12 09 05 AURORA at 12 14 05_Book2_Adj Bench DR 3 for Initial Briefs (Electric)" xfId="4794"/>
    <cellStyle name="_Value Copy 11 30 05 gas 12 09 05 AURORA at 12 14 05_Book2_Adj Bench DR 3 for Initial Briefs (Electric) 2" xfId="4795"/>
    <cellStyle name="_Value Copy 11 30 05 gas 12 09 05 AURORA at 12 14 05_Book2_Adj Bench DR 3 for Initial Briefs (Electric) 2 2" xfId="4796"/>
    <cellStyle name="_Value Copy 11 30 05 gas 12 09 05 AURORA at 12 14 05_Book2_Adj Bench DR 3 for Initial Briefs (Electric) 3" xfId="4797"/>
    <cellStyle name="_Value Copy 11 30 05 gas 12 09 05 AURORA at 12 14 05_Book2_Electric Rev Req Model (2009 GRC) Rebuttal" xfId="4798"/>
    <cellStyle name="_Value Copy 11 30 05 gas 12 09 05 AURORA at 12 14 05_Book2_Electric Rev Req Model (2009 GRC) Rebuttal 2" xfId="4799"/>
    <cellStyle name="_Value Copy 11 30 05 gas 12 09 05 AURORA at 12 14 05_Book2_Electric Rev Req Model (2009 GRC) Rebuttal 2 2" xfId="4800"/>
    <cellStyle name="_Value Copy 11 30 05 gas 12 09 05 AURORA at 12 14 05_Book2_Electric Rev Req Model (2009 GRC) Rebuttal 3" xfId="4801"/>
    <cellStyle name="_Value Copy 11 30 05 gas 12 09 05 AURORA at 12 14 05_Book2_Electric Rev Req Model (2009 GRC) Rebuttal REmoval of New  WH Solar AdjustMI" xfId="4802"/>
    <cellStyle name="_Value Copy 11 30 05 gas 12 09 05 AURORA at 12 14 05_Book2_Electric Rev Req Model (2009 GRC) Rebuttal REmoval of New  WH Solar AdjustMI 2" xfId="4803"/>
    <cellStyle name="_Value Copy 11 30 05 gas 12 09 05 AURORA at 12 14 05_Book2_Electric Rev Req Model (2009 GRC) Rebuttal REmoval of New  WH Solar AdjustMI 2 2" xfId="4804"/>
    <cellStyle name="_Value Copy 11 30 05 gas 12 09 05 AURORA at 12 14 05_Book2_Electric Rev Req Model (2009 GRC) Rebuttal REmoval of New  WH Solar AdjustMI 3" xfId="4805"/>
    <cellStyle name="_Value Copy 11 30 05 gas 12 09 05 AURORA at 12 14 05_Book2_Electric Rev Req Model (2009 GRC) Revised 01-18-2010" xfId="4806"/>
    <cellStyle name="_Value Copy 11 30 05 gas 12 09 05 AURORA at 12 14 05_Book2_Electric Rev Req Model (2009 GRC) Revised 01-18-2010 2" xfId="4807"/>
    <cellStyle name="_Value Copy 11 30 05 gas 12 09 05 AURORA at 12 14 05_Book2_Electric Rev Req Model (2009 GRC) Revised 01-18-2010 2 2" xfId="4808"/>
    <cellStyle name="_Value Copy 11 30 05 gas 12 09 05 AURORA at 12 14 05_Book2_Electric Rev Req Model (2009 GRC) Revised 01-18-2010 3" xfId="4809"/>
    <cellStyle name="_Value Copy 11 30 05 gas 12 09 05 AURORA at 12 14 05_Book2_Final Order Electric EXHIBIT A-1" xfId="4810"/>
    <cellStyle name="_Value Copy 11 30 05 gas 12 09 05 AURORA at 12 14 05_Book2_Final Order Electric EXHIBIT A-1 2" xfId="4811"/>
    <cellStyle name="_Value Copy 11 30 05 gas 12 09 05 AURORA at 12 14 05_Book2_Final Order Electric EXHIBIT A-1 2 2" xfId="4812"/>
    <cellStyle name="_Value Copy 11 30 05 gas 12 09 05 AURORA at 12 14 05_Book2_Final Order Electric EXHIBIT A-1 3" xfId="4813"/>
    <cellStyle name="_Value Copy 11 30 05 gas 12 09 05 AURORA at 12 14 05_Book4" xfId="4814"/>
    <cellStyle name="_Value Copy 11 30 05 gas 12 09 05 AURORA at 12 14 05_Book4 2" xfId="4815"/>
    <cellStyle name="_Value Copy 11 30 05 gas 12 09 05 AURORA at 12 14 05_Book4 2 2" xfId="4816"/>
    <cellStyle name="_Value Copy 11 30 05 gas 12 09 05 AURORA at 12 14 05_Book4 3" xfId="4817"/>
    <cellStyle name="_Value Copy 11 30 05 gas 12 09 05 AURORA at 12 14 05_Book9" xfId="4818"/>
    <cellStyle name="_Value Copy 11 30 05 gas 12 09 05 AURORA at 12 14 05_Book9 2" xfId="4819"/>
    <cellStyle name="_Value Copy 11 30 05 gas 12 09 05 AURORA at 12 14 05_Book9 2 2" xfId="4820"/>
    <cellStyle name="_Value Copy 11 30 05 gas 12 09 05 AURORA at 12 14 05_Book9 3" xfId="4821"/>
    <cellStyle name="_Value Copy 11 30 05 gas 12 09 05 AURORA at 12 14 05_Direct Assignment Distribution Plant 2008" xfId="4822"/>
    <cellStyle name="_Value Copy 11 30 05 gas 12 09 05 AURORA at 12 14 05_Direct Assignment Distribution Plant 2008 2" xfId="4823"/>
    <cellStyle name="_Value Copy 11 30 05 gas 12 09 05 AURORA at 12 14 05_Direct Assignment Distribution Plant 2008 2 2" xfId="4824"/>
    <cellStyle name="_Value Copy 11 30 05 gas 12 09 05 AURORA at 12 14 05_Direct Assignment Distribution Plant 2008 2 2 2" xfId="4825"/>
    <cellStyle name="_Value Copy 11 30 05 gas 12 09 05 AURORA at 12 14 05_Direct Assignment Distribution Plant 2008 2 3" xfId="4826"/>
    <cellStyle name="_Value Copy 11 30 05 gas 12 09 05 AURORA at 12 14 05_Direct Assignment Distribution Plant 2008 2 3 2" xfId="4827"/>
    <cellStyle name="_Value Copy 11 30 05 gas 12 09 05 AURORA at 12 14 05_Direct Assignment Distribution Plant 2008 2 4" xfId="4828"/>
    <cellStyle name="_Value Copy 11 30 05 gas 12 09 05 AURORA at 12 14 05_Direct Assignment Distribution Plant 2008 2 4 2" xfId="4829"/>
    <cellStyle name="_Value Copy 11 30 05 gas 12 09 05 AURORA at 12 14 05_Direct Assignment Distribution Plant 2008 3" xfId="4830"/>
    <cellStyle name="_Value Copy 11 30 05 gas 12 09 05 AURORA at 12 14 05_Direct Assignment Distribution Plant 2008 3 2" xfId="4831"/>
    <cellStyle name="_Value Copy 11 30 05 gas 12 09 05 AURORA at 12 14 05_Direct Assignment Distribution Plant 2008 4" xfId="4832"/>
    <cellStyle name="_Value Copy 11 30 05 gas 12 09 05 AURORA at 12 14 05_Direct Assignment Distribution Plant 2008 4 2" xfId="4833"/>
    <cellStyle name="_Value Copy 11 30 05 gas 12 09 05 AURORA at 12 14 05_Direct Assignment Distribution Plant 2008 5" xfId="4834"/>
    <cellStyle name="_Value Copy 11 30 05 gas 12 09 05 AURORA at 12 14 05_Electric COS Inputs" xfId="4835"/>
    <cellStyle name="_Value Copy 11 30 05 gas 12 09 05 AURORA at 12 14 05_Electric COS Inputs 2" xfId="4836"/>
    <cellStyle name="_Value Copy 11 30 05 gas 12 09 05 AURORA at 12 14 05_Electric COS Inputs 2 2" xfId="4837"/>
    <cellStyle name="_Value Copy 11 30 05 gas 12 09 05 AURORA at 12 14 05_Electric COS Inputs 2 2 2" xfId="4838"/>
    <cellStyle name="_Value Copy 11 30 05 gas 12 09 05 AURORA at 12 14 05_Electric COS Inputs 2 3" xfId="4839"/>
    <cellStyle name="_Value Copy 11 30 05 gas 12 09 05 AURORA at 12 14 05_Electric COS Inputs 2 3 2" xfId="4840"/>
    <cellStyle name="_Value Copy 11 30 05 gas 12 09 05 AURORA at 12 14 05_Electric COS Inputs 2 4" xfId="4841"/>
    <cellStyle name="_Value Copy 11 30 05 gas 12 09 05 AURORA at 12 14 05_Electric COS Inputs 2 4 2" xfId="4842"/>
    <cellStyle name="_Value Copy 11 30 05 gas 12 09 05 AURORA at 12 14 05_Electric COS Inputs 3" xfId="4843"/>
    <cellStyle name="_Value Copy 11 30 05 gas 12 09 05 AURORA at 12 14 05_Electric COS Inputs 3 2" xfId="4844"/>
    <cellStyle name="_Value Copy 11 30 05 gas 12 09 05 AURORA at 12 14 05_Electric COS Inputs 4" xfId="4845"/>
    <cellStyle name="_Value Copy 11 30 05 gas 12 09 05 AURORA at 12 14 05_Electric COS Inputs 4 2" xfId="4846"/>
    <cellStyle name="_Value Copy 11 30 05 gas 12 09 05 AURORA at 12 14 05_Electric COS Inputs 5" xfId="4847"/>
    <cellStyle name="_Value Copy 11 30 05 gas 12 09 05 AURORA at 12 14 05_Electric Rate Spread and Rate Design 3.23.09" xfId="4848"/>
    <cellStyle name="_Value Copy 11 30 05 gas 12 09 05 AURORA at 12 14 05_Electric Rate Spread and Rate Design 3.23.09 2" xfId="4849"/>
    <cellStyle name="_Value Copy 11 30 05 gas 12 09 05 AURORA at 12 14 05_Electric Rate Spread and Rate Design 3.23.09 2 2" xfId="4850"/>
    <cellStyle name="_Value Copy 11 30 05 gas 12 09 05 AURORA at 12 14 05_Electric Rate Spread and Rate Design 3.23.09 2 2 2" xfId="4851"/>
    <cellStyle name="_Value Copy 11 30 05 gas 12 09 05 AURORA at 12 14 05_Electric Rate Spread and Rate Design 3.23.09 2 3" xfId="4852"/>
    <cellStyle name="_Value Copy 11 30 05 gas 12 09 05 AURORA at 12 14 05_Electric Rate Spread and Rate Design 3.23.09 2 3 2" xfId="4853"/>
    <cellStyle name="_Value Copy 11 30 05 gas 12 09 05 AURORA at 12 14 05_Electric Rate Spread and Rate Design 3.23.09 2 4" xfId="4854"/>
    <cellStyle name="_Value Copy 11 30 05 gas 12 09 05 AURORA at 12 14 05_Electric Rate Spread and Rate Design 3.23.09 2 4 2" xfId="4855"/>
    <cellStyle name="_Value Copy 11 30 05 gas 12 09 05 AURORA at 12 14 05_Electric Rate Spread and Rate Design 3.23.09 3" xfId="4856"/>
    <cellStyle name="_Value Copy 11 30 05 gas 12 09 05 AURORA at 12 14 05_Electric Rate Spread and Rate Design 3.23.09 3 2" xfId="4857"/>
    <cellStyle name="_Value Copy 11 30 05 gas 12 09 05 AURORA at 12 14 05_Electric Rate Spread and Rate Design 3.23.09 4" xfId="4858"/>
    <cellStyle name="_Value Copy 11 30 05 gas 12 09 05 AURORA at 12 14 05_Electric Rate Spread and Rate Design 3.23.09 4 2" xfId="4859"/>
    <cellStyle name="_Value Copy 11 30 05 gas 12 09 05 AURORA at 12 14 05_Electric Rate Spread and Rate Design 3.23.09 5" xfId="4860"/>
    <cellStyle name="_Value Copy 11 30 05 gas 12 09 05 AURORA at 12 14 05_Exhibit D fr R Gho 12-31-08" xfId="4861"/>
    <cellStyle name="_Value Copy 11 30 05 gas 12 09 05 AURORA at 12 14 05_Exhibit D fr R Gho 12-31-08 2" xfId="4862"/>
    <cellStyle name="_Value Copy 11 30 05 gas 12 09 05 AURORA at 12 14 05_Exhibit D fr R Gho 12-31-08 v2" xfId="4863"/>
    <cellStyle name="_Value Copy 11 30 05 gas 12 09 05 AURORA at 12 14 05_Exhibit D fr R Gho 12-31-08 v2 2" xfId="4864"/>
    <cellStyle name="_Value Copy 11 30 05 gas 12 09 05 AURORA at 12 14 05_Exhibit D fr R Gho 12-31-08 v2_NIM Summary" xfId="4865"/>
    <cellStyle name="_Value Copy 11 30 05 gas 12 09 05 AURORA at 12 14 05_Exhibit D fr R Gho 12-31-08 v2_NIM Summary 2" xfId="4866"/>
    <cellStyle name="_Value Copy 11 30 05 gas 12 09 05 AURORA at 12 14 05_Exhibit D fr R Gho 12-31-08_NIM Summary" xfId="4867"/>
    <cellStyle name="_Value Copy 11 30 05 gas 12 09 05 AURORA at 12 14 05_Exhibit D fr R Gho 12-31-08_NIM Summary 2" xfId="4868"/>
    <cellStyle name="_Value Copy 11 30 05 gas 12 09 05 AURORA at 12 14 05_Hopkins Ridge Prepaid Tran - Interest Earned RY 12ME Feb  '11" xfId="4869"/>
    <cellStyle name="_Value Copy 11 30 05 gas 12 09 05 AURORA at 12 14 05_Hopkins Ridge Prepaid Tran - Interest Earned RY 12ME Feb  '11 2" xfId="4870"/>
    <cellStyle name="_Value Copy 11 30 05 gas 12 09 05 AURORA at 12 14 05_Hopkins Ridge Prepaid Tran - Interest Earned RY 12ME Feb  '11_NIM Summary" xfId="4871"/>
    <cellStyle name="_Value Copy 11 30 05 gas 12 09 05 AURORA at 12 14 05_Hopkins Ridge Prepaid Tran - Interest Earned RY 12ME Feb  '11_NIM Summary 2" xfId="4872"/>
    <cellStyle name="_Value Copy 11 30 05 gas 12 09 05 AURORA at 12 14 05_Hopkins Ridge Prepaid Tran - Interest Earned RY 12ME Feb  '11_Transmission Workbook for May BOD" xfId="4873"/>
    <cellStyle name="_Value Copy 11 30 05 gas 12 09 05 AURORA at 12 14 05_Hopkins Ridge Prepaid Tran - Interest Earned RY 12ME Feb  '11_Transmission Workbook for May BOD 2" xfId="4874"/>
    <cellStyle name="_Value Copy 11 30 05 gas 12 09 05 AURORA at 12 14 05_INPUTS" xfId="4875"/>
    <cellStyle name="_Value Copy 11 30 05 gas 12 09 05 AURORA at 12 14 05_INPUTS 2" xfId="4876"/>
    <cellStyle name="_Value Copy 11 30 05 gas 12 09 05 AURORA at 12 14 05_INPUTS 2 2" xfId="4877"/>
    <cellStyle name="_Value Copy 11 30 05 gas 12 09 05 AURORA at 12 14 05_INPUTS 2 2 2" xfId="4878"/>
    <cellStyle name="_Value Copy 11 30 05 gas 12 09 05 AURORA at 12 14 05_INPUTS 2 3" xfId="4879"/>
    <cellStyle name="_Value Copy 11 30 05 gas 12 09 05 AURORA at 12 14 05_INPUTS 2 3 2" xfId="4880"/>
    <cellStyle name="_Value Copy 11 30 05 gas 12 09 05 AURORA at 12 14 05_INPUTS 2 4" xfId="4881"/>
    <cellStyle name="_Value Copy 11 30 05 gas 12 09 05 AURORA at 12 14 05_INPUTS 2 4 2" xfId="4882"/>
    <cellStyle name="_Value Copy 11 30 05 gas 12 09 05 AURORA at 12 14 05_INPUTS 3" xfId="4883"/>
    <cellStyle name="_Value Copy 11 30 05 gas 12 09 05 AURORA at 12 14 05_INPUTS 3 2" xfId="4884"/>
    <cellStyle name="_Value Copy 11 30 05 gas 12 09 05 AURORA at 12 14 05_INPUTS 4" xfId="4885"/>
    <cellStyle name="_Value Copy 11 30 05 gas 12 09 05 AURORA at 12 14 05_INPUTS 4 2" xfId="4886"/>
    <cellStyle name="_Value Copy 11 30 05 gas 12 09 05 AURORA at 12 14 05_INPUTS 5" xfId="4887"/>
    <cellStyle name="_Value Copy 11 30 05 gas 12 09 05 AURORA at 12 14 05_Leased Transformer &amp; Substation Plant &amp; Rev 12-2009" xfId="4888"/>
    <cellStyle name="_Value Copy 11 30 05 gas 12 09 05 AURORA at 12 14 05_Leased Transformer &amp; Substation Plant &amp; Rev 12-2009 2" xfId="4889"/>
    <cellStyle name="_Value Copy 11 30 05 gas 12 09 05 AURORA at 12 14 05_Leased Transformer &amp; Substation Plant &amp; Rev 12-2009 2 2" xfId="4890"/>
    <cellStyle name="_Value Copy 11 30 05 gas 12 09 05 AURORA at 12 14 05_Leased Transformer &amp; Substation Plant &amp; Rev 12-2009 2 2 2" xfId="4891"/>
    <cellStyle name="_Value Copy 11 30 05 gas 12 09 05 AURORA at 12 14 05_Leased Transformer &amp; Substation Plant &amp; Rev 12-2009 2 3" xfId="4892"/>
    <cellStyle name="_Value Copy 11 30 05 gas 12 09 05 AURORA at 12 14 05_Leased Transformer &amp; Substation Plant &amp; Rev 12-2009 2 3 2" xfId="4893"/>
    <cellStyle name="_Value Copy 11 30 05 gas 12 09 05 AURORA at 12 14 05_Leased Transformer &amp; Substation Plant &amp; Rev 12-2009 2 4" xfId="4894"/>
    <cellStyle name="_Value Copy 11 30 05 gas 12 09 05 AURORA at 12 14 05_Leased Transformer &amp; Substation Plant &amp; Rev 12-2009 2 4 2" xfId="4895"/>
    <cellStyle name="_Value Copy 11 30 05 gas 12 09 05 AURORA at 12 14 05_Leased Transformer &amp; Substation Plant &amp; Rev 12-2009 3" xfId="4896"/>
    <cellStyle name="_Value Copy 11 30 05 gas 12 09 05 AURORA at 12 14 05_Leased Transformer &amp; Substation Plant &amp; Rev 12-2009 3 2" xfId="4897"/>
    <cellStyle name="_Value Copy 11 30 05 gas 12 09 05 AURORA at 12 14 05_Leased Transformer &amp; Substation Plant &amp; Rev 12-2009 4" xfId="4898"/>
    <cellStyle name="_Value Copy 11 30 05 gas 12 09 05 AURORA at 12 14 05_Leased Transformer &amp; Substation Plant &amp; Rev 12-2009 4 2" xfId="4899"/>
    <cellStyle name="_Value Copy 11 30 05 gas 12 09 05 AURORA at 12 14 05_Leased Transformer &amp; Substation Plant &amp; Rev 12-2009 5" xfId="4900"/>
    <cellStyle name="_Value Copy 11 30 05 gas 12 09 05 AURORA at 12 14 05_NIM Summary" xfId="4901"/>
    <cellStyle name="_Value Copy 11 30 05 gas 12 09 05 AURORA at 12 14 05_NIM Summary 09GRC" xfId="4902"/>
    <cellStyle name="_Value Copy 11 30 05 gas 12 09 05 AURORA at 12 14 05_NIM Summary 09GRC 2" xfId="4903"/>
    <cellStyle name="_Value Copy 11 30 05 gas 12 09 05 AURORA at 12 14 05_NIM Summary 2" xfId="4904"/>
    <cellStyle name="_Value Copy 11 30 05 gas 12 09 05 AURORA at 12 14 05_NIM Summary 3" xfId="4905"/>
    <cellStyle name="_Value Copy 11 30 05 gas 12 09 05 AURORA at 12 14 05_NIM Summary 4" xfId="4906"/>
    <cellStyle name="_Value Copy 11 30 05 gas 12 09 05 AURORA at 12 14 05_NIM Summary 5" xfId="4907"/>
    <cellStyle name="_Value Copy 11 30 05 gas 12 09 05 AURORA at 12 14 05_NIM Summary 6" xfId="4908"/>
    <cellStyle name="_Value Copy 11 30 05 gas 12 09 05 AURORA at 12 14 05_NIM Summary 7" xfId="4909"/>
    <cellStyle name="_Value Copy 11 30 05 gas 12 09 05 AURORA at 12 14 05_NIM Summary 8" xfId="4910"/>
    <cellStyle name="_Value Copy 11 30 05 gas 12 09 05 AURORA at 12 14 05_NIM Summary 9" xfId="4911"/>
    <cellStyle name="_Value Copy 11 30 05 gas 12 09 05 AURORA at 12 14 05_PCA 7 - Exhibit D update 11_30_08 (2)" xfId="4912"/>
    <cellStyle name="_Value Copy 11 30 05 gas 12 09 05 AURORA at 12 14 05_PCA 7 - Exhibit D update 11_30_08 (2) 2" xfId="4913"/>
    <cellStyle name="_Value Copy 11 30 05 gas 12 09 05 AURORA at 12 14 05_PCA 7 - Exhibit D update 11_30_08 (2) 2 2" xfId="4914"/>
    <cellStyle name="_Value Copy 11 30 05 gas 12 09 05 AURORA at 12 14 05_PCA 7 - Exhibit D update 11_30_08 (2) 3" xfId="4915"/>
    <cellStyle name="_Value Copy 11 30 05 gas 12 09 05 AURORA at 12 14 05_PCA 7 - Exhibit D update 11_30_08 (2)_NIM Summary" xfId="4916"/>
    <cellStyle name="_Value Copy 11 30 05 gas 12 09 05 AURORA at 12 14 05_PCA 7 - Exhibit D update 11_30_08 (2)_NIM Summary 2" xfId="4917"/>
    <cellStyle name="_Value Copy 11 30 05 gas 12 09 05 AURORA at 12 14 05_PCA 9 -  Exhibit D April 2010 (3)" xfId="4918"/>
    <cellStyle name="_Value Copy 11 30 05 gas 12 09 05 AURORA at 12 14 05_PCA 9 -  Exhibit D April 2010 (3) 2" xfId="4919"/>
    <cellStyle name="_Value Copy 11 30 05 gas 12 09 05 AURORA at 12 14 05_Power Costs - Comparison bx Rbtl-Staff-Jt-PC" xfId="4920"/>
    <cellStyle name="_Value Copy 11 30 05 gas 12 09 05 AURORA at 12 14 05_Power Costs - Comparison bx Rbtl-Staff-Jt-PC 2" xfId="4921"/>
    <cellStyle name="_Value Copy 11 30 05 gas 12 09 05 AURORA at 12 14 05_Power Costs - Comparison bx Rbtl-Staff-Jt-PC 2 2" xfId="4922"/>
    <cellStyle name="_Value Copy 11 30 05 gas 12 09 05 AURORA at 12 14 05_Power Costs - Comparison bx Rbtl-Staff-Jt-PC 3" xfId="4923"/>
    <cellStyle name="_Value Copy 11 30 05 gas 12 09 05 AURORA at 12 14 05_Power Costs - Comparison bx Rbtl-Staff-Jt-PC_Adj Bench DR 3 for Initial Briefs (Electric)" xfId="4924"/>
    <cellStyle name="_Value Copy 11 30 05 gas 12 09 05 AURORA at 12 14 05_Power Costs - Comparison bx Rbtl-Staff-Jt-PC_Adj Bench DR 3 for Initial Briefs (Electric) 2" xfId="4925"/>
    <cellStyle name="_Value Copy 11 30 05 gas 12 09 05 AURORA at 12 14 05_Power Costs - Comparison bx Rbtl-Staff-Jt-PC_Adj Bench DR 3 for Initial Briefs (Electric) 2 2" xfId="4926"/>
    <cellStyle name="_Value Copy 11 30 05 gas 12 09 05 AURORA at 12 14 05_Power Costs - Comparison bx Rbtl-Staff-Jt-PC_Adj Bench DR 3 for Initial Briefs (Electric) 3" xfId="4927"/>
    <cellStyle name="_Value Copy 11 30 05 gas 12 09 05 AURORA at 12 14 05_Power Costs - Comparison bx Rbtl-Staff-Jt-PC_Electric Rev Req Model (2009 GRC) Rebuttal" xfId="4928"/>
    <cellStyle name="_Value Copy 11 30 05 gas 12 09 05 AURORA at 12 14 05_Power Costs - Comparison bx Rbtl-Staff-Jt-PC_Electric Rev Req Model (2009 GRC) Rebuttal 2" xfId="4929"/>
    <cellStyle name="_Value Copy 11 30 05 gas 12 09 05 AURORA at 12 14 05_Power Costs - Comparison bx Rbtl-Staff-Jt-PC_Electric Rev Req Model (2009 GRC) Rebuttal 2 2" xfId="4930"/>
    <cellStyle name="_Value Copy 11 30 05 gas 12 09 05 AURORA at 12 14 05_Power Costs - Comparison bx Rbtl-Staff-Jt-PC_Electric Rev Req Model (2009 GRC) Rebuttal 3" xfId="4931"/>
    <cellStyle name="_Value Copy 11 30 05 gas 12 09 05 AURORA at 12 14 05_Power Costs - Comparison bx Rbtl-Staff-Jt-PC_Electric Rev Req Model (2009 GRC) Rebuttal REmoval of New  WH Solar AdjustMI" xfId="4932"/>
    <cellStyle name="_Value Copy 11 30 05 gas 12 09 05 AURORA at 12 14 05_Power Costs - Comparison bx Rbtl-Staff-Jt-PC_Electric Rev Req Model (2009 GRC) Rebuttal REmoval of New  WH Solar AdjustMI 2" xfId="4933"/>
    <cellStyle name="_Value Copy 11 30 05 gas 12 09 05 AURORA at 12 14 05_Power Costs - Comparison bx Rbtl-Staff-Jt-PC_Electric Rev Req Model (2009 GRC) Rebuttal REmoval of New  WH Solar AdjustMI 2 2" xfId="4934"/>
    <cellStyle name="_Value Copy 11 30 05 gas 12 09 05 AURORA at 12 14 05_Power Costs - Comparison bx Rbtl-Staff-Jt-PC_Electric Rev Req Model (2009 GRC) Rebuttal REmoval of New  WH Solar AdjustMI 3" xfId="4935"/>
    <cellStyle name="_Value Copy 11 30 05 gas 12 09 05 AURORA at 12 14 05_Power Costs - Comparison bx Rbtl-Staff-Jt-PC_Electric Rev Req Model (2009 GRC) Revised 01-18-2010" xfId="4936"/>
    <cellStyle name="_Value Copy 11 30 05 gas 12 09 05 AURORA at 12 14 05_Power Costs - Comparison bx Rbtl-Staff-Jt-PC_Electric Rev Req Model (2009 GRC) Revised 01-18-2010 2" xfId="4937"/>
    <cellStyle name="_Value Copy 11 30 05 gas 12 09 05 AURORA at 12 14 05_Power Costs - Comparison bx Rbtl-Staff-Jt-PC_Electric Rev Req Model (2009 GRC) Revised 01-18-2010 2 2" xfId="4938"/>
    <cellStyle name="_Value Copy 11 30 05 gas 12 09 05 AURORA at 12 14 05_Power Costs - Comparison bx Rbtl-Staff-Jt-PC_Electric Rev Req Model (2009 GRC) Revised 01-18-2010 3" xfId="4939"/>
    <cellStyle name="_Value Copy 11 30 05 gas 12 09 05 AURORA at 12 14 05_Power Costs - Comparison bx Rbtl-Staff-Jt-PC_Final Order Electric EXHIBIT A-1" xfId="4940"/>
    <cellStyle name="_Value Copy 11 30 05 gas 12 09 05 AURORA at 12 14 05_Power Costs - Comparison bx Rbtl-Staff-Jt-PC_Final Order Electric EXHIBIT A-1 2" xfId="4941"/>
    <cellStyle name="_Value Copy 11 30 05 gas 12 09 05 AURORA at 12 14 05_Power Costs - Comparison bx Rbtl-Staff-Jt-PC_Final Order Electric EXHIBIT A-1 2 2" xfId="4942"/>
    <cellStyle name="_Value Copy 11 30 05 gas 12 09 05 AURORA at 12 14 05_Power Costs - Comparison bx Rbtl-Staff-Jt-PC_Final Order Electric EXHIBIT A-1 3" xfId="4943"/>
    <cellStyle name="_Value Copy 11 30 05 gas 12 09 05 AURORA at 12 14 05_Production Adj 4.37" xfId="4944"/>
    <cellStyle name="_Value Copy 11 30 05 gas 12 09 05 AURORA at 12 14 05_Production Adj 4.37 2" xfId="4945"/>
    <cellStyle name="_Value Copy 11 30 05 gas 12 09 05 AURORA at 12 14 05_Production Adj 4.37 2 2" xfId="4946"/>
    <cellStyle name="_Value Copy 11 30 05 gas 12 09 05 AURORA at 12 14 05_Production Adj 4.37 3" xfId="4947"/>
    <cellStyle name="_Value Copy 11 30 05 gas 12 09 05 AURORA at 12 14 05_Purchased Power Adj 4.03" xfId="4948"/>
    <cellStyle name="_Value Copy 11 30 05 gas 12 09 05 AURORA at 12 14 05_Purchased Power Adj 4.03 2" xfId="4949"/>
    <cellStyle name="_Value Copy 11 30 05 gas 12 09 05 AURORA at 12 14 05_Purchased Power Adj 4.03 2 2" xfId="4950"/>
    <cellStyle name="_Value Copy 11 30 05 gas 12 09 05 AURORA at 12 14 05_Purchased Power Adj 4.03 3" xfId="4951"/>
    <cellStyle name="_Value Copy 11 30 05 gas 12 09 05 AURORA at 12 14 05_Rate Design Sch 24" xfId="4952"/>
    <cellStyle name="_Value Copy 11 30 05 gas 12 09 05 AURORA at 12 14 05_Rate Design Sch 24 2" xfId="4953"/>
    <cellStyle name="_Value Copy 11 30 05 gas 12 09 05 AURORA at 12 14 05_Rate Design Sch 25" xfId="4954"/>
    <cellStyle name="_Value Copy 11 30 05 gas 12 09 05 AURORA at 12 14 05_Rate Design Sch 25 2" xfId="4955"/>
    <cellStyle name="_Value Copy 11 30 05 gas 12 09 05 AURORA at 12 14 05_Rate Design Sch 25 2 2" xfId="4956"/>
    <cellStyle name="_Value Copy 11 30 05 gas 12 09 05 AURORA at 12 14 05_Rate Design Sch 25 3" xfId="4957"/>
    <cellStyle name="_Value Copy 11 30 05 gas 12 09 05 AURORA at 12 14 05_Rate Design Sch 26" xfId="4958"/>
    <cellStyle name="_Value Copy 11 30 05 gas 12 09 05 AURORA at 12 14 05_Rate Design Sch 26 2" xfId="4959"/>
    <cellStyle name="_Value Copy 11 30 05 gas 12 09 05 AURORA at 12 14 05_Rate Design Sch 26 2 2" xfId="4960"/>
    <cellStyle name="_Value Copy 11 30 05 gas 12 09 05 AURORA at 12 14 05_Rate Design Sch 26 3" xfId="4961"/>
    <cellStyle name="_Value Copy 11 30 05 gas 12 09 05 AURORA at 12 14 05_Rate Design Sch 31" xfId="4962"/>
    <cellStyle name="_Value Copy 11 30 05 gas 12 09 05 AURORA at 12 14 05_Rate Design Sch 31 2" xfId="4963"/>
    <cellStyle name="_Value Copy 11 30 05 gas 12 09 05 AURORA at 12 14 05_Rate Design Sch 31 2 2" xfId="4964"/>
    <cellStyle name="_Value Copy 11 30 05 gas 12 09 05 AURORA at 12 14 05_Rate Design Sch 31 3" xfId="4965"/>
    <cellStyle name="_Value Copy 11 30 05 gas 12 09 05 AURORA at 12 14 05_Rate Design Sch 43" xfId="4966"/>
    <cellStyle name="_Value Copy 11 30 05 gas 12 09 05 AURORA at 12 14 05_Rate Design Sch 43 2" xfId="4967"/>
    <cellStyle name="_Value Copy 11 30 05 gas 12 09 05 AURORA at 12 14 05_Rate Design Sch 43 2 2" xfId="4968"/>
    <cellStyle name="_Value Copy 11 30 05 gas 12 09 05 AURORA at 12 14 05_Rate Design Sch 43 3" xfId="4969"/>
    <cellStyle name="_Value Copy 11 30 05 gas 12 09 05 AURORA at 12 14 05_Rate Design Sch 448-449" xfId="4970"/>
    <cellStyle name="_Value Copy 11 30 05 gas 12 09 05 AURORA at 12 14 05_Rate Design Sch 448-449 2" xfId="4971"/>
    <cellStyle name="_Value Copy 11 30 05 gas 12 09 05 AURORA at 12 14 05_Rate Design Sch 46" xfId="4972"/>
    <cellStyle name="_Value Copy 11 30 05 gas 12 09 05 AURORA at 12 14 05_Rate Design Sch 46 2" xfId="4973"/>
    <cellStyle name="_Value Copy 11 30 05 gas 12 09 05 AURORA at 12 14 05_Rate Design Sch 46 2 2" xfId="4974"/>
    <cellStyle name="_Value Copy 11 30 05 gas 12 09 05 AURORA at 12 14 05_Rate Design Sch 46 3" xfId="4975"/>
    <cellStyle name="_Value Copy 11 30 05 gas 12 09 05 AURORA at 12 14 05_Rate Spread" xfId="4976"/>
    <cellStyle name="_Value Copy 11 30 05 gas 12 09 05 AURORA at 12 14 05_Rate Spread 2" xfId="4977"/>
    <cellStyle name="_Value Copy 11 30 05 gas 12 09 05 AURORA at 12 14 05_Rate Spread 2 2" xfId="4978"/>
    <cellStyle name="_Value Copy 11 30 05 gas 12 09 05 AURORA at 12 14 05_Rate Spread 3" xfId="4979"/>
    <cellStyle name="_Value Copy 11 30 05 gas 12 09 05 AURORA at 12 14 05_Rebuttal Power Costs" xfId="4980"/>
    <cellStyle name="_Value Copy 11 30 05 gas 12 09 05 AURORA at 12 14 05_Rebuttal Power Costs 2" xfId="4981"/>
    <cellStyle name="_Value Copy 11 30 05 gas 12 09 05 AURORA at 12 14 05_Rebuttal Power Costs 2 2" xfId="4982"/>
    <cellStyle name="_Value Copy 11 30 05 gas 12 09 05 AURORA at 12 14 05_Rebuttal Power Costs 3" xfId="4983"/>
    <cellStyle name="_Value Copy 11 30 05 gas 12 09 05 AURORA at 12 14 05_Rebuttal Power Costs_Adj Bench DR 3 for Initial Briefs (Electric)" xfId="4984"/>
    <cellStyle name="_Value Copy 11 30 05 gas 12 09 05 AURORA at 12 14 05_Rebuttal Power Costs_Adj Bench DR 3 for Initial Briefs (Electric) 2" xfId="4985"/>
    <cellStyle name="_Value Copy 11 30 05 gas 12 09 05 AURORA at 12 14 05_Rebuttal Power Costs_Adj Bench DR 3 for Initial Briefs (Electric) 2 2" xfId="4986"/>
    <cellStyle name="_Value Copy 11 30 05 gas 12 09 05 AURORA at 12 14 05_Rebuttal Power Costs_Adj Bench DR 3 for Initial Briefs (Electric) 3" xfId="4987"/>
    <cellStyle name="_Value Copy 11 30 05 gas 12 09 05 AURORA at 12 14 05_Rebuttal Power Costs_Electric Rev Req Model (2009 GRC) Rebuttal" xfId="4988"/>
    <cellStyle name="_Value Copy 11 30 05 gas 12 09 05 AURORA at 12 14 05_Rebuttal Power Costs_Electric Rev Req Model (2009 GRC) Rebuttal 2" xfId="4989"/>
    <cellStyle name="_Value Copy 11 30 05 gas 12 09 05 AURORA at 12 14 05_Rebuttal Power Costs_Electric Rev Req Model (2009 GRC) Rebuttal 2 2" xfId="4990"/>
    <cellStyle name="_Value Copy 11 30 05 gas 12 09 05 AURORA at 12 14 05_Rebuttal Power Costs_Electric Rev Req Model (2009 GRC) Rebuttal 3" xfId="4991"/>
    <cellStyle name="_Value Copy 11 30 05 gas 12 09 05 AURORA at 12 14 05_Rebuttal Power Costs_Electric Rev Req Model (2009 GRC) Rebuttal REmoval of New  WH Solar AdjustMI" xfId="4992"/>
    <cellStyle name="_Value Copy 11 30 05 gas 12 09 05 AURORA at 12 14 05_Rebuttal Power Costs_Electric Rev Req Model (2009 GRC) Rebuttal REmoval of New  WH Solar AdjustMI 2" xfId="4993"/>
    <cellStyle name="_Value Copy 11 30 05 gas 12 09 05 AURORA at 12 14 05_Rebuttal Power Costs_Electric Rev Req Model (2009 GRC) Rebuttal REmoval of New  WH Solar AdjustMI 2 2" xfId="4994"/>
    <cellStyle name="_Value Copy 11 30 05 gas 12 09 05 AURORA at 12 14 05_Rebuttal Power Costs_Electric Rev Req Model (2009 GRC) Rebuttal REmoval of New  WH Solar AdjustMI 3" xfId="4995"/>
    <cellStyle name="_Value Copy 11 30 05 gas 12 09 05 AURORA at 12 14 05_Rebuttal Power Costs_Electric Rev Req Model (2009 GRC) Revised 01-18-2010" xfId="4996"/>
    <cellStyle name="_Value Copy 11 30 05 gas 12 09 05 AURORA at 12 14 05_Rebuttal Power Costs_Electric Rev Req Model (2009 GRC) Revised 01-18-2010 2" xfId="4997"/>
    <cellStyle name="_Value Copy 11 30 05 gas 12 09 05 AURORA at 12 14 05_Rebuttal Power Costs_Electric Rev Req Model (2009 GRC) Revised 01-18-2010 2 2" xfId="4998"/>
    <cellStyle name="_Value Copy 11 30 05 gas 12 09 05 AURORA at 12 14 05_Rebuttal Power Costs_Electric Rev Req Model (2009 GRC) Revised 01-18-2010 3" xfId="4999"/>
    <cellStyle name="_Value Copy 11 30 05 gas 12 09 05 AURORA at 12 14 05_Rebuttal Power Costs_Final Order Electric EXHIBIT A-1" xfId="5000"/>
    <cellStyle name="_Value Copy 11 30 05 gas 12 09 05 AURORA at 12 14 05_Rebuttal Power Costs_Final Order Electric EXHIBIT A-1 2" xfId="5001"/>
    <cellStyle name="_Value Copy 11 30 05 gas 12 09 05 AURORA at 12 14 05_Rebuttal Power Costs_Final Order Electric EXHIBIT A-1 2 2" xfId="5002"/>
    <cellStyle name="_Value Copy 11 30 05 gas 12 09 05 AURORA at 12 14 05_Rebuttal Power Costs_Final Order Electric EXHIBIT A-1 3" xfId="5003"/>
    <cellStyle name="_Value Copy 11 30 05 gas 12 09 05 AURORA at 12 14 05_ROR 5.02" xfId="5004"/>
    <cellStyle name="_Value Copy 11 30 05 gas 12 09 05 AURORA at 12 14 05_ROR 5.02 2" xfId="5005"/>
    <cellStyle name="_Value Copy 11 30 05 gas 12 09 05 AURORA at 12 14 05_ROR 5.02 2 2" xfId="5006"/>
    <cellStyle name="_Value Copy 11 30 05 gas 12 09 05 AURORA at 12 14 05_ROR 5.02 3" xfId="5007"/>
    <cellStyle name="_Value Copy 11 30 05 gas 12 09 05 AURORA at 12 14 05_Sch 40 Feeder OH 2008" xfId="5008"/>
    <cellStyle name="_Value Copy 11 30 05 gas 12 09 05 AURORA at 12 14 05_Sch 40 Feeder OH 2008 2" xfId="5009"/>
    <cellStyle name="_Value Copy 11 30 05 gas 12 09 05 AURORA at 12 14 05_Sch 40 Feeder OH 2008 2 2" xfId="5010"/>
    <cellStyle name="_Value Copy 11 30 05 gas 12 09 05 AURORA at 12 14 05_Sch 40 Feeder OH 2008 3" xfId="5011"/>
    <cellStyle name="_Value Copy 11 30 05 gas 12 09 05 AURORA at 12 14 05_Sch 40 Interim Energy Rates " xfId="5012"/>
    <cellStyle name="_Value Copy 11 30 05 gas 12 09 05 AURORA at 12 14 05_Sch 40 Interim Energy Rates  2" xfId="5013"/>
    <cellStyle name="_Value Copy 11 30 05 gas 12 09 05 AURORA at 12 14 05_Sch 40 Interim Energy Rates  2 2" xfId="5014"/>
    <cellStyle name="_Value Copy 11 30 05 gas 12 09 05 AURORA at 12 14 05_Sch 40 Interim Energy Rates  3" xfId="5015"/>
    <cellStyle name="_Value Copy 11 30 05 gas 12 09 05 AURORA at 12 14 05_Sch 40 Substation A&amp;G 2008" xfId="5016"/>
    <cellStyle name="_Value Copy 11 30 05 gas 12 09 05 AURORA at 12 14 05_Sch 40 Substation A&amp;G 2008 2" xfId="5017"/>
    <cellStyle name="_Value Copy 11 30 05 gas 12 09 05 AURORA at 12 14 05_Sch 40 Substation A&amp;G 2008 2 2" xfId="5018"/>
    <cellStyle name="_Value Copy 11 30 05 gas 12 09 05 AURORA at 12 14 05_Sch 40 Substation A&amp;G 2008 3" xfId="5019"/>
    <cellStyle name="_Value Copy 11 30 05 gas 12 09 05 AURORA at 12 14 05_Sch 40 Substation O&amp;M 2008" xfId="5020"/>
    <cellStyle name="_Value Copy 11 30 05 gas 12 09 05 AURORA at 12 14 05_Sch 40 Substation O&amp;M 2008 2" xfId="5021"/>
    <cellStyle name="_Value Copy 11 30 05 gas 12 09 05 AURORA at 12 14 05_Sch 40 Substation O&amp;M 2008 2 2" xfId="5022"/>
    <cellStyle name="_Value Copy 11 30 05 gas 12 09 05 AURORA at 12 14 05_Sch 40 Substation O&amp;M 2008 3" xfId="5023"/>
    <cellStyle name="_Value Copy 11 30 05 gas 12 09 05 AURORA at 12 14 05_Subs 2008" xfId="5024"/>
    <cellStyle name="_Value Copy 11 30 05 gas 12 09 05 AURORA at 12 14 05_Subs 2008 2" xfId="5025"/>
    <cellStyle name="_Value Copy 11 30 05 gas 12 09 05 AURORA at 12 14 05_Subs 2008 2 2" xfId="5026"/>
    <cellStyle name="_Value Copy 11 30 05 gas 12 09 05 AURORA at 12 14 05_Subs 2008 3" xfId="5027"/>
    <cellStyle name="_Value Copy 11 30 05 gas 12 09 05 AURORA at 12 14 05_Transmission Workbook for May BOD" xfId="5028"/>
    <cellStyle name="_Value Copy 11 30 05 gas 12 09 05 AURORA at 12 14 05_Transmission Workbook for May BOD 2" xfId="5029"/>
    <cellStyle name="_Value Copy 11 30 05 gas 12 09 05 AURORA at 12 14 05_Wind Integration 10GRC" xfId="5030"/>
    <cellStyle name="_Value Copy 11 30 05 gas 12 09 05 AURORA at 12 14 05_Wind Integration 10GRC 2" xfId="5031"/>
    <cellStyle name="_VC 6.15.06 update on 06GRC power costs.xls Chart 1" xfId="5032"/>
    <cellStyle name="_VC 6.15.06 update on 06GRC power costs.xls Chart 1 2" xfId="5033"/>
    <cellStyle name="_VC 6.15.06 update on 06GRC power costs.xls Chart 1 2 2" xfId="5034"/>
    <cellStyle name="_VC 6.15.06 update on 06GRC power costs.xls Chart 1 2 2 2" xfId="5035"/>
    <cellStyle name="_VC 6.15.06 update on 06GRC power costs.xls Chart 1 2 3" xfId="5036"/>
    <cellStyle name="_VC 6.15.06 update on 06GRC power costs.xls Chart 1 3" xfId="5037"/>
    <cellStyle name="_VC 6.15.06 update on 06GRC power costs.xls Chart 1 3 2" xfId="5038"/>
    <cellStyle name="_VC 6.15.06 update on 06GRC power costs.xls Chart 1 3 2 2" xfId="5039"/>
    <cellStyle name="_VC 6.15.06 update on 06GRC power costs.xls Chart 1 3 3" xfId="5040"/>
    <cellStyle name="_VC 6.15.06 update on 06GRC power costs.xls Chart 1 3 3 2" xfId="5041"/>
    <cellStyle name="_VC 6.15.06 update on 06GRC power costs.xls Chart 1 3 4" xfId="5042"/>
    <cellStyle name="_VC 6.15.06 update on 06GRC power costs.xls Chart 1 3 4 2" xfId="5043"/>
    <cellStyle name="_VC 6.15.06 update on 06GRC power costs.xls Chart 1 4" xfId="5044"/>
    <cellStyle name="_VC 6.15.06 update on 06GRC power costs.xls Chart 1 4 2" xfId="5045"/>
    <cellStyle name="_VC 6.15.06 update on 06GRC power costs.xls Chart 1 5" xfId="5046"/>
    <cellStyle name="_VC 6.15.06 update on 06GRC power costs.xls Chart 1_04 07E Wild Horse Wind Expansion (C) (2)" xfId="5047"/>
    <cellStyle name="_VC 6.15.06 update on 06GRC power costs.xls Chart 1_04 07E Wild Horse Wind Expansion (C) (2) 2" xfId="5048"/>
    <cellStyle name="_VC 6.15.06 update on 06GRC power costs.xls Chart 1_04 07E Wild Horse Wind Expansion (C) (2) 2 2" xfId="5049"/>
    <cellStyle name="_VC 6.15.06 update on 06GRC power costs.xls Chart 1_04 07E Wild Horse Wind Expansion (C) (2) 3" xfId="5050"/>
    <cellStyle name="_VC 6.15.06 update on 06GRC power costs.xls Chart 1_04 07E Wild Horse Wind Expansion (C) (2)_Adj Bench DR 3 for Initial Briefs (Electric)" xfId="5051"/>
    <cellStyle name="_VC 6.15.06 update on 06GRC power costs.xls Chart 1_04 07E Wild Horse Wind Expansion (C) (2)_Adj Bench DR 3 for Initial Briefs (Electric) 2" xfId="5052"/>
    <cellStyle name="_VC 6.15.06 update on 06GRC power costs.xls Chart 1_04 07E Wild Horse Wind Expansion (C) (2)_Adj Bench DR 3 for Initial Briefs (Electric) 2 2" xfId="5053"/>
    <cellStyle name="_VC 6.15.06 update on 06GRC power costs.xls Chart 1_04 07E Wild Horse Wind Expansion (C) (2)_Adj Bench DR 3 for Initial Briefs (Electric) 3" xfId="5054"/>
    <cellStyle name="_VC 6.15.06 update on 06GRC power costs.xls Chart 1_04 07E Wild Horse Wind Expansion (C) (2)_Electric Rev Req Model (2009 GRC) " xfId="5055"/>
    <cellStyle name="_VC 6.15.06 update on 06GRC power costs.xls Chart 1_04 07E Wild Horse Wind Expansion (C) (2)_Electric Rev Req Model (2009 GRC)  2" xfId="5056"/>
    <cellStyle name="_VC 6.15.06 update on 06GRC power costs.xls Chart 1_04 07E Wild Horse Wind Expansion (C) (2)_Electric Rev Req Model (2009 GRC)  2 2" xfId="5057"/>
    <cellStyle name="_VC 6.15.06 update on 06GRC power costs.xls Chart 1_04 07E Wild Horse Wind Expansion (C) (2)_Electric Rev Req Model (2009 GRC)  3" xfId="5058"/>
    <cellStyle name="_VC 6.15.06 update on 06GRC power costs.xls Chart 1_04 07E Wild Horse Wind Expansion (C) (2)_Electric Rev Req Model (2009 GRC) Rebuttal" xfId="5059"/>
    <cellStyle name="_VC 6.15.06 update on 06GRC power costs.xls Chart 1_04 07E Wild Horse Wind Expansion (C) (2)_Electric Rev Req Model (2009 GRC) Rebuttal 2" xfId="5060"/>
    <cellStyle name="_VC 6.15.06 update on 06GRC power costs.xls Chart 1_04 07E Wild Horse Wind Expansion (C) (2)_Electric Rev Req Model (2009 GRC) Rebuttal 2 2" xfId="5061"/>
    <cellStyle name="_VC 6.15.06 update on 06GRC power costs.xls Chart 1_04 07E Wild Horse Wind Expansion (C) (2)_Electric Rev Req Model (2009 GRC) Rebuttal 3" xfId="5062"/>
    <cellStyle name="_VC 6.15.06 update on 06GRC power costs.xls Chart 1_04 07E Wild Horse Wind Expansion (C) (2)_Electric Rev Req Model (2009 GRC) Rebuttal REmoval of New  WH Solar AdjustMI" xfId="5063"/>
    <cellStyle name="_VC 6.15.06 update on 06GRC power costs.xls Chart 1_04 07E Wild Horse Wind Expansion (C) (2)_Electric Rev Req Model (2009 GRC) Rebuttal REmoval of New  WH Solar AdjustMI 2" xfId="5064"/>
    <cellStyle name="_VC 6.15.06 update on 06GRC power costs.xls Chart 1_04 07E Wild Horse Wind Expansion (C) (2)_Electric Rev Req Model (2009 GRC) Rebuttal REmoval of New  WH Solar AdjustMI 2 2" xfId="5065"/>
    <cellStyle name="_VC 6.15.06 update on 06GRC power costs.xls Chart 1_04 07E Wild Horse Wind Expansion (C) (2)_Electric Rev Req Model (2009 GRC) Rebuttal REmoval of New  WH Solar AdjustMI 3" xfId="5066"/>
    <cellStyle name="_VC 6.15.06 update on 06GRC power costs.xls Chart 1_04 07E Wild Horse Wind Expansion (C) (2)_Electric Rev Req Model (2009 GRC) Revised 01-18-2010" xfId="5067"/>
    <cellStyle name="_VC 6.15.06 update on 06GRC power costs.xls Chart 1_04 07E Wild Horse Wind Expansion (C) (2)_Electric Rev Req Model (2009 GRC) Revised 01-18-2010 2" xfId="5068"/>
    <cellStyle name="_VC 6.15.06 update on 06GRC power costs.xls Chart 1_04 07E Wild Horse Wind Expansion (C) (2)_Electric Rev Req Model (2009 GRC) Revised 01-18-2010 2 2" xfId="5069"/>
    <cellStyle name="_VC 6.15.06 update on 06GRC power costs.xls Chart 1_04 07E Wild Horse Wind Expansion (C) (2)_Electric Rev Req Model (2009 GRC) Revised 01-18-2010 3" xfId="5070"/>
    <cellStyle name="_VC 6.15.06 update on 06GRC power costs.xls Chart 1_04 07E Wild Horse Wind Expansion (C) (2)_Final Order Electric EXHIBIT A-1" xfId="5071"/>
    <cellStyle name="_VC 6.15.06 update on 06GRC power costs.xls Chart 1_04 07E Wild Horse Wind Expansion (C) (2)_Final Order Electric EXHIBIT A-1 2" xfId="5072"/>
    <cellStyle name="_VC 6.15.06 update on 06GRC power costs.xls Chart 1_04 07E Wild Horse Wind Expansion (C) (2)_Final Order Electric EXHIBIT A-1 2 2" xfId="5073"/>
    <cellStyle name="_VC 6.15.06 update on 06GRC power costs.xls Chart 1_04 07E Wild Horse Wind Expansion (C) (2)_Final Order Electric EXHIBIT A-1 3" xfId="5074"/>
    <cellStyle name="_VC 6.15.06 update on 06GRC power costs.xls Chart 1_04 07E Wild Horse Wind Expansion (C) (2)_TENASKA REGULATORY ASSET" xfId="5075"/>
    <cellStyle name="_VC 6.15.06 update on 06GRC power costs.xls Chart 1_04 07E Wild Horse Wind Expansion (C) (2)_TENASKA REGULATORY ASSET 2" xfId="5076"/>
    <cellStyle name="_VC 6.15.06 update on 06GRC power costs.xls Chart 1_04 07E Wild Horse Wind Expansion (C) (2)_TENASKA REGULATORY ASSET 2 2" xfId="5077"/>
    <cellStyle name="_VC 6.15.06 update on 06GRC power costs.xls Chart 1_04 07E Wild Horse Wind Expansion (C) (2)_TENASKA REGULATORY ASSET 3" xfId="5078"/>
    <cellStyle name="_VC 6.15.06 update on 06GRC power costs.xls Chart 1_16.37E Wild Horse Expansion DeferralRevwrkingfile SF" xfId="5079"/>
    <cellStyle name="_VC 6.15.06 update on 06GRC power costs.xls Chart 1_16.37E Wild Horse Expansion DeferralRevwrkingfile SF 2" xfId="5080"/>
    <cellStyle name="_VC 6.15.06 update on 06GRC power costs.xls Chart 1_16.37E Wild Horse Expansion DeferralRevwrkingfile SF 2 2" xfId="5081"/>
    <cellStyle name="_VC 6.15.06 update on 06GRC power costs.xls Chart 1_16.37E Wild Horse Expansion DeferralRevwrkingfile SF 3" xfId="5082"/>
    <cellStyle name="_VC 6.15.06 update on 06GRC power costs.xls Chart 1_2009 GRC Compl Filing - Exhibit D" xfId="5083"/>
    <cellStyle name="_VC 6.15.06 update on 06GRC power costs.xls Chart 1_2009 GRC Compl Filing - Exhibit D 2" xfId="5084"/>
    <cellStyle name="_VC 6.15.06 update on 06GRC power costs.xls Chart 1_3.01 Income Statement" xfId="5085"/>
    <cellStyle name="_VC 6.15.06 update on 06GRC power costs.xls Chart 1_3.01 Income Statement 2" xfId="9834"/>
    <cellStyle name="_VC 6.15.06 update on 06GRC power costs.xls Chart 1_4 31 Regulatory Assets and Liabilities  7 06- Exhibit D" xfId="5086"/>
    <cellStyle name="_VC 6.15.06 update on 06GRC power costs.xls Chart 1_4 31 Regulatory Assets and Liabilities  7 06- Exhibit D 2" xfId="5087"/>
    <cellStyle name="_VC 6.15.06 update on 06GRC power costs.xls Chart 1_4 31 Regulatory Assets and Liabilities  7 06- Exhibit D 2 2" xfId="5088"/>
    <cellStyle name="_VC 6.15.06 update on 06GRC power costs.xls Chart 1_4 31 Regulatory Assets and Liabilities  7 06- Exhibit D 3" xfId="5089"/>
    <cellStyle name="_VC 6.15.06 update on 06GRC power costs.xls Chart 1_4 31 Regulatory Assets and Liabilities  7 06- Exhibit D_NIM Summary" xfId="5090"/>
    <cellStyle name="_VC 6.15.06 update on 06GRC power costs.xls Chart 1_4 31 Regulatory Assets and Liabilities  7 06- Exhibit D_NIM Summary 2" xfId="5091"/>
    <cellStyle name="_VC 6.15.06 update on 06GRC power costs.xls Chart 1_4 32 Regulatory Assets and Liabilities  7 06- Exhibit D" xfId="5092"/>
    <cellStyle name="_VC 6.15.06 update on 06GRC power costs.xls Chart 1_4 32 Regulatory Assets and Liabilities  7 06- Exhibit D 2" xfId="5093"/>
    <cellStyle name="_VC 6.15.06 update on 06GRC power costs.xls Chart 1_4 32 Regulatory Assets and Liabilities  7 06- Exhibit D 2 2" xfId="5094"/>
    <cellStyle name="_VC 6.15.06 update on 06GRC power costs.xls Chart 1_4 32 Regulatory Assets and Liabilities  7 06- Exhibit D 3" xfId="5095"/>
    <cellStyle name="_VC 6.15.06 update on 06GRC power costs.xls Chart 1_4 32 Regulatory Assets and Liabilities  7 06- Exhibit D_NIM Summary" xfId="5096"/>
    <cellStyle name="_VC 6.15.06 update on 06GRC power costs.xls Chart 1_4 32 Regulatory Assets and Liabilities  7 06- Exhibit D_NIM Summary 2" xfId="5097"/>
    <cellStyle name="_VC 6.15.06 update on 06GRC power costs.xls Chart 1_AURORA Total New" xfId="5098"/>
    <cellStyle name="_VC 6.15.06 update on 06GRC power costs.xls Chart 1_AURORA Total New 2" xfId="5099"/>
    <cellStyle name="_VC 6.15.06 update on 06GRC power costs.xls Chart 1_Book2" xfId="5100"/>
    <cellStyle name="_VC 6.15.06 update on 06GRC power costs.xls Chart 1_Book2 2" xfId="5101"/>
    <cellStyle name="_VC 6.15.06 update on 06GRC power costs.xls Chart 1_Book2 2 2" xfId="5102"/>
    <cellStyle name="_VC 6.15.06 update on 06GRC power costs.xls Chart 1_Book2 3" xfId="5103"/>
    <cellStyle name="_VC 6.15.06 update on 06GRC power costs.xls Chart 1_Book2_Adj Bench DR 3 for Initial Briefs (Electric)" xfId="5104"/>
    <cellStyle name="_VC 6.15.06 update on 06GRC power costs.xls Chart 1_Book2_Adj Bench DR 3 for Initial Briefs (Electric) 2" xfId="5105"/>
    <cellStyle name="_VC 6.15.06 update on 06GRC power costs.xls Chart 1_Book2_Adj Bench DR 3 for Initial Briefs (Electric) 2 2" xfId="5106"/>
    <cellStyle name="_VC 6.15.06 update on 06GRC power costs.xls Chart 1_Book2_Adj Bench DR 3 for Initial Briefs (Electric) 3" xfId="5107"/>
    <cellStyle name="_VC 6.15.06 update on 06GRC power costs.xls Chart 1_Book2_Electric Rev Req Model (2009 GRC) Rebuttal" xfId="5108"/>
    <cellStyle name="_VC 6.15.06 update on 06GRC power costs.xls Chart 1_Book2_Electric Rev Req Model (2009 GRC) Rebuttal 2" xfId="5109"/>
    <cellStyle name="_VC 6.15.06 update on 06GRC power costs.xls Chart 1_Book2_Electric Rev Req Model (2009 GRC) Rebuttal 2 2" xfId="5110"/>
    <cellStyle name="_VC 6.15.06 update on 06GRC power costs.xls Chart 1_Book2_Electric Rev Req Model (2009 GRC) Rebuttal 3" xfId="5111"/>
    <cellStyle name="_VC 6.15.06 update on 06GRC power costs.xls Chart 1_Book2_Electric Rev Req Model (2009 GRC) Rebuttal REmoval of New  WH Solar AdjustMI" xfId="5112"/>
    <cellStyle name="_VC 6.15.06 update on 06GRC power costs.xls Chart 1_Book2_Electric Rev Req Model (2009 GRC) Rebuttal REmoval of New  WH Solar AdjustMI 2" xfId="5113"/>
    <cellStyle name="_VC 6.15.06 update on 06GRC power costs.xls Chart 1_Book2_Electric Rev Req Model (2009 GRC) Rebuttal REmoval of New  WH Solar AdjustMI 2 2" xfId="5114"/>
    <cellStyle name="_VC 6.15.06 update on 06GRC power costs.xls Chart 1_Book2_Electric Rev Req Model (2009 GRC) Rebuttal REmoval of New  WH Solar AdjustMI 3" xfId="5115"/>
    <cellStyle name="_VC 6.15.06 update on 06GRC power costs.xls Chart 1_Book2_Electric Rev Req Model (2009 GRC) Revised 01-18-2010" xfId="5116"/>
    <cellStyle name="_VC 6.15.06 update on 06GRC power costs.xls Chart 1_Book2_Electric Rev Req Model (2009 GRC) Revised 01-18-2010 2" xfId="5117"/>
    <cellStyle name="_VC 6.15.06 update on 06GRC power costs.xls Chart 1_Book2_Electric Rev Req Model (2009 GRC) Revised 01-18-2010 2 2" xfId="5118"/>
    <cellStyle name="_VC 6.15.06 update on 06GRC power costs.xls Chart 1_Book2_Electric Rev Req Model (2009 GRC) Revised 01-18-2010 3" xfId="5119"/>
    <cellStyle name="_VC 6.15.06 update on 06GRC power costs.xls Chart 1_Book2_Final Order Electric EXHIBIT A-1" xfId="5120"/>
    <cellStyle name="_VC 6.15.06 update on 06GRC power costs.xls Chart 1_Book2_Final Order Electric EXHIBIT A-1 2" xfId="5121"/>
    <cellStyle name="_VC 6.15.06 update on 06GRC power costs.xls Chart 1_Book2_Final Order Electric EXHIBIT A-1 2 2" xfId="5122"/>
    <cellStyle name="_VC 6.15.06 update on 06GRC power costs.xls Chart 1_Book2_Final Order Electric EXHIBIT A-1 3" xfId="5123"/>
    <cellStyle name="_VC 6.15.06 update on 06GRC power costs.xls Chart 1_Book4" xfId="5124"/>
    <cellStyle name="_VC 6.15.06 update on 06GRC power costs.xls Chart 1_Book4 2" xfId="5125"/>
    <cellStyle name="_VC 6.15.06 update on 06GRC power costs.xls Chart 1_Book4 2 2" xfId="5126"/>
    <cellStyle name="_VC 6.15.06 update on 06GRC power costs.xls Chart 1_Book4 3" xfId="5127"/>
    <cellStyle name="_VC 6.15.06 update on 06GRC power costs.xls Chart 1_Book9" xfId="5128"/>
    <cellStyle name="_VC 6.15.06 update on 06GRC power costs.xls Chart 1_Book9 2" xfId="5129"/>
    <cellStyle name="_VC 6.15.06 update on 06GRC power costs.xls Chart 1_Book9 2 2" xfId="5130"/>
    <cellStyle name="_VC 6.15.06 update on 06GRC power costs.xls Chart 1_Book9 3" xfId="5131"/>
    <cellStyle name="_VC 6.15.06 update on 06GRC power costs.xls Chart 1_INPUTS" xfId="5132"/>
    <cellStyle name="_VC 6.15.06 update on 06GRC power costs.xls Chart 1_INPUTS 2" xfId="5133"/>
    <cellStyle name="_VC 6.15.06 update on 06GRC power costs.xls Chart 1_INPUTS 2 2" xfId="5134"/>
    <cellStyle name="_VC 6.15.06 update on 06GRC power costs.xls Chart 1_INPUTS 3" xfId="5135"/>
    <cellStyle name="_VC 6.15.06 update on 06GRC power costs.xls Chart 1_NIM Summary" xfId="5136"/>
    <cellStyle name="_VC 6.15.06 update on 06GRC power costs.xls Chart 1_NIM Summary 09GRC" xfId="5137"/>
    <cellStyle name="_VC 6.15.06 update on 06GRC power costs.xls Chart 1_NIM Summary 09GRC 2" xfId="5138"/>
    <cellStyle name="_VC 6.15.06 update on 06GRC power costs.xls Chart 1_NIM Summary 2" xfId="5139"/>
    <cellStyle name="_VC 6.15.06 update on 06GRC power costs.xls Chart 1_NIM Summary 3" xfId="5140"/>
    <cellStyle name="_VC 6.15.06 update on 06GRC power costs.xls Chart 1_NIM Summary 4" xfId="5141"/>
    <cellStyle name="_VC 6.15.06 update on 06GRC power costs.xls Chart 1_NIM Summary 5" xfId="5142"/>
    <cellStyle name="_VC 6.15.06 update on 06GRC power costs.xls Chart 1_NIM Summary 6" xfId="5143"/>
    <cellStyle name="_VC 6.15.06 update on 06GRC power costs.xls Chart 1_NIM Summary 7" xfId="5144"/>
    <cellStyle name="_VC 6.15.06 update on 06GRC power costs.xls Chart 1_NIM Summary 8" xfId="5145"/>
    <cellStyle name="_VC 6.15.06 update on 06GRC power costs.xls Chart 1_NIM Summary 9" xfId="5146"/>
    <cellStyle name="_VC 6.15.06 update on 06GRC power costs.xls Chart 1_PCA 9 -  Exhibit D April 2010 (3)" xfId="5147"/>
    <cellStyle name="_VC 6.15.06 update on 06GRC power costs.xls Chart 1_PCA 9 -  Exhibit D April 2010 (3) 2" xfId="5148"/>
    <cellStyle name="_VC 6.15.06 update on 06GRC power costs.xls Chart 1_Power Costs - Comparison bx Rbtl-Staff-Jt-PC" xfId="5149"/>
    <cellStyle name="_VC 6.15.06 update on 06GRC power costs.xls Chart 1_Power Costs - Comparison bx Rbtl-Staff-Jt-PC 2" xfId="5150"/>
    <cellStyle name="_VC 6.15.06 update on 06GRC power costs.xls Chart 1_Power Costs - Comparison bx Rbtl-Staff-Jt-PC 2 2" xfId="5151"/>
    <cellStyle name="_VC 6.15.06 update on 06GRC power costs.xls Chart 1_Power Costs - Comparison bx Rbtl-Staff-Jt-PC 3" xfId="5152"/>
    <cellStyle name="_VC 6.15.06 update on 06GRC power costs.xls Chart 1_Power Costs - Comparison bx Rbtl-Staff-Jt-PC_Adj Bench DR 3 for Initial Briefs (Electric)" xfId="5153"/>
    <cellStyle name="_VC 6.15.06 update on 06GRC power costs.xls Chart 1_Power Costs - Comparison bx Rbtl-Staff-Jt-PC_Adj Bench DR 3 for Initial Briefs (Electric) 2" xfId="5154"/>
    <cellStyle name="_VC 6.15.06 update on 06GRC power costs.xls Chart 1_Power Costs - Comparison bx Rbtl-Staff-Jt-PC_Adj Bench DR 3 for Initial Briefs (Electric) 2 2" xfId="5155"/>
    <cellStyle name="_VC 6.15.06 update on 06GRC power costs.xls Chart 1_Power Costs - Comparison bx Rbtl-Staff-Jt-PC_Adj Bench DR 3 for Initial Briefs (Electric) 3" xfId="5156"/>
    <cellStyle name="_VC 6.15.06 update on 06GRC power costs.xls Chart 1_Power Costs - Comparison bx Rbtl-Staff-Jt-PC_Electric Rev Req Model (2009 GRC) Rebuttal" xfId="5157"/>
    <cellStyle name="_VC 6.15.06 update on 06GRC power costs.xls Chart 1_Power Costs - Comparison bx Rbtl-Staff-Jt-PC_Electric Rev Req Model (2009 GRC) Rebuttal 2" xfId="5158"/>
    <cellStyle name="_VC 6.15.06 update on 06GRC power costs.xls Chart 1_Power Costs - Comparison bx Rbtl-Staff-Jt-PC_Electric Rev Req Model (2009 GRC) Rebuttal 2 2" xfId="5159"/>
    <cellStyle name="_VC 6.15.06 update on 06GRC power costs.xls Chart 1_Power Costs - Comparison bx Rbtl-Staff-Jt-PC_Electric Rev Req Model (2009 GRC) Rebuttal 3" xfId="5160"/>
    <cellStyle name="_VC 6.15.06 update on 06GRC power costs.xls Chart 1_Power Costs - Comparison bx Rbtl-Staff-Jt-PC_Electric Rev Req Model (2009 GRC) Rebuttal REmoval of New  WH Solar AdjustMI" xfId="5161"/>
    <cellStyle name="_VC 6.15.06 update on 06GRC power costs.xls Chart 1_Power Costs - Comparison bx Rbtl-Staff-Jt-PC_Electric Rev Req Model (2009 GRC) Rebuttal REmoval of New  WH Solar AdjustMI 2" xfId="5162"/>
    <cellStyle name="_VC 6.15.06 update on 06GRC power costs.xls Chart 1_Power Costs - Comparison bx Rbtl-Staff-Jt-PC_Electric Rev Req Model (2009 GRC) Rebuttal REmoval of New  WH Solar AdjustMI 2 2" xfId="5163"/>
    <cellStyle name="_VC 6.15.06 update on 06GRC power costs.xls Chart 1_Power Costs - Comparison bx Rbtl-Staff-Jt-PC_Electric Rev Req Model (2009 GRC) Rebuttal REmoval of New  WH Solar AdjustMI 3" xfId="5164"/>
    <cellStyle name="_VC 6.15.06 update on 06GRC power costs.xls Chart 1_Power Costs - Comparison bx Rbtl-Staff-Jt-PC_Electric Rev Req Model (2009 GRC) Revised 01-18-2010" xfId="5165"/>
    <cellStyle name="_VC 6.15.06 update on 06GRC power costs.xls Chart 1_Power Costs - Comparison bx Rbtl-Staff-Jt-PC_Electric Rev Req Model (2009 GRC) Revised 01-18-2010 2" xfId="5166"/>
    <cellStyle name="_VC 6.15.06 update on 06GRC power costs.xls Chart 1_Power Costs - Comparison bx Rbtl-Staff-Jt-PC_Electric Rev Req Model (2009 GRC) Revised 01-18-2010 2 2" xfId="5167"/>
    <cellStyle name="_VC 6.15.06 update on 06GRC power costs.xls Chart 1_Power Costs - Comparison bx Rbtl-Staff-Jt-PC_Electric Rev Req Model (2009 GRC) Revised 01-18-2010 3" xfId="5168"/>
    <cellStyle name="_VC 6.15.06 update on 06GRC power costs.xls Chart 1_Power Costs - Comparison bx Rbtl-Staff-Jt-PC_Final Order Electric EXHIBIT A-1" xfId="5169"/>
    <cellStyle name="_VC 6.15.06 update on 06GRC power costs.xls Chart 1_Power Costs - Comparison bx Rbtl-Staff-Jt-PC_Final Order Electric EXHIBIT A-1 2" xfId="5170"/>
    <cellStyle name="_VC 6.15.06 update on 06GRC power costs.xls Chart 1_Power Costs - Comparison bx Rbtl-Staff-Jt-PC_Final Order Electric EXHIBIT A-1 2 2" xfId="5171"/>
    <cellStyle name="_VC 6.15.06 update on 06GRC power costs.xls Chart 1_Power Costs - Comparison bx Rbtl-Staff-Jt-PC_Final Order Electric EXHIBIT A-1 3" xfId="5172"/>
    <cellStyle name="_VC 6.15.06 update on 06GRC power costs.xls Chart 1_Production Adj 4.37" xfId="5173"/>
    <cellStyle name="_VC 6.15.06 update on 06GRC power costs.xls Chart 1_Production Adj 4.37 2" xfId="5174"/>
    <cellStyle name="_VC 6.15.06 update on 06GRC power costs.xls Chart 1_Production Adj 4.37 2 2" xfId="5175"/>
    <cellStyle name="_VC 6.15.06 update on 06GRC power costs.xls Chart 1_Production Adj 4.37 3" xfId="5176"/>
    <cellStyle name="_VC 6.15.06 update on 06GRC power costs.xls Chart 1_Purchased Power Adj 4.03" xfId="5177"/>
    <cellStyle name="_VC 6.15.06 update on 06GRC power costs.xls Chart 1_Purchased Power Adj 4.03 2" xfId="5178"/>
    <cellStyle name="_VC 6.15.06 update on 06GRC power costs.xls Chart 1_Purchased Power Adj 4.03 2 2" xfId="5179"/>
    <cellStyle name="_VC 6.15.06 update on 06GRC power costs.xls Chart 1_Purchased Power Adj 4.03 3" xfId="5180"/>
    <cellStyle name="_VC 6.15.06 update on 06GRC power costs.xls Chart 1_Rebuttal Power Costs" xfId="5181"/>
    <cellStyle name="_VC 6.15.06 update on 06GRC power costs.xls Chart 1_Rebuttal Power Costs 2" xfId="5182"/>
    <cellStyle name="_VC 6.15.06 update on 06GRC power costs.xls Chart 1_Rebuttal Power Costs 2 2" xfId="5183"/>
    <cellStyle name="_VC 6.15.06 update on 06GRC power costs.xls Chart 1_Rebuttal Power Costs 3" xfId="5184"/>
    <cellStyle name="_VC 6.15.06 update on 06GRC power costs.xls Chart 1_Rebuttal Power Costs_Adj Bench DR 3 for Initial Briefs (Electric)" xfId="5185"/>
    <cellStyle name="_VC 6.15.06 update on 06GRC power costs.xls Chart 1_Rebuttal Power Costs_Adj Bench DR 3 for Initial Briefs (Electric) 2" xfId="5186"/>
    <cellStyle name="_VC 6.15.06 update on 06GRC power costs.xls Chart 1_Rebuttal Power Costs_Adj Bench DR 3 for Initial Briefs (Electric) 2 2" xfId="5187"/>
    <cellStyle name="_VC 6.15.06 update on 06GRC power costs.xls Chart 1_Rebuttal Power Costs_Adj Bench DR 3 for Initial Briefs (Electric) 3" xfId="5188"/>
    <cellStyle name="_VC 6.15.06 update on 06GRC power costs.xls Chart 1_Rebuttal Power Costs_Electric Rev Req Model (2009 GRC) Rebuttal" xfId="5189"/>
    <cellStyle name="_VC 6.15.06 update on 06GRC power costs.xls Chart 1_Rebuttal Power Costs_Electric Rev Req Model (2009 GRC) Rebuttal 2" xfId="5190"/>
    <cellStyle name="_VC 6.15.06 update on 06GRC power costs.xls Chart 1_Rebuttal Power Costs_Electric Rev Req Model (2009 GRC) Rebuttal 2 2" xfId="5191"/>
    <cellStyle name="_VC 6.15.06 update on 06GRC power costs.xls Chart 1_Rebuttal Power Costs_Electric Rev Req Model (2009 GRC) Rebuttal 3" xfId="5192"/>
    <cellStyle name="_VC 6.15.06 update on 06GRC power costs.xls Chart 1_Rebuttal Power Costs_Electric Rev Req Model (2009 GRC) Rebuttal REmoval of New  WH Solar AdjustMI" xfId="5193"/>
    <cellStyle name="_VC 6.15.06 update on 06GRC power costs.xls Chart 1_Rebuttal Power Costs_Electric Rev Req Model (2009 GRC) Rebuttal REmoval of New  WH Solar AdjustMI 2" xfId="5194"/>
    <cellStyle name="_VC 6.15.06 update on 06GRC power costs.xls Chart 1_Rebuttal Power Costs_Electric Rev Req Model (2009 GRC) Rebuttal REmoval of New  WH Solar AdjustMI 2 2" xfId="5195"/>
    <cellStyle name="_VC 6.15.06 update on 06GRC power costs.xls Chart 1_Rebuttal Power Costs_Electric Rev Req Model (2009 GRC) Rebuttal REmoval of New  WH Solar AdjustMI 3" xfId="5196"/>
    <cellStyle name="_VC 6.15.06 update on 06GRC power costs.xls Chart 1_Rebuttal Power Costs_Electric Rev Req Model (2009 GRC) Revised 01-18-2010" xfId="5197"/>
    <cellStyle name="_VC 6.15.06 update on 06GRC power costs.xls Chart 1_Rebuttal Power Costs_Electric Rev Req Model (2009 GRC) Revised 01-18-2010 2" xfId="5198"/>
    <cellStyle name="_VC 6.15.06 update on 06GRC power costs.xls Chart 1_Rebuttal Power Costs_Electric Rev Req Model (2009 GRC) Revised 01-18-2010 2 2" xfId="5199"/>
    <cellStyle name="_VC 6.15.06 update on 06GRC power costs.xls Chart 1_Rebuttal Power Costs_Electric Rev Req Model (2009 GRC) Revised 01-18-2010 3" xfId="5200"/>
    <cellStyle name="_VC 6.15.06 update on 06GRC power costs.xls Chart 1_Rebuttal Power Costs_Final Order Electric EXHIBIT A-1" xfId="5201"/>
    <cellStyle name="_VC 6.15.06 update on 06GRC power costs.xls Chart 1_Rebuttal Power Costs_Final Order Electric EXHIBIT A-1 2" xfId="5202"/>
    <cellStyle name="_VC 6.15.06 update on 06GRC power costs.xls Chart 1_Rebuttal Power Costs_Final Order Electric EXHIBIT A-1 2 2" xfId="5203"/>
    <cellStyle name="_VC 6.15.06 update on 06GRC power costs.xls Chart 1_Rebuttal Power Costs_Final Order Electric EXHIBIT A-1 3" xfId="5204"/>
    <cellStyle name="_VC 6.15.06 update on 06GRC power costs.xls Chart 1_ROR &amp; CONV FACTOR" xfId="5205"/>
    <cellStyle name="_VC 6.15.06 update on 06GRC power costs.xls Chart 1_ROR &amp; CONV FACTOR 2" xfId="5206"/>
    <cellStyle name="_VC 6.15.06 update on 06GRC power costs.xls Chart 1_ROR &amp; CONV FACTOR 2 2" xfId="5207"/>
    <cellStyle name="_VC 6.15.06 update on 06GRC power costs.xls Chart 1_ROR &amp; CONV FACTOR 3" xfId="5208"/>
    <cellStyle name="_VC 6.15.06 update on 06GRC power costs.xls Chart 1_ROR 5.02" xfId="5209"/>
    <cellStyle name="_VC 6.15.06 update on 06GRC power costs.xls Chart 1_ROR 5.02 2" xfId="5210"/>
    <cellStyle name="_VC 6.15.06 update on 06GRC power costs.xls Chart 1_ROR 5.02 2 2" xfId="5211"/>
    <cellStyle name="_VC 6.15.06 update on 06GRC power costs.xls Chart 1_ROR 5.02 3" xfId="5212"/>
    <cellStyle name="_VC 6.15.06 update on 06GRC power costs.xls Chart 1_Wind Integration 10GRC" xfId="5213"/>
    <cellStyle name="_VC 6.15.06 update on 06GRC power costs.xls Chart 1_Wind Integration 10GRC 2" xfId="5214"/>
    <cellStyle name="_VC 6.15.06 update on 06GRC power costs.xls Chart 2" xfId="5215"/>
    <cellStyle name="_VC 6.15.06 update on 06GRC power costs.xls Chart 2 2" xfId="5216"/>
    <cellStyle name="_VC 6.15.06 update on 06GRC power costs.xls Chart 2 2 2" xfId="5217"/>
    <cellStyle name="_VC 6.15.06 update on 06GRC power costs.xls Chart 2 2 2 2" xfId="5218"/>
    <cellStyle name="_VC 6.15.06 update on 06GRC power costs.xls Chart 2 2 3" xfId="5219"/>
    <cellStyle name="_VC 6.15.06 update on 06GRC power costs.xls Chart 2 3" xfId="5220"/>
    <cellStyle name="_VC 6.15.06 update on 06GRC power costs.xls Chart 2 3 2" xfId="5221"/>
    <cellStyle name="_VC 6.15.06 update on 06GRC power costs.xls Chart 2 3 2 2" xfId="5222"/>
    <cellStyle name="_VC 6.15.06 update on 06GRC power costs.xls Chart 2 3 3" xfId="5223"/>
    <cellStyle name="_VC 6.15.06 update on 06GRC power costs.xls Chart 2 3 3 2" xfId="5224"/>
    <cellStyle name="_VC 6.15.06 update on 06GRC power costs.xls Chart 2 3 4" xfId="5225"/>
    <cellStyle name="_VC 6.15.06 update on 06GRC power costs.xls Chart 2 3 4 2" xfId="5226"/>
    <cellStyle name="_VC 6.15.06 update on 06GRC power costs.xls Chart 2 4" xfId="5227"/>
    <cellStyle name="_VC 6.15.06 update on 06GRC power costs.xls Chart 2 4 2" xfId="5228"/>
    <cellStyle name="_VC 6.15.06 update on 06GRC power costs.xls Chart 2 5" xfId="5229"/>
    <cellStyle name="_VC 6.15.06 update on 06GRC power costs.xls Chart 2_04 07E Wild Horse Wind Expansion (C) (2)" xfId="5230"/>
    <cellStyle name="_VC 6.15.06 update on 06GRC power costs.xls Chart 2_04 07E Wild Horse Wind Expansion (C) (2) 2" xfId="5231"/>
    <cellStyle name="_VC 6.15.06 update on 06GRC power costs.xls Chart 2_04 07E Wild Horse Wind Expansion (C) (2) 2 2" xfId="5232"/>
    <cellStyle name="_VC 6.15.06 update on 06GRC power costs.xls Chart 2_04 07E Wild Horse Wind Expansion (C) (2) 3" xfId="5233"/>
    <cellStyle name="_VC 6.15.06 update on 06GRC power costs.xls Chart 2_04 07E Wild Horse Wind Expansion (C) (2)_Adj Bench DR 3 for Initial Briefs (Electric)" xfId="5234"/>
    <cellStyle name="_VC 6.15.06 update on 06GRC power costs.xls Chart 2_04 07E Wild Horse Wind Expansion (C) (2)_Adj Bench DR 3 for Initial Briefs (Electric) 2" xfId="5235"/>
    <cellStyle name="_VC 6.15.06 update on 06GRC power costs.xls Chart 2_04 07E Wild Horse Wind Expansion (C) (2)_Adj Bench DR 3 for Initial Briefs (Electric) 2 2" xfId="5236"/>
    <cellStyle name="_VC 6.15.06 update on 06GRC power costs.xls Chart 2_04 07E Wild Horse Wind Expansion (C) (2)_Adj Bench DR 3 for Initial Briefs (Electric) 3" xfId="5237"/>
    <cellStyle name="_VC 6.15.06 update on 06GRC power costs.xls Chart 2_04 07E Wild Horse Wind Expansion (C) (2)_Electric Rev Req Model (2009 GRC) " xfId="5238"/>
    <cellStyle name="_VC 6.15.06 update on 06GRC power costs.xls Chart 2_04 07E Wild Horse Wind Expansion (C) (2)_Electric Rev Req Model (2009 GRC)  2" xfId="5239"/>
    <cellStyle name="_VC 6.15.06 update on 06GRC power costs.xls Chart 2_04 07E Wild Horse Wind Expansion (C) (2)_Electric Rev Req Model (2009 GRC)  2 2" xfId="5240"/>
    <cellStyle name="_VC 6.15.06 update on 06GRC power costs.xls Chart 2_04 07E Wild Horse Wind Expansion (C) (2)_Electric Rev Req Model (2009 GRC)  3" xfId="5241"/>
    <cellStyle name="_VC 6.15.06 update on 06GRC power costs.xls Chart 2_04 07E Wild Horse Wind Expansion (C) (2)_Electric Rev Req Model (2009 GRC) Rebuttal" xfId="5242"/>
    <cellStyle name="_VC 6.15.06 update on 06GRC power costs.xls Chart 2_04 07E Wild Horse Wind Expansion (C) (2)_Electric Rev Req Model (2009 GRC) Rebuttal 2" xfId="5243"/>
    <cellStyle name="_VC 6.15.06 update on 06GRC power costs.xls Chart 2_04 07E Wild Horse Wind Expansion (C) (2)_Electric Rev Req Model (2009 GRC) Rebuttal 2 2" xfId="5244"/>
    <cellStyle name="_VC 6.15.06 update on 06GRC power costs.xls Chart 2_04 07E Wild Horse Wind Expansion (C) (2)_Electric Rev Req Model (2009 GRC) Rebuttal 3" xfId="5245"/>
    <cellStyle name="_VC 6.15.06 update on 06GRC power costs.xls Chart 2_04 07E Wild Horse Wind Expansion (C) (2)_Electric Rev Req Model (2009 GRC) Rebuttal REmoval of New  WH Solar AdjustMI" xfId="5246"/>
    <cellStyle name="_VC 6.15.06 update on 06GRC power costs.xls Chart 2_04 07E Wild Horse Wind Expansion (C) (2)_Electric Rev Req Model (2009 GRC) Rebuttal REmoval of New  WH Solar AdjustMI 2" xfId="5247"/>
    <cellStyle name="_VC 6.15.06 update on 06GRC power costs.xls Chart 2_04 07E Wild Horse Wind Expansion (C) (2)_Electric Rev Req Model (2009 GRC) Rebuttal REmoval of New  WH Solar AdjustMI 2 2" xfId="5248"/>
    <cellStyle name="_VC 6.15.06 update on 06GRC power costs.xls Chart 2_04 07E Wild Horse Wind Expansion (C) (2)_Electric Rev Req Model (2009 GRC) Rebuttal REmoval of New  WH Solar AdjustMI 3" xfId="5249"/>
    <cellStyle name="_VC 6.15.06 update on 06GRC power costs.xls Chart 2_04 07E Wild Horse Wind Expansion (C) (2)_Electric Rev Req Model (2009 GRC) Revised 01-18-2010" xfId="5250"/>
    <cellStyle name="_VC 6.15.06 update on 06GRC power costs.xls Chart 2_04 07E Wild Horse Wind Expansion (C) (2)_Electric Rev Req Model (2009 GRC) Revised 01-18-2010 2" xfId="5251"/>
    <cellStyle name="_VC 6.15.06 update on 06GRC power costs.xls Chart 2_04 07E Wild Horse Wind Expansion (C) (2)_Electric Rev Req Model (2009 GRC) Revised 01-18-2010 2 2" xfId="5252"/>
    <cellStyle name="_VC 6.15.06 update on 06GRC power costs.xls Chart 2_04 07E Wild Horse Wind Expansion (C) (2)_Electric Rev Req Model (2009 GRC) Revised 01-18-2010 3" xfId="5253"/>
    <cellStyle name="_VC 6.15.06 update on 06GRC power costs.xls Chart 2_04 07E Wild Horse Wind Expansion (C) (2)_Final Order Electric EXHIBIT A-1" xfId="5254"/>
    <cellStyle name="_VC 6.15.06 update on 06GRC power costs.xls Chart 2_04 07E Wild Horse Wind Expansion (C) (2)_Final Order Electric EXHIBIT A-1 2" xfId="5255"/>
    <cellStyle name="_VC 6.15.06 update on 06GRC power costs.xls Chart 2_04 07E Wild Horse Wind Expansion (C) (2)_Final Order Electric EXHIBIT A-1 2 2" xfId="5256"/>
    <cellStyle name="_VC 6.15.06 update on 06GRC power costs.xls Chart 2_04 07E Wild Horse Wind Expansion (C) (2)_Final Order Electric EXHIBIT A-1 3" xfId="5257"/>
    <cellStyle name="_VC 6.15.06 update on 06GRC power costs.xls Chart 2_04 07E Wild Horse Wind Expansion (C) (2)_TENASKA REGULATORY ASSET" xfId="5258"/>
    <cellStyle name="_VC 6.15.06 update on 06GRC power costs.xls Chart 2_04 07E Wild Horse Wind Expansion (C) (2)_TENASKA REGULATORY ASSET 2" xfId="5259"/>
    <cellStyle name="_VC 6.15.06 update on 06GRC power costs.xls Chart 2_04 07E Wild Horse Wind Expansion (C) (2)_TENASKA REGULATORY ASSET 2 2" xfId="5260"/>
    <cellStyle name="_VC 6.15.06 update on 06GRC power costs.xls Chart 2_04 07E Wild Horse Wind Expansion (C) (2)_TENASKA REGULATORY ASSET 3" xfId="5261"/>
    <cellStyle name="_VC 6.15.06 update on 06GRC power costs.xls Chart 2_16.37E Wild Horse Expansion DeferralRevwrkingfile SF" xfId="5262"/>
    <cellStyle name="_VC 6.15.06 update on 06GRC power costs.xls Chart 2_16.37E Wild Horse Expansion DeferralRevwrkingfile SF 2" xfId="5263"/>
    <cellStyle name="_VC 6.15.06 update on 06GRC power costs.xls Chart 2_16.37E Wild Horse Expansion DeferralRevwrkingfile SF 2 2" xfId="5264"/>
    <cellStyle name="_VC 6.15.06 update on 06GRC power costs.xls Chart 2_16.37E Wild Horse Expansion DeferralRevwrkingfile SF 3" xfId="5265"/>
    <cellStyle name="_VC 6.15.06 update on 06GRC power costs.xls Chart 2_2009 GRC Compl Filing - Exhibit D" xfId="5266"/>
    <cellStyle name="_VC 6.15.06 update on 06GRC power costs.xls Chart 2_2009 GRC Compl Filing - Exhibit D 2" xfId="5267"/>
    <cellStyle name="_VC 6.15.06 update on 06GRC power costs.xls Chart 2_3.01 Income Statement" xfId="5268"/>
    <cellStyle name="_VC 6.15.06 update on 06GRC power costs.xls Chart 2_3.01 Income Statement 2" xfId="9835"/>
    <cellStyle name="_VC 6.15.06 update on 06GRC power costs.xls Chart 2_4 31 Regulatory Assets and Liabilities  7 06- Exhibit D" xfId="5269"/>
    <cellStyle name="_VC 6.15.06 update on 06GRC power costs.xls Chart 2_4 31 Regulatory Assets and Liabilities  7 06- Exhibit D 2" xfId="5270"/>
    <cellStyle name="_VC 6.15.06 update on 06GRC power costs.xls Chart 2_4 31 Regulatory Assets and Liabilities  7 06- Exhibit D 2 2" xfId="5271"/>
    <cellStyle name="_VC 6.15.06 update on 06GRC power costs.xls Chart 2_4 31 Regulatory Assets and Liabilities  7 06- Exhibit D 3" xfId="5272"/>
    <cellStyle name="_VC 6.15.06 update on 06GRC power costs.xls Chart 2_4 31 Regulatory Assets and Liabilities  7 06- Exhibit D_NIM Summary" xfId="5273"/>
    <cellStyle name="_VC 6.15.06 update on 06GRC power costs.xls Chart 2_4 31 Regulatory Assets and Liabilities  7 06- Exhibit D_NIM Summary 2" xfId="5274"/>
    <cellStyle name="_VC 6.15.06 update on 06GRC power costs.xls Chart 2_4 32 Regulatory Assets and Liabilities  7 06- Exhibit D" xfId="5275"/>
    <cellStyle name="_VC 6.15.06 update on 06GRC power costs.xls Chart 2_4 32 Regulatory Assets and Liabilities  7 06- Exhibit D 2" xfId="5276"/>
    <cellStyle name="_VC 6.15.06 update on 06GRC power costs.xls Chart 2_4 32 Regulatory Assets and Liabilities  7 06- Exhibit D 2 2" xfId="5277"/>
    <cellStyle name="_VC 6.15.06 update on 06GRC power costs.xls Chart 2_4 32 Regulatory Assets and Liabilities  7 06- Exhibit D 3" xfId="5278"/>
    <cellStyle name="_VC 6.15.06 update on 06GRC power costs.xls Chart 2_4 32 Regulatory Assets and Liabilities  7 06- Exhibit D_NIM Summary" xfId="5279"/>
    <cellStyle name="_VC 6.15.06 update on 06GRC power costs.xls Chart 2_4 32 Regulatory Assets and Liabilities  7 06- Exhibit D_NIM Summary 2" xfId="5280"/>
    <cellStyle name="_VC 6.15.06 update on 06GRC power costs.xls Chart 2_AURORA Total New" xfId="5281"/>
    <cellStyle name="_VC 6.15.06 update on 06GRC power costs.xls Chart 2_AURORA Total New 2" xfId="5282"/>
    <cellStyle name="_VC 6.15.06 update on 06GRC power costs.xls Chart 2_Book2" xfId="5283"/>
    <cellStyle name="_VC 6.15.06 update on 06GRC power costs.xls Chart 2_Book2 2" xfId="5284"/>
    <cellStyle name="_VC 6.15.06 update on 06GRC power costs.xls Chart 2_Book2 2 2" xfId="5285"/>
    <cellStyle name="_VC 6.15.06 update on 06GRC power costs.xls Chart 2_Book2 3" xfId="5286"/>
    <cellStyle name="_VC 6.15.06 update on 06GRC power costs.xls Chart 2_Book2_Adj Bench DR 3 for Initial Briefs (Electric)" xfId="5287"/>
    <cellStyle name="_VC 6.15.06 update on 06GRC power costs.xls Chart 2_Book2_Adj Bench DR 3 for Initial Briefs (Electric) 2" xfId="5288"/>
    <cellStyle name="_VC 6.15.06 update on 06GRC power costs.xls Chart 2_Book2_Adj Bench DR 3 for Initial Briefs (Electric) 2 2" xfId="5289"/>
    <cellStyle name="_VC 6.15.06 update on 06GRC power costs.xls Chart 2_Book2_Adj Bench DR 3 for Initial Briefs (Electric) 3" xfId="5290"/>
    <cellStyle name="_VC 6.15.06 update on 06GRC power costs.xls Chart 2_Book2_Electric Rev Req Model (2009 GRC) Rebuttal" xfId="5291"/>
    <cellStyle name="_VC 6.15.06 update on 06GRC power costs.xls Chart 2_Book2_Electric Rev Req Model (2009 GRC) Rebuttal 2" xfId="5292"/>
    <cellStyle name="_VC 6.15.06 update on 06GRC power costs.xls Chart 2_Book2_Electric Rev Req Model (2009 GRC) Rebuttal 2 2" xfId="5293"/>
    <cellStyle name="_VC 6.15.06 update on 06GRC power costs.xls Chart 2_Book2_Electric Rev Req Model (2009 GRC) Rebuttal 3" xfId="5294"/>
    <cellStyle name="_VC 6.15.06 update on 06GRC power costs.xls Chart 2_Book2_Electric Rev Req Model (2009 GRC) Rebuttal REmoval of New  WH Solar AdjustMI" xfId="5295"/>
    <cellStyle name="_VC 6.15.06 update on 06GRC power costs.xls Chart 2_Book2_Electric Rev Req Model (2009 GRC) Rebuttal REmoval of New  WH Solar AdjustMI 2" xfId="5296"/>
    <cellStyle name="_VC 6.15.06 update on 06GRC power costs.xls Chart 2_Book2_Electric Rev Req Model (2009 GRC) Rebuttal REmoval of New  WH Solar AdjustMI 2 2" xfId="5297"/>
    <cellStyle name="_VC 6.15.06 update on 06GRC power costs.xls Chart 2_Book2_Electric Rev Req Model (2009 GRC) Rebuttal REmoval of New  WH Solar AdjustMI 3" xfId="5298"/>
    <cellStyle name="_VC 6.15.06 update on 06GRC power costs.xls Chart 2_Book2_Electric Rev Req Model (2009 GRC) Revised 01-18-2010" xfId="5299"/>
    <cellStyle name="_VC 6.15.06 update on 06GRC power costs.xls Chart 2_Book2_Electric Rev Req Model (2009 GRC) Revised 01-18-2010 2" xfId="5300"/>
    <cellStyle name="_VC 6.15.06 update on 06GRC power costs.xls Chart 2_Book2_Electric Rev Req Model (2009 GRC) Revised 01-18-2010 2 2" xfId="5301"/>
    <cellStyle name="_VC 6.15.06 update on 06GRC power costs.xls Chart 2_Book2_Electric Rev Req Model (2009 GRC) Revised 01-18-2010 3" xfId="5302"/>
    <cellStyle name="_VC 6.15.06 update on 06GRC power costs.xls Chart 2_Book2_Final Order Electric EXHIBIT A-1" xfId="5303"/>
    <cellStyle name="_VC 6.15.06 update on 06GRC power costs.xls Chart 2_Book2_Final Order Electric EXHIBIT A-1 2" xfId="5304"/>
    <cellStyle name="_VC 6.15.06 update on 06GRC power costs.xls Chart 2_Book2_Final Order Electric EXHIBIT A-1 2 2" xfId="5305"/>
    <cellStyle name="_VC 6.15.06 update on 06GRC power costs.xls Chart 2_Book2_Final Order Electric EXHIBIT A-1 3" xfId="5306"/>
    <cellStyle name="_VC 6.15.06 update on 06GRC power costs.xls Chart 2_Book4" xfId="5307"/>
    <cellStyle name="_VC 6.15.06 update on 06GRC power costs.xls Chart 2_Book4 2" xfId="5308"/>
    <cellStyle name="_VC 6.15.06 update on 06GRC power costs.xls Chart 2_Book4 2 2" xfId="5309"/>
    <cellStyle name="_VC 6.15.06 update on 06GRC power costs.xls Chart 2_Book4 3" xfId="5310"/>
    <cellStyle name="_VC 6.15.06 update on 06GRC power costs.xls Chart 2_Book9" xfId="5311"/>
    <cellStyle name="_VC 6.15.06 update on 06GRC power costs.xls Chart 2_Book9 2" xfId="5312"/>
    <cellStyle name="_VC 6.15.06 update on 06GRC power costs.xls Chart 2_Book9 2 2" xfId="5313"/>
    <cellStyle name="_VC 6.15.06 update on 06GRC power costs.xls Chart 2_Book9 3" xfId="5314"/>
    <cellStyle name="_VC 6.15.06 update on 06GRC power costs.xls Chart 2_INPUTS" xfId="5315"/>
    <cellStyle name="_VC 6.15.06 update on 06GRC power costs.xls Chart 2_INPUTS 2" xfId="5316"/>
    <cellStyle name="_VC 6.15.06 update on 06GRC power costs.xls Chart 2_INPUTS 2 2" xfId="5317"/>
    <cellStyle name="_VC 6.15.06 update on 06GRC power costs.xls Chart 2_INPUTS 3" xfId="5318"/>
    <cellStyle name="_VC 6.15.06 update on 06GRC power costs.xls Chart 2_NIM Summary" xfId="5319"/>
    <cellStyle name="_VC 6.15.06 update on 06GRC power costs.xls Chart 2_NIM Summary 09GRC" xfId="5320"/>
    <cellStyle name="_VC 6.15.06 update on 06GRC power costs.xls Chart 2_NIM Summary 09GRC 2" xfId="5321"/>
    <cellStyle name="_VC 6.15.06 update on 06GRC power costs.xls Chart 2_NIM Summary 2" xfId="5322"/>
    <cellStyle name="_VC 6.15.06 update on 06GRC power costs.xls Chart 2_NIM Summary 3" xfId="5323"/>
    <cellStyle name="_VC 6.15.06 update on 06GRC power costs.xls Chart 2_NIM Summary 4" xfId="5324"/>
    <cellStyle name="_VC 6.15.06 update on 06GRC power costs.xls Chart 2_NIM Summary 5" xfId="5325"/>
    <cellStyle name="_VC 6.15.06 update on 06GRC power costs.xls Chart 2_NIM Summary 6" xfId="5326"/>
    <cellStyle name="_VC 6.15.06 update on 06GRC power costs.xls Chart 2_NIM Summary 7" xfId="5327"/>
    <cellStyle name="_VC 6.15.06 update on 06GRC power costs.xls Chart 2_NIM Summary 8" xfId="5328"/>
    <cellStyle name="_VC 6.15.06 update on 06GRC power costs.xls Chart 2_NIM Summary 9" xfId="5329"/>
    <cellStyle name="_VC 6.15.06 update on 06GRC power costs.xls Chart 2_PCA 9 -  Exhibit D April 2010 (3)" xfId="5330"/>
    <cellStyle name="_VC 6.15.06 update on 06GRC power costs.xls Chart 2_PCA 9 -  Exhibit D April 2010 (3) 2" xfId="5331"/>
    <cellStyle name="_VC 6.15.06 update on 06GRC power costs.xls Chart 2_Power Costs - Comparison bx Rbtl-Staff-Jt-PC" xfId="5332"/>
    <cellStyle name="_VC 6.15.06 update on 06GRC power costs.xls Chart 2_Power Costs - Comparison bx Rbtl-Staff-Jt-PC 2" xfId="5333"/>
    <cellStyle name="_VC 6.15.06 update on 06GRC power costs.xls Chart 2_Power Costs - Comparison bx Rbtl-Staff-Jt-PC 2 2" xfId="5334"/>
    <cellStyle name="_VC 6.15.06 update on 06GRC power costs.xls Chart 2_Power Costs - Comparison bx Rbtl-Staff-Jt-PC 3" xfId="5335"/>
    <cellStyle name="_VC 6.15.06 update on 06GRC power costs.xls Chart 2_Power Costs - Comparison bx Rbtl-Staff-Jt-PC_Adj Bench DR 3 for Initial Briefs (Electric)" xfId="5336"/>
    <cellStyle name="_VC 6.15.06 update on 06GRC power costs.xls Chart 2_Power Costs - Comparison bx Rbtl-Staff-Jt-PC_Adj Bench DR 3 for Initial Briefs (Electric) 2" xfId="5337"/>
    <cellStyle name="_VC 6.15.06 update on 06GRC power costs.xls Chart 2_Power Costs - Comparison bx Rbtl-Staff-Jt-PC_Adj Bench DR 3 for Initial Briefs (Electric) 2 2" xfId="5338"/>
    <cellStyle name="_VC 6.15.06 update on 06GRC power costs.xls Chart 2_Power Costs - Comparison bx Rbtl-Staff-Jt-PC_Adj Bench DR 3 for Initial Briefs (Electric) 3" xfId="5339"/>
    <cellStyle name="_VC 6.15.06 update on 06GRC power costs.xls Chart 2_Power Costs - Comparison bx Rbtl-Staff-Jt-PC_Electric Rev Req Model (2009 GRC) Rebuttal" xfId="5340"/>
    <cellStyle name="_VC 6.15.06 update on 06GRC power costs.xls Chart 2_Power Costs - Comparison bx Rbtl-Staff-Jt-PC_Electric Rev Req Model (2009 GRC) Rebuttal 2" xfId="5341"/>
    <cellStyle name="_VC 6.15.06 update on 06GRC power costs.xls Chart 2_Power Costs - Comparison bx Rbtl-Staff-Jt-PC_Electric Rev Req Model (2009 GRC) Rebuttal 2 2" xfId="5342"/>
    <cellStyle name="_VC 6.15.06 update on 06GRC power costs.xls Chart 2_Power Costs - Comparison bx Rbtl-Staff-Jt-PC_Electric Rev Req Model (2009 GRC) Rebuttal 3" xfId="5343"/>
    <cellStyle name="_VC 6.15.06 update on 06GRC power costs.xls Chart 2_Power Costs - Comparison bx Rbtl-Staff-Jt-PC_Electric Rev Req Model (2009 GRC) Rebuttal REmoval of New  WH Solar AdjustMI" xfId="5344"/>
    <cellStyle name="_VC 6.15.06 update on 06GRC power costs.xls Chart 2_Power Costs - Comparison bx Rbtl-Staff-Jt-PC_Electric Rev Req Model (2009 GRC) Rebuttal REmoval of New  WH Solar AdjustMI 2" xfId="5345"/>
    <cellStyle name="_VC 6.15.06 update on 06GRC power costs.xls Chart 2_Power Costs - Comparison bx Rbtl-Staff-Jt-PC_Electric Rev Req Model (2009 GRC) Rebuttal REmoval of New  WH Solar AdjustMI 2 2" xfId="5346"/>
    <cellStyle name="_VC 6.15.06 update on 06GRC power costs.xls Chart 2_Power Costs - Comparison bx Rbtl-Staff-Jt-PC_Electric Rev Req Model (2009 GRC) Rebuttal REmoval of New  WH Solar AdjustMI 3" xfId="5347"/>
    <cellStyle name="_VC 6.15.06 update on 06GRC power costs.xls Chart 2_Power Costs - Comparison bx Rbtl-Staff-Jt-PC_Electric Rev Req Model (2009 GRC) Revised 01-18-2010" xfId="5348"/>
    <cellStyle name="_VC 6.15.06 update on 06GRC power costs.xls Chart 2_Power Costs - Comparison bx Rbtl-Staff-Jt-PC_Electric Rev Req Model (2009 GRC) Revised 01-18-2010 2" xfId="5349"/>
    <cellStyle name="_VC 6.15.06 update on 06GRC power costs.xls Chart 2_Power Costs - Comparison bx Rbtl-Staff-Jt-PC_Electric Rev Req Model (2009 GRC) Revised 01-18-2010 2 2" xfId="5350"/>
    <cellStyle name="_VC 6.15.06 update on 06GRC power costs.xls Chart 2_Power Costs - Comparison bx Rbtl-Staff-Jt-PC_Electric Rev Req Model (2009 GRC) Revised 01-18-2010 3" xfId="5351"/>
    <cellStyle name="_VC 6.15.06 update on 06GRC power costs.xls Chart 2_Power Costs - Comparison bx Rbtl-Staff-Jt-PC_Final Order Electric EXHIBIT A-1" xfId="5352"/>
    <cellStyle name="_VC 6.15.06 update on 06GRC power costs.xls Chart 2_Power Costs - Comparison bx Rbtl-Staff-Jt-PC_Final Order Electric EXHIBIT A-1 2" xfId="5353"/>
    <cellStyle name="_VC 6.15.06 update on 06GRC power costs.xls Chart 2_Power Costs - Comparison bx Rbtl-Staff-Jt-PC_Final Order Electric EXHIBIT A-1 2 2" xfId="5354"/>
    <cellStyle name="_VC 6.15.06 update on 06GRC power costs.xls Chart 2_Power Costs - Comparison bx Rbtl-Staff-Jt-PC_Final Order Electric EXHIBIT A-1 3" xfId="5355"/>
    <cellStyle name="_VC 6.15.06 update on 06GRC power costs.xls Chart 2_Production Adj 4.37" xfId="5356"/>
    <cellStyle name="_VC 6.15.06 update on 06GRC power costs.xls Chart 2_Production Adj 4.37 2" xfId="5357"/>
    <cellStyle name="_VC 6.15.06 update on 06GRC power costs.xls Chart 2_Production Adj 4.37 2 2" xfId="5358"/>
    <cellStyle name="_VC 6.15.06 update on 06GRC power costs.xls Chart 2_Production Adj 4.37 3" xfId="5359"/>
    <cellStyle name="_VC 6.15.06 update on 06GRC power costs.xls Chart 2_Purchased Power Adj 4.03" xfId="5360"/>
    <cellStyle name="_VC 6.15.06 update on 06GRC power costs.xls Chart 2_Purchased Power Adj 4.03 2" xfId="5361"/>
    <cellStyle name="_VC 6.15.06 update on 06GRC power costs.xls Chart 2_Purchased Power Adj 4.03 2 2" xfId="5362"/>
    <cellStyle name="_VC 6.15.06 update on 06GRC power costs.xls Chart 2_Purchased Power Adj 4.03 3" xfId="5363"/>
    <cellStyle name="_VC 6.15.06 update on 06GRC power costs.xls Chart 2_Rebuttal Power Costs" xfId="5364"/>
    <cellStyle name="_VC 6.15.06 update on 06GRC power costs.xls Chart 2_Rebuttal Power Costs 2" xfId="5365"/>
    <cellStyle name="_VC 6.15.06 update on 06GRC power costs.xls Chart 2_Rebuttal Power Costs 2 2" xfId="5366"/>
    <cellStyle name="_VC 6.15.06 update on 06GRC power costs.xls Chart 2_Rebuttal Power Costs 3" xfId="5367"/>
    <cellStyle name="_VC 6.15.06 update on 06GRC power costs.xls Chart 2_Rebuttal Power Costs_Adj Bench DR 3 for Initial Briefs (Electric)" xfId="5368"/>
    <cellStyle name="_VC 6.15.06 update on 06GRC power costs.xls Chart 2_Rebuttal Power Costs_Adj Bench DR 3 for Initial Briefs (Electric) 2" xfId="5369"/>
    <cellStyle name="_VC 6.15.06 update on 06GRC power costs.xls Chart 2_Rebuttal Power Costs_Adj Bench DR 3 for Initial Briefs (Electric) 2 2" xfId="5370"/>
    <cellStyle name="_VC 6.15.06 update on 06GRC power costs.xls Chart 2_Rebuttal Power Costs_Adj Bench DR 3 for Initial Briefs (Electric) 3" xfId="5371"/>
    <cellStyle name="_VC 6.15.06 update on 06GRC power costs.xls Chart 2_Rebuttal Power Costs_Electric Rev Req Model (2009 GRC) Rebuttal" xfId="5372"/>
    <cellStyle name="_VC 6.15.06 update on 06GRC power costs.xls Chart 2_Rebuttal Power Costs_Electric Rev Req Model (2009 GRC) Rebuttal 2" xfId="5373"/>
    <cellStyle name="_VC 6.15.06 update on 06GRC power costs.xls Chart 2_Rebuttal Power Costs_Electric Rev Req Model (2009 GRC) Rebuttal 2 2" xfId="5374"/>
    <cellStyle name="_VC 6.15.06 update on 06GRC power costs.xls Chart 2_Rebuttal Power Costs_Electric Rev Req Model (2009 GRC) Rebuttal 3" xfId="5375"/>
    <cellStyle name="_VC 6.15.06 update on 06GRC power costs.xls Chart 2_Rebuttal Power Costs_Electric Rev Req Model (2009 GRC) Rebuttal REmoval of New  WH Solar AdjustMI" xfId="5376"/>
    <cellStyle name="_VC 6.15.06 update on 06GRC power costs.xls Chart 2_Rebuttal Power Costs_Electric Rev Req Model (2009 GRC) Rebuttal REmoval of New  WH Solar AdjustMI 2" xfId="5377"/>
    <cellStyle name="_VC 6.15.06 update on 06GRC power costs.xls Chart 2_Rebuttal Power Costs_Electric Rev Req Model (2009 GRC) Rebuttal REmoval of New  WH Solar AdjustMI 2 2" xfId="5378"/>
    <cellStyle name="_VC 6.15.06 update on 06GRC power costs.xls Chart 2_Rebuttal Power Costs_Electric Rev Req Model (2009 GRC) Rebuttal REmoval of New  WH Solar AdjustMI 3" xfId="5379"/>
    <cellStyle name="_VC 6.15.06 update on 06GRC power costs.xls Chart 2_Rebuttal Power Costs_Electric Rev Req Model (2009 GRC) Revised 01-18-2010" xfId="5380"/>
    <cellStyle name="_VC 6.15.06 update on 06GRC power costs.xls Chart 2_Rebuttal Power Costs_Electric Rev Req Model (2009 GRC) Revised 01-18-2010 2" xfId="5381"/>
    <cellStyle name="_VC 6.15.06 update on 06GRC power costs.xls Chart 2_Rebuttal Power Costs_Electric Rev Req Model (2009 GRC) Revised 01-18-2010 2 2" xfId="5382"/>
    <cellStyle name="_VC 6.15.06 update on 06GRC power costs.xls Chart 2_Rebuttal Power Costs_Electric Rev Req Model (2009 GRC) Revised 01-18-2010 3" xfId="5383"/>
    <cellStyle name="_VC 6.15.06 update on 06GRC power costs.xls Chart 2_Rebuttal Power Costs_Final Order Electric EXHIBIT A-1" xfId="5384"/>
    <cellStyle name="_VC 6.15.06 update on 06GRC power costs.xls Chart 2_Rebuttal Power Costs_Final Order Electric EXHIBIT A-1 2" xfId="5385"/>
    <cellStyle name="_VC 6.15.06 update on 06GRC power costs.xls Chart 2_Rebuttal Power Costs_Final Order Electric EXHIBIT A-1 2 2" xfId="5386"/>
    <cellStyle name="_VC 6.15.06 update on 06GRC power costs.xls Chart 2_Rebuttal Power Costs_Final Order Electric EXHIBIT A-1 3" xfId="5387"/>
    <cellStyle name="_VC 6.15.06 update on 06GRC power costs.xls Chart 2_ROR &amp; CONV FACTOR" xfId="5388"/>
    <cellStyle name="_VC 6.15.06 update on 06GRC power costs.xls Chart 2_ROR &amp; CONV FACTOR 2" xfId="5389"/>
    <cellStyle name="_VC 6.15.06 update on 06GRC power costs.xls Chart 2_ROR &amp; CONV FACTOR 2 2" xfId="5390"/>
    <cellStyle name="_VC 6.15.06 update on 06GRC power costs.xls Chart 2_ROR &amp; CONV FACTOR 3" xfId="5391"/>
    <cellStyle name="_VC 6.15.06 update on 06GRC power costs.xls Chart 2_ROR 5.02" xfId="5392"/>
    <cellStyle name="_VC 6.15.06 update on 06GRC power costs.xls Chart 2_ROR 5.02 2" xfId="5393"/>
    <cellStyle name="_VC 6.15.06 update on 06GRC power costs.xls Chart 2_ROR 5.02 2 2" xfId="5394"/>
    <cellStyle name="_VC 6.15.06 update on 06GRC power costs.xls Chart 2_ROR 5.02 3" xfId="5395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3" xfId="5398"/>
    <cellStyle name="_VC 6.15.06 update on 06GRC power costs.xls Chart 3 2" xfId="5399"/>
    <cellStyle name="_VC 6.15.06 update on 06GRC power costs.xls Chart 3 2 2" xfId="5400"/>
    <cellStyle name="_VC 6.15.06 update on 06GRC power costs.xls Chart 3 2 2 2" xfId="5401"/>
    <cellStyle name="_VC 6.15.06 update on 06GRC power costs.xls Chart 3 2 3" xfId="5402"/>
    <cellStyle name="_VC 6.15.06 update on 06GRC power costs.xls Chart 3 3" xfId="5403"/>
    <cellStyle name="_VC 6.15.06 update on 06GRC power costs.xls Chart 3 3 2" xfId="5404"/>
    <cellStyle name="_VC 6.15.06 update on 06GRC power costs.xls Chart 3 3 2 2" xfId="5405"/>
    <cellStyle name="_VC 6.15.06 update on 06GRC power costs.xls Chart 3 3 3" xfId="5406"/>
    <cellStyle name="_VC 6.15.06 update on 06GRC power costs.xls Chart 3 3 3 2" xfId="5407"/>
    <cellStyle name="_VC 6.15.06 update on 06GRC power costs.xls Chart 3 3 4" xfId="5408"/>
    <cellStyle name="_VC 6.15.06 update on 06GRC power costs.xls Chart 3 3 4 2" xfId="5409"/>
    <cellStyle name="_VC 6.15.06 update on 06GRC power costs.xls Chart 3 4" xfId="5410"/>
    <cellStyle name="_VC 6.15.06 update on 06GRC power costs.xls Chart 3 4 2" xfId="5411"/>
    <cellStyle name="_VC 6.15.06 update on 06GRC power costs.xls Chart 3 5" xfId="5412"/>
    <cellStyle name="_VC 6.15.06 update on 06GRC power costs.xls Chart 3_04 07E Wild Horse Wind Expansion (C) (2)" xfId="5413"/>
    <cellStyle name="_VC 6.15.06 update on 06GRC power costs.xls Chart 3_04 07E Wild Horse Wind Expansion (C) (2) 2" xfId="5414"/>
    <cellStyle name="_VC 6.15.06 update on 06GRC power costs.xls Chart 3_04 07E Wild Horse Wind Expansion (C) (2) 2 2" xfId="5415"/>
    <cellStyle name="_VC 6.15.06 update on 06GRC power costs.xls Chart 3_04 07E Wild Horse Wind Expansion (C) (2) 3" xfId="5416"/>
    <cellStyle name="_VC 6.15.06 update on 06GRC power costs.xls Chart 3_04 07E Wild Horse Wind Expansion (C) (2)_Adj Bench DR 3 for Initial Briefs (Electric)" xfId="5417"/>
    <cellStyle name="_VC 6.15.06 update on 06GRC power costs.xls Chart 3_04 07E Wild Horse Wind Expansion (C) (2)_Adj Bench DR 3 for Initial Briefs (Electric) 2" xfId="5418"/>
    <cellStyle name="_VC 6.15.06 update on 06GRC power costs.xls Chart 3_04 07E Wild Horse Wind Expansion (C) (2)_Adj Bench DR 3 for Initial Briefs (Electric) 2 2" xfId="5419"/>
    <cellStyle name="_VC 6.15.06 update on 06GRC power costs.xls Chart 3_04 07E Wild Horse Wind Expansion (C) (2)_Adj Bench DR 3 for Initial Briefs (Electric) 3" xfId="5420"/>
    <cellStyle name="_VC 6.15.06 update on 06GRC power costs.xls Chart 3_04 07E Wild Horse Wind Expansion (C) (2)_Electric Rev Req Model (2009 GRC) " xfId="5421"/>
    <cellStyle name="_VC 6.15.06 update on 06GRC power costs.xls Chart 3_04 07E Wild Horse Wind Expansion (C) (2)_Electric Rev Req Model (2009 GRC)  2" xfId="5422"/>
    <cellStyle name="_VC 6.15.06 update on 06GRC power costs.xls Chart 3_04 07E Wild Horse Wind Expansion (C) (2)_Electric Rev Req Model (2009 GRC)  2 2" xfId="5423"/>
    <cellStyle name="_VC 6.15.06 update on 06GRC power costs.xls Chart 3_04 07E Wild Horse Wind Expansion (C) (2)_Electric Rev Req Model (2009 GRC)  3" xfId="5424"/>
    <cellStyle name="_VC 6.15.06 update on 06GRC power costs.xls Chart 3_04 07E Wild Horse Wind Expansion (C) (2)_Electric Rev Req Model (2009 GRC) Rebuttal" xfId="5425"/>
    <cellStyle name="_VC 6.15.06 update on 06GRC power costs.xls Chart 3_04 07E Wild Horse Wind Expansion (C) (2)_Electric Rev Req Model (2009 GRC) Rebuttal 2" xfId="5426"/>
    <cellStyle name="_VC 6.15.06 update on 06GRC power costs.xls Chart 3_04 07E Wild Horse Wind Expansion (C) (2)_Electric Rev Req Model (2009 GRC) Rebuttal 2 2" xfId="5427"/>
    <cellStyle name="_VC 6.15.06 update on 06GRC power costs.xls Chart 3_04 07E Wild Horse Wind Expansion (C) (2)_Electric Rev Req Model (2009 GRC) Rebuttal 3" xfId="5428"/>
    <cellStyle name="_VC 6.15.06 update on 06GRC power costs.xls Chart 3_04 07E Wild Horse Wind Expansion (C) (2)_Electric Rev Req Model (2009 GRC) Rebuttal REmoval of New  WH Solar AdjustMI" xfId="5429"/>
    <cellStyle name="_VC 6.15.06 update on 06GRC power costs.xls Chart 3_04 07E Wild Horse Wind Expansion (C) (2)_Electric Rev Req Model (2009 GRC) Rebuttal REmoval of New  WH Solar AdjustMI 2" xfId="5430"/>
    <cellStyle name="_VC 6.15.06 update on 06GRC power costs.xls Chart 3_04 07E Wild Horse Wind Expansion (C) (2)_Electric Rev Req Model (2009 GRC) Rebuttal REmoval of New  WH Solar AdjustMI 2 2" xfId="5431"/>
    <cellStyle name="_VC 6.15.06 update on 06GRC power costs.xls Chart 3_04 07E Wild Horse Wind Expansion (C) (2)_Electric Rev Req Model (2009 GRC) Rebuttal REmoval of New  WH Solar AdjustMI 3" xfId="5432"/>
    <cellStyle name="_VC 6.15.06 update on 06GRC power costs.xls Chart 3_04 07E Wild Horse Wind Expansion (C) (2)_Electric Rev Req Model (2009 GRC) Revised 01-18-2010" xfId="5433"/>
    <cellStyle name="_VC 6.15.06 update on 06GRC power costs.xls Chart 3_04 07E Wild Horse Wind Expansion (C) (2)_Electric Rev Req Model (2009 GRC) Revised 01-18-2010 2" xfId="5434"/>
    <cellStyle name="_VC 6.15.06 update on 06GRC power costs.xls Chart 3_04 07E Wild Horse Wind Expansion (C) (2)_Electric Rev Req Model (2009 GRC) Revised 01-18-2010 2 2" xfId="5435"/>
    <cellStyle name="_VC 6.15.06 update on 06GRC power costs.xls Chart 3_04 07E Wild Horse Wind Expansion (C) (2)_Electric Rev Req Model (2009 GRC) Revised 01-18-2010 3" xfId="5436"/>
    <cellStyle name="_VC 6.15.06 update on 06GRC power costs.xls Chart 3_04 07E Wild Horse Wind Expansion (C) (2)_Final Order Electric EXHIBIT A-1" xfId="5437"/>
    <cellStyle name="_VC 6.15.06 update on 06GRC power costs.xls Chart 3_04 07E Wild Horse Wind Expansion (C) (2)_Final Order Electric EXHIBIT A-1 2" xfId="5438"/>
    <cellStyle name="_VC 6.15.06 update on 06GRC power costs.xls Chart 3_04 07E Wild Horse Wind Expansion (C) (2)_Final Order Electric EXHIBIT A-1 2 2" xfId="5439"/>
    <cellStyle name="_VC 6.15.06 update on 06GRC power costs.xls Chart 3_04 07E Wild Horse Wind Expansion (C) (2)_Final Order Electric EXHIBIT A-1 3" xfId="5440"/>
    <cellStyle name="_VC 6.15.06 update on 06GRC power costs.xls Chart 3_04 07E Wild Horse Wind Expansion (C) (2)_TENASKA REGULATORY ASSET" xfId="5441"/>
    <cellStyle name="_VC 6.15.06 update on 06GRC power costs.xls Chart 3_04 07E Wild Horse Wind Expansion (C) (2)_TENASKA REGULATORY ASSET 2" xfId="5442"/>
    <cellStyle name="_VC 6.15.06 update on 06GRC power costs.xls Chart 3_04 07E Wild Horse Wind Expansion (C) (2)_TENASKA REGULATORY ASSET 2 2" xfId="5443"/>
    <cellStyle name="_VC 6.15.06 update on 06GRC power costs.xls Chart 3_04 07E Wild Horse Wind Expansion (C) (2)_TENASKA REGULATORY ASSET 3" xfId="5444"/>
    <cellStyle name="_VC 6.15.06 update on 06GRC power costs.xls Chart 3_16.37E Wild Horse Expansion DeferralRevwrkingfile SF" xfId="5445"/>
    <cellStyle name="_VC 6.15.06 update on 06GRC power costs.xls Chart 3_16.37E Wild Horse Expansion DeferralRevwrkingfile SF 2" xfId="5446"/>
    <cellStyle name="_VC 6.15.06 update on 06GRC power costs.xls Chart 3_16.37E Wild Horse Expansion DeferralRevwrkingfile SF 2 2" xfId="5447"/>
    <cellStyle name="_VC 6.15.06 update on 06GRC power costs.xls Chart 3_16.37E Wild Horse Expansion DeferralRevwrkingfile SF 3" xfId="5448"/>
    <cellStyle name="_VC 6.15.06 update on 06GRC power costs.xls Chart 3_2009 GRC Compl Filing - Exhibit D" xfId="5449"/>
    <cellStyle name="_VC 6.15.06 update on 06GRC power costs.xls Chart 3_2009 GRC Compl Filing - Exhibit D 2" xfId="5450"/>
    <cellStyle name="_VC 6.15.06 update on 06GRC power costs.xls Chart 3_3.01 Income Statement" xfId="5451"/>
    <cellStyle name="_VC 6.15.06 update on 06GRC power costs.xls Chart 3_3.01 Income Statement 2" xfId="9836"/>
    <cellStyle name="_VC 6.15.06 update on 06GRC power costs.xls Chart 3_4 31 Regulatory Assets and Liabilities  7 06- Exhibit D" xfId="5452"/>
    <cellStyle name="_VC 6.15.06 update on 06GRC power costs.xls Chart 3_4 31 Regulatory Assets and Liabilities  7 06- Exhibit D 2" xfId="5453"/>
    <cellStyle name="_VC 6.15.06 update on 06GRC power costs.xls Chart 3_4 31 Regulatory Assets and Liabilities  7 06- Exhibit D 2 2" xfId="5454"/>
    <cellStyle name="_VC 6.15.06 update on 06GRC power costs.xls Chart 3_4 31 Regulatory Assets and Liabilities  7 06- Exhibit D 3" xfId="5455"/>
    <cellStyle name="_VC 6.15.06 update on 06GRC power costs.xls Chart 3_4 31 Regulatory Assets and Liabilities  7 06- Exhibit D_NIM Summary" xfId="5456"/>
    <cellStyle name="_VC 6.15.06 update on 06GRC power costs.xls Chart 3_4 31 Regulatory Assets and Liabilities  7 06- Exhibit D_NIM Summary 2" xfId="5457"/>
    <cellStyle name="_VC 6.15.06 update on 06GRC power costs.xls Chart 3_4 32 Regulatory Assets and Liabilities  7 06- Exhibit D" xfId="5458"/>
    <cellStyle name="_VC 6.15.06 update on 06GRC power costs.xls Chart 3_4 32 Regulatory Assets and Liabilities  7 06- Exhibit D 2" xfId="5459"/>
    <cellStyle name="_VC 6.15.06 update on 06GRC power costs.xls Chart 3_4 32 Regulatory Assets and Liabilities  7 06- Exhibit D 2 2" xfId="5460"/>
    <cellStyle name="_VC 6.15.06 update on 06GRC power costs.xls Chart 3_4 32 Regulatory Assets and Liabilities  7 06- Exhibit D 3" xfId="5461"/>
    <cellStyle name="_VC 6.15.06 update on 06GRC power costs.xls Chart 3_4 32 Regulatory Assets and Liabilities  7 06- Exhibit D_NIM Summary" xfId="5462"/>
    <cellStyle name="_VC 6.15.06 update on 06GRC power costs.xls Chart 3_4 32 Regulatory Assets and Liabilities  7 06- Exhibit D_NIM Summary 2" xfId="5463"/>
    <cellStyle name="_VC 6.15.06 update on 06GRC power costs.xls Chart 3_AURORA Total New" xfId="5464"/>
    <cellStyle name="_VC 6.15.06 update on 06GRC power costs.xls Chart 3_AURORA Total New 2" xfId="5465"/>
    <cellStyle name="_VC 6.15.06 update on 06GRC power costs.xls Chart 3_Book2" xfId="5466"/>
    <cellStyle name="_VC 6.15.06 update on 06GRC power costs.xls Chart 3_Book2 2" xfId="5467"/>
    <cellStyle name="_VC 6.15.06 update on 06GRC power costs.xls Chart 3_Book2 2 2" xfId="5468"/>
    <cellStyle name="_VC 6.15.06 update on 06GRC power costs.xls Chart 3_Book2 3" xfId="5469"/>
    <cellStyle name="_VC 6.15.06 update on 06GRC power costs.xls Chart 3_Book2_Adj Bench DR 3 for Initial Briefs (Electric)" xfId="5470"/>
    <cellStyle name="_VC 6.15.06 update on 06GRC power costs.xls Chart 3_Book2_Adj Bench DR 3 for Initial Briefs (Electric) 2" xfId="5471"/>
    <cellStyle name="_VC 6.15.06 update on 06GRC power costs.xls Chart 3_Book2_Adj Bench DR 3 for Initial Briefs (Electric) 2 2" xfId="5472"/>
    <cellStyle name="_VC 6.15.06 update on 06GRC power costs.xls Chart 3_Book2_Adj Bench DR 3 for Initial Briefs (Electric) 3" xfId="5473"/>
    <cellStyle name="_VC 6.15.06 update on 06GRC power costs.xls Chart 3_Book2_Electric Rev Req Model (2009 GRC) Rebuttal" xfId="5474"/>
    <cellStyle name="_VC 6.15.06 update on 06GRC power costs.xls Chart 3_Book2_Electric Rev Req Model (2009 GRC) Rebuttal 2" xfId="5475"/>
    <cellStyle name="_VC 6.15.06 update on 06GRC power costs.xls Chart 3_Book2_Electric Rev Req Model (2009 GRC) Rebuttal 2 2" xfId="5476"/>
    <cellStyle name="_VC 6.15.06 update on 06GRC power costs.xls Chart 3_Book2_Electric Rev Req Model (2009 GRC) Rebuttal 3" xfId="5477"/>
    <cellStyle name="_VC 6.15.06 update on 06GRC power costs.xls Chart 3_Book2_Electric Rev Req Model (2009 GRC) Rebuttal REmoval of New  WH Solar AdjustMI" xfId="5478"/>
    <cellStyle name="_VC 6.15.06 update on 06GRC power costs.xls Chart 3_Book2_Electric Rev Req Model (2009 GRC) Rebuttal REmoval of New  WH Solar AdjustMI 2" xfId="5479"/>
    <cellStyle name="_VC 6.15.06 update on 06GRC power costs.xls Chart 3_Book2_Electric Rev Req Model (2009 GRC) Rebuttal REmoval of New  WH Solar AdjustMI 2 2" xfId="5480"/>
    <cellStyle name="_VC 6.15.06 update on 06GRC power costs.xls Chart 3_Book2_Electric Rev Req Model (2009 GRC) Rebuttal REmoval of New  WH Solar AdjustMI 3" xfId="5481"/>
    <cellStyle name="_VC 6.15.06 update on 06GRC power costs.xls Chart 3_Book2_Electric Rev Req Model (2009 GRC) Revised 01-18-2010" xfId="5482"/>
    <cellStyle name="_VC 6.15.06 update on 06GRC power costs.xls Chart 3_Book2_Electric Rev Req Model (2009 GRC) Revised 01-18-2010 2" xfId="5483"/>
    <cellStyle name="_VC 6.15.06 update on 06GRC power costs.xls Chart 3_Book2_Electric Rev Req Model (2009 GRC) Revised 01-18-2010 2 2" xfId="5484"/>
    <cellStyle name="_VC 6.15.06 update on 06GRC power costs.xls Chart 3_Book2_Electric Rev Req Model (2009 GRC) Revised 01-18-2010 3" xfId="5485"/>
    <cellStyle name="_VC 6.15.06 update on 06GRC power costs.xls Chart 3_Book2_Final Order Electric EXHIBIT A-1" xfId="5486"/>
    <cellStyle name="_VC 6.15.06 update on 06GRC power costs.xls Chart 3_Book2_Final Order Electric EXHIBIT A-1 2" xfId="5487"/>
    <cellStyle name="_VC 6.15.06 update on 06GRC power costs.xls Chart 3_Book2_Final Order Electric EXHIBIT A-1 2 2" xfId="5488"/>
    <cellStyle name="_VC 6.15.06 update on 06GRC power costs.xls Chart 3_Book2_Final Order Electric EXHIBIT A-1 3" xfId="5489"/>
    <cellStyle name="_VC 6.15.06 update on 06GRC power costs.xls Chart 3_Book4" xfId="5490"/>
    <cellStyle name="_VC 6.15.06 update on 06GRC power costs.xls Chart 3_Book4 2" xfId="5491"/>
    <cellStyle name="_VC 6.15.06 update on 06GRC power costs.xls Chart 3_Book4 2 2" xfId="5492"/>
    <cellStyle name="_VC 6.15.06 update on 06GRC power costs.xls Chart 3_Book4 3" xfId="5493"/>
    <cellStyle name="_VC 6.15.06 update on 06GRC power costs.xls Chart 3_Book9" xfId="5494"/>
    <cellStyle name="_VC 6.15.06 update on 06GRC power costs.xls Chart 3_Book9 2" xfId="5495"/>
    <cellStyle name="_VC 6.15.06 update on 06GRC power costs.xls Chart 3_Book9 2 2" xfId="5496"/>
    <cellStyle name="_VC 6.15.06 update on 06GRC power costs.xls Chart 3_Book9 3" xfId="5497"/>
    <cellStyle name="_VC 6.15.06 update on 06GRC power costs.xls Chart 3_INPUTS" xfId="5498"/>
    <cellStyle name="_VC 6.15.06 update on 06GRC power costs.xls Chart 3_INPUTS 2" xfId="5499"/>
    <cellStyle name="_VC 6.15.06 update on 06GRC power costs.xls Chart 3_INPUTS 2 2" xfId="5500"/>
    <cellStyle name="_VC 6.15.06 update on 06GRC power costs.xls Chart 3_INPUTS 3" xfId="5501"/>
    <cellStyle name="_VC 6.15.06 update on 06GRC power costs.xls Chart 3_NIM Summary" xfId="5502"/>
    <cellStyle name="_VC 6.15.06 update on 06GRC power costs.xls Chart 3_NIM Summary 09GRC" xfId="5503"/>
    <cellStyle name="_VC 6.15.06 update on 06GRC power costs.xls Chart 3_NIM Summary 09GRC 2" xfId="5504"/>
    <cellStyle name="_VC 6.15.06 update on 06GRC power costs.xls Chart 3_NIM Summary 2" xfId="5505"/>
    <cellStyle name="_VC 6.15.06 update on 06GRC power costs.xls Chart 3_NIM Summary 3" xfId="5506"/>
    <cellStyle name="_VC 6.15.06 update on 06GRC power costs.xls Chart 3_NIM Summary 4" xfId="5507"/>
    <cellStyle name="_VC 6.15.06 update on 06GRC power costs.xls Chart 3_NIM Summary 5" xfId="5508"/>
    <cellStyle name="_VC 6.15.06 update on 06GRC power costs.xls Chart 3_NIM Summary 6" xfId="5509"/>
    <cellStyle name="_VC 6.15.06 update on 06GRC power costs.xls Chart 3_NIM Summary 7" xfId="5510"/>
    <cellStyle name="_VC 6.15.06 update on 06GRC power costs.xls Chart 3_NIM Summary 8" xfId="5511"/>
    <cellStyle name="_VC 6.15.06 update on 06GRC power costs.xls Chart 3_NIM Summary 9" xfId="5512"/>
    <cellStyle name="_VC 6.15.06 update on 06GRC power costs.xls Chart 3_PCA 9 -  Exhibit D April 2010 (3)" xfId="5513"/>
    <cellStyle name="_VC 6.15.06 update on 06GRC power costs.xls Chart 3_PCA 9 -  Exhibit D April 2010 (3) 2" xfId="5514"/>
    <cellStyle name="_VC 6.15.06 update on 06GRC power costs.xls Chart 3_Power Costs - Comparison bx Rbtl-Staff-Jt-PC" xfId="5515"/>
    <cellStyle name="_VC 6.15.06 update on 06GRC power costs.xls Chart 3_Power Costs - Comparison bx Rbtl-Staff-Jt-PC 2" xfId="5516"/>
    <cellStyle name="_VC 6.15.06 update on 06GRC power costs.xls Chart 3_Power Costs - Comparison bx Rbtl-Staff-Jt-PC 2 2" xfId="5517"/>
    <cellStyle name="_VC 6.15.06 update on 06GRC power costs.xls Chart 3_Power Costs - Comparison bx Rbtl-Staff-Jt-PC 3" xfId="5518"/>
    <cellStyle name="_VC 6.15.06 update on 06GRC power costs.xls Chart 3_Power Costs - Comparison bx Rbtl-Staff-Jt-PC_Adj Bench DR 3 for Initial Briefs (Electric)" xfId="5519"/>
    <cellStyle name="_VC 6.15.06 update on 06GRC power costs.xls Chart 3_Power Costs - Comparison bx Rbtl-Staff-Jt-PC_Adj Bench DR 3 for Initial Briefs (Electric) 2" xfId="5520"/>
    <cellStyle name="_VC 6.15.06 update on 06GRC power costs.xls Chart 3_Power Costs - Comparison bx Rbtl-Staff-Jt-PC_Adj Bench DR 3 for Initial Briefs (Electric) 2 2" xfId="5521"/>
    <cellStyle name="_VC 6.15.06 update on 06GRC power costs.xls Chart 3_Power Costs - Comparison bx Rbtl-Staff-Jt-PC_Adj Bench DR 3 for Initial Briefs (Electric) 3" xfId="5522"/>
    <cellStyle name="_VC 6.15.06 update on 06GRC power costs.xls Chart 3_Power Costs - Comparison bx Rbtl-Staff-Jt-PC_Electric Rev Req Model (2009 GRC) Rebuttal" xfId="5523"/>
    <cellStyle name="_VC 6.15.06 update on 06GRC power costs.xls Chart 3_Power Costs - Comparison bx Rbtl-Staff-Jt-PC_Electric Rev Req Model (2009 GRC) Rebuttal 2" xfId="5524"/>
    <cellStyle name="_VC 6.15.06 update on 06GRC power costs.xls Chart 3_Power Costs - Comparison bx Rbtl-Staff-Jt-PC_Electric Rev Req Model (2009 GRC) Rebuttal 2 2" xfId="5525"/>
    <cellStyle name="_VC 6.15.06 update on 06GRC power costs.xls Chart 3_Power Costs - Comparison bx Rbtl-Staff-Jt-PC_Electric Rev Req Model (2009 GRC) Rebuttal 3" xfId="5526"/>
    <cellStyle name="_VC 6.15.06 update on 06GRC power costs.xls Chart 3_Power Costs - Comparison bx Rbtl-Staff-Jt-PC_Electric Rev Req Model (2009 GRC) Rebuttal REmoval of New  WH Solar AdjustMI" xfId="5527"/>
    <cellStyle name="_VC 6.15.06 update on 06GRC power costs.xls Chart 3_Power Costs - Comparison bx Rbtl-Staff-Jt-PC_Electric Rev Req Model (2009 GRC) Rebuttal REmoval of New  WH Solar AdjustMI 2" xfId="5528"/>
    <cellStyle name="_VC 6.15.06 update on 06GRC power costs.xls Chart 3_Power Costs - Comparison bx Rbtl-Staff-Jt-PC_Electric Rev Req Model (2009 GRC) Rebuttal REmoval of New  WH Solar AdjustMI 2 2" xfId="5529"/>
    <cellStyle name="_VC 6.15.06 update on 06GRC power costs.xls Chart 3_Power Costs - Comparison bx Rbtl-Staff-Jt-PC_Electric Rev Req Model (2009 GRC) Rebuttal REmoval of New  WH Solar AdjustMI 3" xfId="5530"/>
    <cellStyle name="_VC 6.15.06 update on 06GRC power costs.xls Chart 3_Power Costs - Comparison bx Rbtl-Staff-Jt-PC_Electric Rev Req Model (2009 GRC) Revised 01-18-2010" xfId="5531"/>
    <cellStyle name="_VC 6.15.06 update on 06GRC power costs.xls Chart 3_Power Costs - Comparison bx Rbtl-Staff-Jt-PC_Electric Rev Req Model (2009 GRC) Revised 01-18-2010 2" xfId="5532"/>
    <cellStyle name="_VC 6.15.06 update on 06GRC power costs.xls Chart 3_Power Costs - Comparison bx Rbtl-Staff-Jt-PC_Electric Rev Req Model (2009 GRC) Revised 01-18-2010 2 2" xfId="5533"/>
    <cellStyle name="_VC 6.15.06 update on 06GRC power costs.xls Chart 3_Power Costs - Comparison bx Rbtl-Staff-Jt-PC_Electric Rev Req Model (2009 GRC) Revised 01-18-2010 3" xfId="5534"/>
    <cellStyle name="_VC 6.15.06 update on 06GRC power costs.xls Chart 3_Power Costs - Comparison bx Rbtl-Staff-Jt-PC_Final Order Electric EXHIBIT A-1" xfId="5535"/>
    <cellStyle name="_VC 6.15.06 update on 06GRC power costs.xls Chart 3_Power Costs - Comparison bx Rbtl-Staff-Jt-PC_Final Order Electric EXHIBIT A-1 2" xfId="5536"/>
    <cellStyle name="_VC 6.15.06 update on 06GRC power costs.xls Chart 3_Power Costs - Comparison bx Rbtl-Staff-Jt-PC_Final Order Electric EXHIBIT A-1 2 2" xfId="5537"/>
    <cellStyle name="_VC 6.15.06 update on 06GRC power costs.xls Chart 3_Power Costs - Comparison bx Rbtl-Staff-Jt-PC_Final Order Electric EXHIBIT A-1 3" xfId="5538"/>
    <cellStyle name="_VC 6.15.06 update on 06GRC power costs.xls Chart 3_Production Adj 4.37" xfId="5539"/>
    <cellStyle name="_VC 6.15.06 update on 06GRC power costs.xls Chart 3_Production Adj 4.37 2" xfId="5540"/>
    <cellStyle name="_VC 6.15.06 update on 06GRC power costs.xls Chart 3_Production Adj 4.37 2 2" xfId="5541"/>
    <cellStyle name="_VC 6.15.06 update on 06GRC power costs.xls Chart 3_Production Adj 4.37 3" xfId="5542"/>
    <cellStyle name="_VC 6.15.06 update on 06GRC power costs.xls Chart 3_Purchased Power Adj 4.03" xfId="5543"/>
    <cellStyle name="_VC 6.15.06 update on 06GRC power costs.xls Chart 3_Purchased Power Adj 4.03 2" xfId="5544"/>
    <cellStyle name="_VC 6.15.06 update on 06GRC power costs.xls Chart 3_Purchased Power Adj 4.03 2 2" xfId="5545"/>
    <cellStyle name="_VC 6.15.06 update on 06GRC power costs.xls Chart 3_Purchased Power Adj 4.03 3" xfId="5546"/>
    <cellStyle name="_VC 6.15.06 update on 06GRC power costs.xls Chart 3_Rebuttal Power Costs" xfId="5547"/>
    <cellStyle name="_VC 6.15.06 update on 06GRC power costs.xls Chart 3_Rebuttal Power Costs 2" xfId="5548"/>
    <cellStyle name="_VC 6.15.06 update on 06GRC power costs.xls Chart 3_Rebuttal Power Costs 2 2" xfId="5549"/>
    <cellStyle name="_VC 6.15.06 update on 06GRC power costs.xls Chart 3_Rebuttal Power Costs 3" xfId="5550"/>
    <cellStyle name="_VC 6.15.06 update on 06GRC power costs.xls Chart 3_Rebuttal Power Costs_Adj Bench DR 3 for Initial Briefs (Electric)" xfId="5551"/>
    <cellStyle name="_VC 6.15.06 update on 06GRC power costs.xls Chart 3_Rebuttal Power Costs_Adj Bench DR 3 for Initial Briefs (Electric) 2" xfId="5552"/>
    <cellStyle name="_VC 6.15.06 update on 06GRC power costs.xls Chart 3_Rebuttal Power Costs_Adj Bench DR 3 for Initial Briefs (Electric) 2 2" xfId="5553"/>
    <cellStyle name="_VC 6.15.06 update on 06GRC power costs.xls Chart 3_Rebuttal Power Costs_Adj Bench DR 3 for Initial Briefs (Electric) 3" xfId="5554"/>
    <cellStyle name="_VC 6.15.06 update on 06GRC power costs.xls Chart 3_Rebuttal Power Costs_Electric Rev Req Model (2009 GRC) Rebuttal" xfId="5555"/>
    <cellStyle name="_VC 6.15.06 update on 06GRC power costs.xls Chart 3_Rebuttal Power Costs_Electric Rev Req Model (2009 GRC) Rebuttal 2" xfId="5556"/>
    <cellStyle name="_VC 6.15.06 update on 06GRC power costs.xls Chart 3_Rebuttal Power Costs_Electric Rev Req Model (2009 GRC) Rebuttal 2 2" xfId="5557"/>
    <cellStyle name="_VC 6.15.06 update on 06GRC power costs.xls Chart 3_Rebuttal Power Costs_Electric Rev Req Model (2009 GRC) Rebuttal 3" xfId="5558"/>
    <cellStyle name="_VC 6.15.06 update on 06GRC power costs.xls Chart 3_Rebuttal Power Costs_Electric Rev Req Model (2009 GRC) Rebuttal REmoval of New  WH Solar AdjustMI" xfId="5559"/>
    <cellStyle name="_VC 6.15.06 update on 06GRC power costs.xls Chart 3_Rebuttal Power Costs_Electric Rev Req Model (2009 GRC) Rebuttal REmoval of New  WH Solar AdjustMI 2" xfId="5560"/>
    <cellStyle name="_VC 6.15.06 update on 06GRC power costs.xls Chart 3_Rebuttal Power Costs_Electric Rev Req Model (2009 GRC) Rebuttal REmoval of New  WH Solar AdjustMI 2 2" xfId="5561"/>
    <cellStyle name="_VC 6.15.06 update on 06GRC power costs.xls Chart 3_Rebuttal Power Costs_Electric Rev Req Model (2009 GRC) Rebuttal REmoval of New  WH Solar AdjustMI 3" xfId="5562"/>
    <cellStyle name="_VC 6.15.06 update on 06GRC power costs.xls Chart 3_Rebuttal Power Costs_Electric Rev Req Model (2009 GRC) Revised 01-18-2010" xfId="5563"/>
    <cellStyle name="_VC 6.15.06 update on 06GRC power costs.xls Chart 3_Rebuttal Power Costs_Electric Rev Req Model (2009 GRC) Revised 01-18-2010 2" xfId="5564"/>
    <cellStyle name="_VC 6.15.06 update on 06GRC power costs.xls Chart 3_Rebuttal Power Costs_Electric Rev Req Model (2009 GRC) Revised 01-18-2010 2 2" xfId="5565"/>
    <cellStyle name="_VC 6.15.06 update on 06GRC power costs.xls Chart 3_Rebuttal Power Costs_Electric Rev Req Model (2009 GRC) Revised 01-18-2010 3" xfId="5566"/>
    <cellStyle name="_VC 6.15.06 update on 06GRC power costs.xls Chart 3_Rebuttal Power Costs_Final Order Electric EXHIBIT A-1" xfId="5567"/>
    <cellStyle name="_VC 6.15.06 update on 06GRC power costs.xls Chart 3_Rebuttal Power Costs_Final Order Electric EXHIBIT A-1 2" xfId="5568"/>
    <cellStyle name="_VC 6.15.06 update on 06GRC power costs.xls Chart 3_Rebuttal Power Costs_Final Order Electric EXHIBIT A-1 2 2" xfId="5569"/>
    <cellStyle name="_VC 6.15.06 update on 06GRC power costs.xls Chart 3_Rebuttal Power Costs_Final Order Electric EXHIBIT A-1 3" xfId="5570"/>
    <cellStyle name="_VC 6.15.06 update on 06GRC power costs.xls Chart 3_ROR &amp; CONV FACTOR" xfId="5571"/>
    <cellStyle name="_VC 6.15.06 update on 06GRC power costs.xls Chart 3_ROR &amp; CONV FACTOR 2" xfId="5572"/>
    <cellStyle name="_VC 6.15.06 update on 06GRC power costs.xls Chart 3_ROR &amp; CONV FACTOR 2 2" xfId="5573"/>
    <cellStyle name="_VC 6.15.06 update on 06GRC power costs.xls Chart 3_ROR &amp; CONV FACTOR 3" xfId="5574"/>
    <cellStyle name="_VC 6.15.06 update on 06GRC power costs.xls Chart 3_ROR 5.02" xfId="5575"/>
    <cellStyle name="_VC 6.15.06 update on 06GRC power costs.xls Chart 3_ROR 5.02 2" xfId="5576"/>
    <cellStyle name="_VC 6.15.06 update on 06GRC power costs.xls Chart 3_ROR 5.02 2 2" xfId="5577"/>
    <cellStyle name="_VC 6.15.06 update on 06GRC power costs.xls Chart 3_ROR 5.02 3" xfId="5578"/>
    <cellStyle name="_VC 6.15.06 update on 06GRC power costs.xls Chart 3_Wind Integration 10GRC" xfId="5579"/>
    <cellStyle name="_VC 6.15.06 update on 06GRC power costs.xls Chart 3_Wind Integration 10GRC 2" xfId="5580"/>
    <cellStyle name="_Worksheet" xfId="5581"/>
    <cellStyle name="_Worksheet_NIM Summary" xfId="5582"/>
    <cellStyle name="_Worksheet_NIM Summary 2" xfId="5583"/>
    <cellStyle name="_Worksheet_Transmission Workbook for May BOD" xfId="5584"/>
    <cellStyle name="_Worksheet_Transmission Workbook for May BOD 2" xfId="5585"/>
    <cellStyle name="_Worksheet_Wind Integration 10GRC" xfId="5586"/>
    <cellStyle name="_Worksheet_Wind Integration 10GRC 2" xfId="5587"/>
    <cellStyle name="0,0_x000d__x000a_NA_x000d__x000a_" xfId="5588"/>
    <cellStyle name="0000" xfId="5589"/>
    <cellStyle name="000000" xfId="5590"/>
    <cellStyle name="20% - Accent1 10" xfId="8944"/>
    <cellStyle name="20% - Accent1 10 2" xfId="8945"/>
    <cellStyle name="20% - Accent1 11" xfId="8946"/>
    <cellStyle name="20% - Accent1 11 2" xfId="8947"/>
    <cellStyle name="20% - Accent1 12" xfId="8948"/>
    <cellStyle name="20% - Accent1 12 2" xfId="8949"/>
    <cellStyle name="20% - Accent1 13" xfId="8950"/>
    <cellStyle name="20% - Accent1 13 2" xfId="8951"/>
    <cellStyle name="20% - Accent1 14" xfId="8952"/>
    <cellStyle name="20% - Accent1 14 2" xfId="8953"/>
    <cellStyle name="20% - Accent1 15" xfId="8954"/>
    <cellStyle name="20% - Accent1 15 2" xfId="8955"/>
    <cellStyle name="20% - Accent1 16" xfId="8956"/>
    <cellStyle name="20% - Accent1 16 2" xfId="8957"/>
    <cellStyle name="20% - Accent1 17" xfId="8958"/>
    <cellStyle name="20% - Accent1 17 2" xfId="8959"/>
    <cellStyle name="20% - Accent1 18" xfId="8960"/>
    <cellStyle name="20% - Accent1 18 2" xfId="8961"/>
    <cellStyle name="20% - Accent1 19" xfId="8962"/>
    <cellStyle name="20% - Accent1 19 2" xfId="8963"/>
    <cellStyle name="20% - Accent1 2" xfId="5591"/>
    <cellStyle name="20% - Accent1 2 2" xfId="5592"/>
    <cellStyle name="20% - Accent1 2 2 2" xfId="5593"/>
    <cellStyle name="20% - Accent1 2 3" xfId="5594"/>
    <cellStyle name="20% - Accent1 2 3 2" xfId="8964"/>
    <cellStyle name="20% - Accent1 2 4" xfId="5595"/>
    <cellStyle name="20% - Accent1 2 4 2" xfId="5596"/>
    <cellStyle name="20% - Accent1 2 5" xfId="5597"/>
    <cellStyle name="20% - Accent1 2_2009 GRC Compl Filing - Exhibit D" xfId="5598"/>
    <cellStyle name="20% - Accent1 20" xfId="8965"/>
    <cellStyle name="20% - Accent1 20 2" xfId="8966"/>
    <cellStyle name="20% - Accent1 21" xfId="8967"/>
    <cellStyle name="20% - Accent1 22" xfId="8968"/>
    <cellStyle name="20% - Accent1 22 2" xfId="8969"/>
    <cellStyle name="20% - Accent1 23" xfId="8970"/>
    <cellStyle name="20% - Accent1 24" xfId="8971"/>
    <cellStyle name="20% - Accent1 25" xfId="8972"/>
    <cellStyle name="20% - Accent1 3" xfId="5599"/>
    <cellStyle name="20% - Accent1 3 2" xfId="5600"/>
    <cellStyle name="20% - Accent1 3 3" xfId="5601"/>
    <cellStyle name="20% - Accent1 3 3 2" xfId="5602"/>
    <cellStyle name="20% - Accent1 3 3 2 2" xfId="5603"/>
    <cellStyle name="20% - Accent1 3 3 3" xfId="5604"/>
    <cellStyle name="20% - Accent1 3 4" xfId="5605"/>
    <cellStyle name="20% - Accent1 3 4 2" xfId="5606"/>
    <cellStyle name="20% - Accent1 3 5" xfId="5607"/>
    <cellStyle name="20% - Accent1 4" xfId="5608"/>
    <cellStyle name="20% - Accent1 4 2" xfId="5609"/>
    <cellStyle name="20% - Accent1 4 2 2" xfId="5610"/>
    <cellStyle name="20% - Accent1 4 2 2 2" xfId="5611"/>
    <cellStyle name="20% - Accent1 4 2 2 2 2" xfId="5612"/>
    <cellStyle name="20% - Accent1 4 2 2 3" xfId="5613"/>
    <cellStyle name="20% - Accent1 4 2 3" xfId="5614"/>
    <cellStyle name="20% - Accent1 4 2 3 2" xfId="5615"/>
    <cellStyle name="20% - Accent1 4 2 3 2 2" xfId="5616"/>
    <cellStyle name="20% - Accent1 4 2 3 3" xfId="5617"/>
    <cellStyle name="20% - Accent1 4 2 4" xfId="5618"/>
    <cellStyle name="20% - Accent1 4 2 4 2" xfId="5619"/>
    <cellStyle name="20% - Accent1 4 2 4 2 2" xfId="5620"/>
    <cellStyle name="20% - Accent1 4 2 4 3" xfId="5621"/>
    <cellStyle name="20% - Accent1 4 2 5" xfId="5622"/>
    <cellStyle name="20% - Accent1 4 2 5 2" xfId="5623"/>
    <cellStyle name="20% - Accent1 4 2 6" xfId="5624"/>
    <cellStyle name="20% - Accent1 4 3" xfId="5625"/>
    <cellStyle name="20% - Accent1 4 3 2" xfId="5626"/>
    <cellStyle name="20% - Accent1 4 3 2 2" xfId="5627"/>
    <cellStyle name="20% - Accent1 4 3 2 2 2" xfId="5628"/>
    <cellStyle name="20% - Accent1 4 3 2 3" xfId="5629"/>
    <cellStyle name="20% - Accent1 4 3 3" xfId="5630"/>
    <cellStyle name="20% - Accent1 4 3 3 2" xfId="5631"/>
    <cellStyle name="20% - Accent1 4 3 4" xfId="5632"/>
    <cellStyle name="20% - Accent1 4 4" xfId="5633"/>
    <cellStyle name="20% - Accent1 4 4 2" xfId="5634"/>
    <cellStyle name="20% - Accent1 4 4 2 2" xfId="5635"/>
    <cellStyle name="20% - Accent1 4 4 3" xfId="5636"/>
    <cellStyle name="20% - Accent1 4 5" xfId="5637"/>
    <cellStyle name="20% - Accent1 4 5 2" xfId="5638"/>
    <cellStyle name="20% - Accent1 4 5 2 2" xfId="5639"/>
    <cellStyle name="20% - Accent1 4 5 3" xfId="5640"/>
    <cellStyle name="20% - Accent1 4 6" xfId="5641"/>
    <cellStyle name="20% - Accent1 4 6 2" xfId="5642"/>
    <cellStyle name="20% - Accent1 4 6 2 2" xfId="5643"/>
    <cellStyle name="20% - Accent1 4 6 3" xfId="5644"/>
    <cellStyle name="20% - Accent1 4 7" xfId="5645"/>
    <cellStyle name="20% - Accent1 4 7 2" xfId="5646"/>
    <cellStyle name="20% - Accent1 4 7 2 2" xfId="5647"/>
    <cellStyle name="20% - Accent1 4 7 3" xfId="5648"/>
    <cellStyle name="20% - Accent1 5" xfId="5649"/>
    <cellStyle name="20% - Accent1 5 2" xfId="5650"/>
    <cellStyle name="20% - Accent1 5 2 2" xfId="5651"/>
    <cellStyle name="20% - Accent1 5 3" xfId="5652"/>
    <cellStyle name="20% - Accent1 6" xfId="8973"/>
    <cellStyle name="20% - Accent1 6 2" xfId="8974"/>
    <cellStyle name="20% - Accent1 7" xfId="8975"/>
    <cellStyle name="20% - Accent1 7 2" xfId="8976"/>
    <cellStyle name="20% - Accent1 8" xfId="8977"/>
    <cellStyle name="20% - Accent1 8 2" xfId="8978"/>
    <cellStyle name="20% - Accent1 9" xfId="8979"/>
    <cellStyle name="20% - Accent1 9 2" xfId="8980"/>
    <cellStyle name="20% - Accent2 10" xfId="8981"/>
    <cellStyle name="20% - Accent2 10 2" xfId="8982"/>
    <cellStyle name="20% - Accent2 11" xfId="8983"/>
    <cellStyle name="20% - Accent2 11 2" xfId="8984"/>
    <cellStyle name="20% - Accent2 12" xfId="8985"/>
    <cellStyle name="20% - Accent2 12 2" xfId="8986"/>
    <cellStyle name="20% - Accent2 13" xfId="8987"/>
    <cellStyle name="20% - Accent2 13 2" xfId="8988"/>
    <cellStyle name="20% - Accent2 14" xfId="8989"/>
    <cellStyle name="20% - Accent2 14 2" xfId="8990"/>
    <cellStyle name="20% - Accent2 15" xfId="8991"/>
    <cellStyle name="20% - Accent2 15 2" xfId="8992"/>
    <cellStyle name="20% - Accent2 16" xfId="8993"/>
    <cellStyle name="20% - Accent2 16 2" xfId="8994"/>
    <cellStyle name="20% - Accent2 17" xfId="8995"/>
    <cellStyle name="20% - Accent2 17 2" xfId="8996"/>
    <cellStyle name="20% - Accent2 18" xfId="8997"/>
    <cellStyle name="20% - Accent2 18 2" xfId="8998"/>
    <cellStyle name="20% - Accent2 19" xfId="8999"/>
    <cellStyle name="20% - Accent2 19 2" xfId="9000"/>
    <cellStyle name="20% - Accent2 2" xfId="5653"/>
    <cellStyle name="20% - Accent2 2 2" xfId="5654"/>
    <cellStyle name="20% - Accent2 2 2 2" xfId="5655"/>
    <cellStyle name="20% - Accent2 2 3" xfId="5656"/>
    <cellStyle name="20% - Accent2 2 3 2" xfId="9001"/>
    <cellStyle name="20% - Accent2 2 4" xfId="5657"/>
    <cellStyle name="20% - Accent2 2 4 2" xfId="5658"/>
    <cellStyle name="20% - Accent2 2 5" xfId="5659"/>
    <cellStyle name="20% - Accent2 2_2009 GRC Compl Filing - Exhibit D" xfId="5660"/>
    <cellStyle name="20% - Accent2 20" xfId="9002"/>
    <cellStyle name="20% - Accent2 20 2" xfId="9003"/>
    <cellStyle name="20% - Accent2 21" xfId="9004"/>
    <cellStyle name="20% - Accent2 22" xfId="9005"/>
    <cellStyle name="20% - Accent2 22 2" xfId="9006"/>
    <cellStyle name="20% - Accent2 23" xfId="9007"/>
    <cellStyle name="20% - Accent2 24" xfId="9008"/>
    <cellStyle name="20% - Accent2 25" xfId="9009"/>
    <cellStyle name="20% - Accent2 3" xfId="5661"/>
    <cellStyle name="20% - Accent2 3 2" xfId="5662"/>
    <cellStyle name="20% - Accent2 3 3" xfId="5663"/>
    <cellStyle name="20% - Accent2 3 3 2" xfId="5664"/>
    <cellStyle name="20% - Accent2 3 3 2 2" xfId="5665"/>
    <cellStyle name="20% - Accent2 3 3 3" xfId="5666"/>
    <cellStyle name="20% - Accent2 3 4" xfId="5667"/>
    <cellStyle name="20% - Accent2 3 4 2" xfId="5668"/>
    <cellStyle name="20% - Accent2 3 5" xfId="5669"/>
    <cellStyle name="20% - Accent2 4" xfId="5670"/>
    <cellStyle name="20% - Accent2 4 2" xfId="5671"/>
    <cellStyle name="20% - Accent2 4 2 2" xfId="5672"/>
    <cellStyle name="20% - Accent2 4 2 2 2" xfId="5673"/>
    <cellStyle name="20% - Accent2 4 2 2 2 2" xfId="5674"/>
    <cellStyle name="20% - Accent2 4 2 2 3" xfId="5675"/>
    <cellStyle name="20% - Accent2 4 2 3" xfId="5676"/>
    <cellStyle name="20% - Accent2 4 2 3 2" xfId="5677"/>
    <cellStyle name="20% - Accent2 4 2 3 2 2" xfId="5678"/>
    <cellStyle name="20% - Accent2 4 2 3 3" xfId="5679"/>
    <cellStyle name="20% - Accent2 4 2 4" xfId="5680"/>
    <cellStyle name="20% - Accent2 4 2 4 2" xfId="5681"/>
    <cellStyle name="20% - Accent2 4 2 4 2 2" xfId="5682"/>
    <cellStyle name="20% - Accent2 4 2 4 3" xfId="5683"/>
    <cellStyle name="20% - Accent2 4 2 5" xfId="5684"/>
    <cellStyle name="20% - Accent2 4 2 5 2" xfId="5685"/>
    <cellStyle name="20% - Accent2 4 2 6" xfId="5686"/>
    <cellStyle name="20% - Accent2 4 3" xfId="5687"/>
    <cellStyle name="20% - Accent2 4 3 2" xfId="5688"/>
    <cellStyle name="20% - Accent2 4 3 2 2" xfId="5689"/>
    <cellStyle name="20% - Accent2 4 3 2 2 2" xfId="5690"/>
    <cellStyle name="20% - Accent2 4 3 2 3" xfId="5691"/>
    <cellStyle name="20% - Accent2 4 3 3" xfId="5692"/>
    <cellStyle name="20% - Accent2 4 3 3 2" xfId="5693"/>
    <cellStyle name="20% - Accent2 4 3 4" xfId="5694"/>
    <cellStyle name="20% - Accent2 4 4" xfId="5695"/>
    <cellStyle name="20% - Accent2 4 4 2" xfId="5696"/>
    <cellStyle name="20% - Accent2 4 4 2 2" xfId="5697"/>
    <cellStyle name="20% - Accent2 4 4 3" xfId="5698"/>
    <cellStyle name="20% - Accent2 4 5" xfId="5699"/>
    <cellStyle name="20% - Accent2 4 5 2" xfId="5700"/>
    <cellStyle name="20% - Accent2 4 5 2 2" xfId="5701"/>
    <cellStyle name="20% - Accent2 4 5 3" xfId="5702"/>
    <cellStyle name="20% - Accent2 4 6" xfId="5703"/>
    <cellStyle name="20% - Accent2 4 6 2" xfId="5704"/>
    <cellStyle name="20% - Accent2 4 6 2 2" xfId="5705"/>
    <cellStyle name="20% - Accent2 4 6 3" xfId="5706"/>
    <cellStyle name="20% - Accent2 4 7" xfId="5707"/>
    <cellStyle name="20% - Accent2 4 7 2" xfId="5708"/>
    <cellStyle name="20% - Accent2 4 7 2 2" xfId="5709"/>
    <cellStyle name="20% - Accent2 4 7 3" xfId="5710"/>
    <cellStyle name="20% - Accent2 5" xfId="5711"/>
    <cellStyle name="20% - Accent2 5 2" xfId="5712"/>
    <cellStyle name="20% - Accent2 5 2 2" xfId="5713"/>
    <cellStyle name="20% - Accent2 5 3" xfId="5714"/>
    <cellStyle name="20% - Accent2 6" xfId="9010"/>
    <cellStyle name="20% - Accent2 6 2" xfId="9011"/>
    <cellStyle name="20% - Accent2 7" xfId="9012"/>
    <cellStyle name="20% - Accent2 7 2" xfId="9013"/>
    <cellStyle name="20% - Accent2 8" xfId="9014"/>
    <cellStyle name="20% - Accent2 8 2" xfId="9015"/>
    <cellStyle name="20% - Accent2 9" xfId="9016"/>
    <cellStyle name="20% - Accent2 9 2" xfId="9017"/>
    <cellStyle name="20% - Accent3 10" xfId="9018"/>
    <cellStyle name="20% - Accent3 10 2" xfId="9019"/>
    <cellStyle name="20% - Accent3 11" xfId="9020"/>
    <cellStyle name="20% - Accent3 11 2" xfId="9021"/>
    <cellStyle name="20% - Accent3 12" xfId="9022"/>
    <cellStyle name="20% - Accent3 12 2" xfId="9023"/>
    <cellStyle name="20% - Accent3 13" xfId="9024"/>
    <cellStyle name="20% - Accent3 13 2" xfId="9025"/>
    <cellStyle name="20% - Accent3 14" xfId="9026"/>
    <cellStyle name="20% - Accent3 14 2" xfId="9027"/>
    <cellStyle name="20% - Accent3 15" xfId="9028"/>
    <cellStyle name="20% - Accent3 15 2" xfId="9029"/>
    <cellStyle name="20% - Accent3 16" xfId="9030"/>
    <cellStyle name="20% - Accent3 16 2" xfId="9031"/>
    <cellStyle name="20% - Accent3 17" xfId="9032"/>
    <cellStyle name="20% - Accent3 17 2" xfId="9033"/>
    <cellStyle name="20% - Accent3 18" xfId="9034"/>
    <cellStyle name="20% - Accent3 18 2" xfId="9035"/>
    <cellStyle name="20% - Accent3 19" xfId="9036"/>
    <cellStyle name="20% - Accent3 19 2" xfId="9037"/>
    <cellStyle name="20% - Accent3 2" xfId="5715"/>
    <cellStyle name="20% - Accent3 2 2" xfId="5716"/>
    <cellStyle name="20% - Accent3 2 2 2" xfId="5717"/>
    <cellStyle name="20% - Accent3 2 3" xfId="5718"/>
    <cellStyle name="20% - Accent3 2 3 2" xfId="9038"/>
    <cellStyle name="20% - Accent3 2 4" xfId="5719"/>
    <cellStyle name="20% - Accent3 2 4 2" xfId="5720"/>
    <cellStyle name="20% - Accent3 2 5" xfId="5721"/>
    <cellStyle name="20% - Accent3 2_2009 GRC Compl Filing - Exhibit D" xfId="5722"/>
    <cellStyle name="20% - Accent3 20" xfId="9039"/>
    <cellStyle name="20% - Accent3 20 2" xfId="9040"/>
    <cellStyle name="20% - Accent3 21" xfId="9041"/>
    <cellStyle name="20% - Accent3 22" xfId="9042"/>
    <cellStyle name="20% - Accent3 22 2" xfId="9043"/>
    <cellStyle name="20% - Accent3 23" xfId="9044"/>
    <cellStyle name="20% - Accent3 24" xfId="9045"/>
    <cellStyle name="20% - Accent3 25" xfId="9046"/>
    <cellStyle name="20% - Accent3 3" xfId="5723"/>
    <cellStyle name="20% - Accent3 3 2" xfId="5724"/>
    <cellStyle name="20% - Accent3 3 3" xfId="5725"/>
    <cellStyle name="20% - Accent3 3 3 2" xfId="5726"/>
    <cellStyle name="20% - Accent3 3 3 2 2" xfId="5727"/>
    <cellStyle name="20% - Accent3 3 3 3" xfId="5728"/>
    <cellStyle name="20% - Accent3 3 4" xfId="5729"/>
    <cellStyle name="20% - Accent3 3 4 2" xfId="5730"/>
    <cellStyle name="20% - Accent3 3 5" xfId="5731"/>
    <cellStyle name="20% - Accent3 4" xfId="5732"/>
    <cellStyle name="20% - Accent3 4 2" xfId="5733"/>
    <cellStyle name="20% - Accent3 4 2 2" xfId="5734"/>
    <cellStyle name="20% - Accent3 4 2 2 2" xfId="5735"/>
    <cellStyle name="20% - Accent3 4 2 2 2 2" xfId="5736"/>
    <cellStyle name="20% - Accent3 4 2 2 3" xfId="5737"/>
    <cellStyle name="20% - Accent3 4 2 3" xfId="5738"/>
    <cellStyle name="20% - Accent3 4 2 3 2" xfId="5739"/>
    <cellStyle name="20% - Accent3 4 2 3 2 2" xfId="5740"/>
    <cellStyle name="20% - Accent3 4 2 3 3" xfId="5741"/>
    <cellStyle name="20% - Accent3 4 2 4" xfId="5742"/>
    <cellStyle name="20% - Accent3 4 2 4 2" xfId="5743"/>
    <cellStyle name="20% - Accent3 4 2 4 2 2" xfId="5744"/>
    <cellStyle name="20% - Accent3 4 2 4 3" xfId="5745"/>
    <cellStyle name="20% - Accent3 4 2 5" xfId="5746"/>
    <cellStyle name="20% - Accent3 4 2 5 2" xfId="5747"/>
    <cellStyle name="20% - Accent3 4 2 6" xfId="5748"/>
    <cellStyle name="20% - Accent3 4 3" xfId="5749"/>
    <cellStyle name="20% - Accent3 4 3 2" xfId="5750"/>
    <cellStyle name="20% - Accent3 4 3 2 2" xfId="5751"/>
    <cellStyle name="20% - Accent3 4 3 2 2 2" xfId="5752"/>
    <cellStyle name="20% - Accent3 4 3 2 3" xfId="5753"/>
    <cellStyle name="20% - Accent3 4 3 3" xfId="5754"/>
    <cellStyle name="20% - Accent3 4 3 3 2" xfId="5755"/>
    <cellStyle name="20% - Accent3 4 3 4" xfId="5756"/>
    <cellStyle name="20% - Accent3 4 4" xfId="5757"/>
    <cellStyle name="20% - Accent3 4 4 2" xfId="5758"/>
    <cellStyle name="20% - Accent3 4 4 2 2" xfId="5759"/>
    <cellStyle name="20% - Accent3 4 4 3" xfId="5760"/>
    <cellStyle name="20% - Accent3 4 5" xfId="5761"/>
    <cellStyle name="20% - Accent3 4 5 2" xfId="5762"/>
    <cellStyle name="20% - Accent3 4 5 2 2" xfId="5763"/>
    <cellStyle name="20% - Accent3 4 5 3" xfId="5764"/>
    <cellStyle name="20% - Accent3 4 6" xfId="5765"/>
    <cellStyle name="20% - Accent3 4 6 2" xfId="5766"/>
    <cellStyle name="20% - Accent3 4 6 2 2" xfId="5767"/>
    <cellStyle name="20% - Accent3 4 6 3" xfId="5768"/>
    <cellStyle name="20% - Accent3 4 7" xfId="5769"/>
    <cellStyle name="20% - Accent3 4 7 2" xfId="5770"/>
    <cellStyle name="20% - Accent3 4 7 2 2" xfId="5771"/>
    <cellStyle name="20% - Accent3 4 7 3" xfId="5772"/>
    <cellStyle name="20% - Accent3 5" xfId="5773"/>
    <cellStyle name="20% - Accent3 5 2" xfId="5774"/>
    <cellStyle name="20% - Accent3 5 2 2" xfId="5775"/>
    <cellStyle name="20% - Accent3 5 3" xfId="5776"/>
    <cellStyle name="20% - Accent3 6" xfId="9047"/>
    <cellStyle name="20% - Accent3 6 2" xfId="9048"/>
    <cellStyle name="20% - Accent3 7" xfId="9049"/>
    <cellStyle name="20% - Accent3 7 2" xfId="9050"/>
    <cellStyle name="20% - Accent3 8" xfId="9051"/>
    <cellStyle name="20% - Accent3 8 2" xfId="9052"/>
    <cellStyle name="20% - Accent3 9" xfId="9053"/>
    <cellStyle name="20% - Accent3 9 2" xfId="9054"/>
    <cellStyle name="20% - Accent4 10" xfId="9055"/>
    <cellStyle name="20% - Accent4 10 2" xfId="9056"/>
    <cellStyle name="20% - Accent4 11" xfId="9057"/>
    <cellStyle name="20% - Accent4 11 2" xfId="9058"/>
    <cellStyle name="20% - Accent4 12" xfId="9059"/>
    <cellStyle name="20% - Accent4 12 2" xfId="9060"/>
    <cellStyle name="20% - Accent4 13" xfId="9061"/>
    <cellStyle name="20% - Accent4 13 2" xfId="9062"/>
    <cellStyle name="20% - Accent4 14" xfId="9063"/>
    <cellStyle name="20% - Accent4 14 2" xfId="9064"/>
    <cellStyle name="20% - Accent4 15" xfId="9065"/>
    <cellStyle name="20% - Accent4 15 2" xfId="9066"/>
    <cellStyle name="20% - Accent4 16" xfId="9067"/>
    <cellStyle name="20% - Accent4 16 2" xfId="9068"/>
    <cellStyle name="20% - Accent4 17" xfId="9069"/>
    <cellStyle name="20% - Accent4 17 2" xfId="9070"/>
    <cellStyle name="20% - Accent4 18" xfId="9071"/>
    <cellStyle name="20% - Accent4 18 2" xfId="9072"/>
    <cellStyle name="20% - Accent4 19" xfId="9073"/>
    <cellStyle name="20% - Accent4 19 2" xfId="9074"/>
    <cellStyle name="20% - Accent4 2" xfId="5777"/>
    <cellStyle name="20% - Accent4 2 2" xfId="5778"/>
    <cellStyle name="20% - Accent4 2 2 2" xfId="5779"/>
    <cellStyle name="20% - Accent4 2 3" xfId="5780"/>
    <cellStyle name="20% - Accent4 2 3 2" xfId="9075"/>
    <cellStyle name="20% - Accent4 2 4" xfId="5781"/>
    <cellStyle name="20% - Accent4 2 4 2" xfId="5782"/>
    <cellStyle name="20% - Accent4 2 5" xfId="5783"/>
    <cellStyle name="20% - Accent4 2_2009 GRC Compl Filing - Exhibit D" xfId="5784"/>
    <cellStyle name="20% - Accent4 20" xfId="9076"/>
    <cellStyle name="20% - Accent4 20 2" xfId="9077"/>
    <cellStyle name="20% - Accent4 21" xfId="9078"/>
    <cellStyle name="20% - Accent4 22" xfId="9079"/>
    <cellStyle name="20% - Accent4 22 2" xfId="9080"/>
    <cellStyle name="20% - Accent4 23" xfId="9081"/>
    <cellStyle name="20% - Accent4 24" xfId="9082"/>
    <cellStyle name="20% - Accent4 25" xfId="9083"/>
    <cellStyle name="20% - Accent4 3" xfId="5785"/>
    <cellStyle name="20% - Accent4 3 2" xfId="5786"/>
    <cellStyle name="20% - Accent4 3 3" xfId="5787"/>
    <cellStyle name="20% - Accent4 3 3 2" xfId="5788"/>
    <cellStyle name="20% - Accent4 3 3 2 2" xfId="5789"/>
    <cellStyle name="20% - Accent4 3 3 3" xfId="5790"/>
    <cellStyle name="20% - Accent4 3 4" xfId="5791"/>
    <cellStyle name="20% - Accent4 3 4 2" xfId="5792"/>
    <cellStyle name="20% - Accent4 3 5" xfId="5793"/>
    <cellStyle name="20% - Accent4 4" xfId="5794"/>
    <cellStyle name="20% - Accent4 4 2" xfId="5795"/>
    <cellStyle name="20% - Accent4 4 2 2" xfId="5796"/>
    <cellStyle name="20% - Accent4 4 2 2 2" xfId="5797"/>
    <cellStyle name="20% - Accent4 4 2 2 2 2" xfId="5798"/>
    <cellStyle name="20% - Accent4 4 2 2 3" xfId="5799"/>
    <cellStyle name="20% - Accent4 4 2 3" xfId="5800"/>
    <cellStyle name="20% - Accent4 4 2 3 2" xfId="5801"/>
    <cellStyle name="20% - Accent4 4 2 3 2 2" xfId="5802"/>
    <cellStyle name="20% - Accent4 4 2 3 3" xfId="5803"/>
    <cellStyle name="20% - Accent4 4 2 4" xfId="5804"/>
    <cellStyle name="20% - Accent4 4 2 4 2" xfId="5805"/>
    <cellStyle name="20% - Accent4 4 2 4 2 2" xfId="5806"/>
    <cellStyle name="20% - Accent4 4 2 4 3" xfId="5807"/>
    <cellStyle name="20% - Accent4 4 2 5" xfId="5808"/>
    <cellStyle name="20% - Accent4 4 2 5 2" xfId="5809"/>
    <cellStyle name="20% - Accent4 4 2 6" xfId="5810"/>
    <cellStyle name="20% - Accent4 4 3" xfId="5811"/>
    <cellStyle name="20% - Accent4 4 3 2" xfId="5812"/>
    <cellStyle name="20% - Accent4 4 3 2 2" xfId="5813"/>
    <cellStyle name="20% - Accent4 4 3 2 2 2" xfId="5814"/>
    <cellStyle name="20% - Accent4 4 3 2 3" xfId="5815"/>
    <cellStyle name="20% - Accent4 4 3 3" xfId="5816"/>
    <cellStyle name="20% - Accent4 4 3 3 2" xfId="5817"/>
    <cellStyle name="20% - Accent4 4 3 4" xfId="5818"/>
    <cellStyle name="20% - Accent4 4 4" xfId="5819"/>
    <cellStyle name="20% - Accent4 4 4 2" xfId="5820"/>
    <cellStyle name="20% - Accent4 4 4 2 2" xfId="5821"/>
    <cellStyle name="20% - Accent4 4 4 3" xfId="5822"/>
    <cellStyle name="20% - Accent4 4 5" xfId="5823"/>
    <cellStyle name="20% - Accent4 4 5 2" xfId="5824"/>
    <cellStyle name="20% - Accent4 4 5 2 2" xfId="5825"/>
    <cellStyle name="20% - Accent4 4 5 3" xfId="5826"/>
    <cellStyle name="20% - Accent4 4 6" xfId="5827"/>
    <cellStyle name="20% - Accent4 4 6 2" xfId="5828"/>
    <cellStyle name="20% - Accent4 4 6 2 2" xfId="5829"/>
    <cellStyle name="20% - Accent4 4 6 3" xfId="5830"/>
    <cellStyle name="20% - Accent4 4 7" xfId="5831"/>
    <cellStyle name="20% - Accent4 4 7 2" xfId="5832"/>
    <cellStyle name="20% - Accent4 4 7 2 2" xfId="5833"/>
    <cellStyle name="20% - Accent4 4 7 3" xfId="5834"/>
    <cellStyle name="20% - Accent4 5" xfId="5835"/>
    <cellStyle name="20% - Accent4 5 2" xfId="5836"/>
    <cellStyle name="20% - Accent4 5 2 2" xfId="5837"/>
    <cellStyle name="20% - Accent4 5 3" xfId="5838"/>
    <cellStyle name="20% - Accent4 6" xfId="9084"/>
    <cellStyle name="20% - Accent4 6 2" xfId="9085"/>
    <cellStyle name="20% - Accent4 7" xfId="9086"/>
    <cellStyle name="20% - Accent4 7 2" xfId="9087"/>
    <cellStyle name="20% - Accent4 8" xfId="9088"/>
    <cellStyle name="20% - Accent4 8 2" xfId="9089"/>
    <cellStyle name="20% - Accent4 9" xfId="9090"/>
    <cellStyle name="20% - Accent4 9 2" xfId="9091"/>
    <cellStyle name="20% - Accent5 10" xfId="9092"/>
    <cellStyle name="20% - Accent5 10 2" xfId="9093"/>
    <cellStyle name="20% - Accent5 11" xfId="9094"/>
    <cellStyle name="20% - Accent5 11 2" xfId="9095"/>
    <cellStyle name="20% - Accent5 12" xfId="9096"/>
    <cellStyle name="20% - Accent5 12 2" xfId="9097"/>
    <cellStyle name="20% - Accent5 13" xfId="9098"/>
    <cellStyle name="20% - Accent5 13 2" xfId="9099"/>
    <cellStyle name="20% - Accent5 14" xfId="9100"/>
    <cellStyle name="20% - Accent5 14 2" xfId="9101"/>
    <cellStyle name="20% - Accent5 15" xfId="9102"/>
    <cellStyle name="20% - Accent5 15 2" xfId="9103"/>
    <cellStyle name="20% - Accent5 16" xfId="9104"/>
    <cellStyle name="20% - Accent5 16 2" xfId="9105"/>
    <cellStyle name="20% - Accent5 17" xfId="9106"/>
    <cellStyle name="20% - Accent5 17 2" xfId="9107"/>
    <cellStyle name="20% - Accent5 18" xfId="9108"/>
    <cellStyle name="20% - Accent5 18 2" xfId="9109"/>
    <cellStyle name="20% - Accent5 19" xfId="9110"/>
    <cellStyle name="20% - Accent5 19 2" xfId="9111"/>
    <cellStyle name="20% - Accent5 2" xfId="5839"/>
    <cellStyle name="20% - Accent5 2 2" xfId="5840"/>
    <cellStyle name="20% - Accent5 2 2 2" xfId="5841"/>
    <cellStyle name="20% - Accent5 2 3" xfId="5842"/>
    <cellStyle name="20% - Accent5 2 3 2" xfId="9112"/>
    <cellStyle name="20% - Accent5 2 4" xfId="5843"/>
    <cellStyle name="20% - Accent5 2 4 2" xfId="5844"/>
    <cellStyle name="20% - Accent5 2 5" xfId="5845"/>
    <cellStyle name="20% - Accent5 2_2009 GRC Compl Filing - Exhibit D" xfId="5846"/>
    <cellStyle name="20% - Accent5 20" xfId="9113"/>
    <cellStyle name="20% - Accent5 20 2" xfId="9114"/>
    <cellStyle name="20% - Accent5 21" xfId="9115"/>
    <cellStyle name="20% - Accent5 22" xfId="9116"/>
    <cellStyle name="20% - Accent5 22 2" xfId="9117"/>
    <cellStyle name="20% - Accent5 23" xfId="9118"/>
    <cellStyle name="20% - Accent5 24" xfId="9119"/>
    <cellStyle name="20% - Accent5 25" xfId="9120"/>
    <cellStyle name="20% - Accent5 3" xfId="5847"/>
    <cellStyle name="20% - Accent5 3 2" xfId="5848"/>
    <cellStyle name="20% - Accent5 3 3" xfId="5849"/>
    <cellStyle name="20% - Accent5 3 3 2" xfId="5850"/>
    <cellStyle name="20% - Accent5 3 3 2 2" xfId="5851"/>
    <cellStyle name="20% - Accent5 3 3 3" xfId="5852"/>
    <cellStyle name="20% - Accent5 3 4" xfId="5853"/>
    <cellStyle name="20% - Accent5 3 4 2" xfId="5854"/>
    <cellStyle name="20% - Accent5 3 5" xfId="5855"/>
    <cellStyle name="20% - Accent5 4" xfId="5856"/>
    <cellStyle name="20% - Accent5 4 2" xfId="5857"/>
    <cellStyle name="20% - Accent5 4 2 2" xfId="5858"/>
    <cellStyle name="20% - Accent5 4 2 2 2" xfId="5859"/>
    <cellStyle name="20% - Accent5 4 2 3" xfId="5860"/>
    <cellStyle name="20% - Accent5 4 3" xfId="5861"/>
    <cellStyle name="20% - Accent5 4 3 2" xfId="5862"/>
    <cellStyle name="20% - Accent5 4 3 2 2" xfId="5863"/>
    <cellStyle name="20% - Accent5 4 3 3" xfId="5864"/>
    <cellStyle name="20% - Accent5 5" xfId="5865"/>
    <cellStyle name="20% - Accent5 5 2" xfId="5866"/>
    <cellStyle name="20% - Accent5 5 2 2" xfId="5867"/>
    <cellStyle name="20% - Accent5 5 2 2 2" xfId="5868"/>
    <cellStyle name="20% - Accent5 5 2 3" xfId="5869"/>
    <cellStyle name="20% - Accent5 5 3" xfId="5870"/>
    <cellStyle name="20% - Accent5 5 3 2" xfId="5871"/>
    <cellStyle name="20% - Accent5 5 4" xfId="5872"/>
    <cellStyle name="20% - Accent5 6" xfId="5873"/>
    <cellStyle name="20% - Accent5 6 2" xfId="5874"/>
    <cellStyle name="20% - Accent5 6 2 2" xfId="5875"/>
    <cellStyle name="20% - Accent5 6 2 2 2" xfId="5876"/>
    <cellStyle name="20% - Accent5 6 2 3" xfId="5877"/>
    <cellStyle name="20% - Accent5 6 3" xfId="5878"/>
    <cellStyle name="20% - Accent5 6 3 2" xfId="5879"/>
    <cellStyle name="20% - Accent5 6 4" xfId="5880"/>
    <cellStyle name="20% - Accent5 7" xfId="5881"/>
    <cellStyle name="20% - Accent5 7 2" xfId="5882"/>
    <cellStyle name="20% - Accent5 7 2 2" xfId="5883"/>
    <cellStyle name="20% - Accent5 7 3" xfId="5884"/>
    <cellStyle name="20% - Accent5 8" xfId="5885"/>
    <cellStyle name="20% - Accent5 8 2" xfId="5886"/>
    <cellStyle name="20% - Accent5 8 2 2" xfId="5887"/>
    <cellStyle name="20% - Accent5 8 3" xfId="5888"/>
    <cellStyle name="20% - Accent5 9" xfId="9121"/>
    <cellStyle name="20% - Accent5 9 2" xfId="9122"/>
    <cellStyle name="20% - Accent6 10" xfId="9123"/>
    <cellStyle name="20% - Accent6 10 2" xfId="9124"/>
    <cellStyle name="20% - Accent6 11" xfId="9125"/>
    <cellStyle name="20% - Accent6 11 2" xfId="9126"/>
    <cellStyle name="20% - Accent6 12" xfId="9127"/>
    <cellStyle name="20% - Accent6 12 2" xfId="9128"/>
    <cellStyle name="20% - Accent6 13" xfId="9129"/>
    <cellStyle name="20% - Accent6 13 2" xfId="9130"/>
    <cellStyle name="20% - Accent6 14" xfId="9131"/>
    <cellStyle name="20% - Accent6 14 2" xfId="9132"/>
    <cellStyle name="20% - Accent6 15" xfId="9133"/>
    <cellStyle name="20% - Accent6 15 2" xfId="9134"/>
    <cellStyle name="20% - Accent6 16" xfId="9135"/>
    <cellStyle name="20% - Accent6 16 2" xfId="9136"/>
    <cellStyle name="20% - Accent6 17" xfId="9137"/>
    <cellStyle name="20% - Accent6 17 2" xfId="9138"/>
    <cellStyle name="20% - Accent6 18" xfId="9139"/>
    <cellStyle name="20% - Accent6 18 2" xfId="9140"/>
    <cellStyle name="20% - Accent6 19" xfId="9141"/>
    <cellStyle name="20% - Accent6 19 2" xfId="9142"/>
    <cellStyle name="20% - Accent6 2" xfId="5889"/>
    <cellStyle name="20% - Accent6 2 2" xfId="5890"/>
    <cellStyle name="20% - Accent6 2 2 2" xfId="5891"/>
    <cellStyle name="20% - Accent6 2 3" xfId="5892"/>
    <cellStyle name="20% - Accent6 2 3 2" xfId="9143"/>
    <cellStyle name="20% - Accent6 2 4" xfId="5893"/>
    <cellStyle name="20% - Accent6 2 4 2" xfId="5894"/>
    <cellStyle name="20% - Accent6 2 5" xfId="5895"/>
    <cellStyle name="20% - Accent6 2_2009 GRC Compl Filing - Exhibit D" xfId="5896"/>
    <cellStyle name="20% - Accent6 20" xfId="9144"/>
    <cellStyle name="20% - Accent6 20 2" xfId="9145"/>
    <cellStyle name="20% - Accent6 21" xfId="9146"/>
    <cellStyle name="20% - Accent6 22" xfId="9147"/>
    <cellStyle name="20% - Accent6 22 2" xfId="9148"/>
    <cellStyle name="20% - Accent6 23" xfId="9149"/>
    <cellStyle name="20% - Accent6 24" xfId="9150"/>
    <cellStyle name="20% - Accent6 25" xfId="9151"/>
    <cellStyle name="20% - Accent6 3" xfId="5897"/>
    <cellStyle name="20% - Accent6 3 2" xfId="5898"/>
    <cellStyle name="20% - Accent6 3 3" xfId="5899"/>
    <cellStyle name="20% - Accent6 3 3 2" xfId="5900"/>
    <cellStyle name="20% - Accent6 3 3 2 2" xfId="5901"/>
    <cellStyle name="20% - Accent6 3 3 3" xfId="5902"/>
    <cellStyle name="20% - Accent6 3 4" xfId="5903"/>
    <cellStyle name="20% - Accent6 3 4 2" xfId="5904"/>
    <cellStyle name="20% - Accent6 3 5" xfId="5905"/>
    <cellStyle name="20% - Accent6 4" xfId="5906"/>
    <cellStyle name="20% - Accent6 4 2" xfId="5907"/>
    <cellStyle name="20% - Accent6 4 2 2" xfId="5908"/>
    <cellStyle name="20% - Accent6 4 2 2 2" xfId="5909"/>
    <cellStyle name="20% - Accent6 4 2 2 2 2" xfId="5910"/>
    <cellStyle name="20% - Accent6 4 2 2 3" xfId="5911"/>
    <cellStyle name="20% - Accent6 4 2 3" xfId="5912"/>
    <cellStyle name="20% - Accent6 4 2 3 2" xfId="5913"/>
    <cellStyle name="20% - Accent6 4 2 3 2 2" xfId="5914"/>
    <cellStyle name="20% - Accent6 4 2 3 3" xfId="5915"/>
    <cellStyle name="20% - Accent6 4 2 4" xfId="5916"/>
    <cellStyle name="20% - Accent6 4 2 4 2" xfId="5917"/>
    <cellStyle name="20% - Accent6 4 2 4 2 2" xfId="5918"/>
    <cellStyle name="20% - Accent6 4 2 4 3" xfId="5919"/>
    <cellStyle name="20% - Accent6 4 2 5" xfId="5920"/>
    <cellStyle name="20% - Accent6 4 2 5 2" xfId="5921"/>
    <cellStyle name="20% - Accent6 4 2 6" xfId="5922"/>
    <cellStyle name="20% - Accent6 4 3" xfId="5923"/>
    <cellStyle name="20% - Accent6 4 3 2" xfId="5924"/>
    <cellStyle name="20% - Accent6 4 3 2 2" xfId="5925"/>
    <cellStyle name="20% - Accent6 4 3 2 2 2" xfId="5926"/>
    <cellStyle name="20% - Accent6 4 3 2 3" xfId="5927"/>
    <cellStyle name="20% - Accent6 4 3 3" xfId="5928"/>
    <cellStyle name="20% - Accent6 4 3 3 2" xfId="5929"/>
    <cellStyle name="20% - Accent6 4 3 4" xfId="5930"/>
    <cellStyle name="20% - Accent6 4 4" xfId="5931"/>
    <cellStyle name="20% - Accent6 4 4 2" xfId="5932"/>
    <cellStyle name="20% - Accent6 4 4 2 2" xfId="5933"/>
    <cellStyle name="20% - Accent6 4 4 3" xfId="5934"/>
    <cellStyle name="20% - Accent6 4 5" xfId="5935"/>
    <cellStyle name="20% - Accent6 4 5 2" xfId="5936"/>
    <cellStyle name="20% - Accent6 4 5 2 2" xfId="5937"/>
    <cellStyle name="20% - Accent6 4 5 3" xfId="5938"/>
    <cellStyle name="20% - Accent6 4 6" xfId="5939"/>
    <cellStyle name="20% - Accent6 4 6 2" xfId="5940"/>
    <cellStyle name="20% - Accent6 4 6 2 2" xfId="5941"/>
    <cellStyle name="20% - Accent6 4 6 3" xfId="5942"/>
    <cellStyle name="20% - Accent6 4 7" xfId="5943"/>
    <cellStyle name="20% - Accent6 4 7 2" xfId="5944"/>
    <cellStyle name="20% - Accent6 4 7 2 2" xfId="5945"/>
    <cellStyle name="20% - Accent6 4 7 3" xfId="5946"/>
    <cellStyle name="20% - Accent6 5" xfId="5947"/>
    <cellStyle name="20% - Accent6 5 2" xfId="5948"/>
    <cellStyle name="20% - Accent6 5 2 2" xfId="5949"/>
    <cellStyle name="20% - Accent6 5 3" xfId="5950"/>
    <cellStyle name="20% - Accent6 6" xfId="9152"/>
    <cellStyle name="20% - Accent6 6 2" xfId="9153"/>
    <cellStyle name="20% - Accent6 7" xfId="9154"/>
    <cellStyle name="20% - Accent6 7 2" xfId="9155"/>
    <cellStyle name="20% - Accent6 8" xfId="9156"/>
    <cellStyle name="20% - Accent6 8 2" xfId="9157"/>
    <cellStyle name="20% - Accent6 9" xfId="9158"/>
    <cellStyle name="20% - Accent6 9 2" xfId="9159"/>
    <cellStyle name="40% - Accent1 10" xfId="9160"/>
    <cellStyle name="40% - Accent1 10 2" xfId="9161"/>
    <cellStyle name="40% - Accent1 11" xfId="9162"/>
    <cellStyle name="40% - Accent1 11 2" xfId="9163"/>
    <cellStyle name="40% - Accent1 12" xfId="9164"/>
    <cellStyle name="40% - Accent1 12 2" xfId="9165"/>
    <cellStyle name="40% - Accent1 13" xfId="9166"/>
    <cellStyle name="40% - Accent1 13 2" xfId="9167"/>
    <cellStyle name="40% - Accent1 14" xfId="9168"/>
    <cellStyle name="40% - Accent1 14 2" xfId="9169"/>
    <cellStyle name="40% - Accent1 15" xfId="9170"/>
    <cellStyle name="40% - Accent1 15 2" xfId="9171"/>
    <cellStyle name="40% - Accent1 16" xfId="9172"/>
    <cellStyle name="40% - Accent1 16 2" xfId="9173"/>
    <cellStyle name="40% - Accent1 17" xfId="9174"/>
    <cellStyle name="40% - Accent1 17 2" xfId="9175"/>
    <cellStyle name="40% - Accent1 18" xfId="9176"/>
    <cellStyle name="40% - Accent1 18 2" xfId="9177"/>
    <cellStyle name="40% - Accent1 19" xfId="9178"/>
    <cellStyle name="40% - Accent1 19 2" xfId="9179"/>
    <cellStyle name="40% - Accent1 2" xfId="5951"/>
    <cellStyle name="40% - Accent1 2 2" xfId="5952"/>
    <cellStyle name="40% - Accent1 2 2 2" xfId="5953"/>
    <cellStyle name="40% - Accent1 2 3" xfId="5954"/>
    <cellStyle name="40% - Accent1 2 3 2" xfId="9180"/>
    <cellStyle name="40% - Accent1 2 4" xfId="5955"/>
    <cellStyle name="40% - Accent1 2 4 2" xfId="5956"/>
    <cellStyle name="40% - Accent1 2 5" xfId="5957"/>
    <cellStyle name="40% - Accent1 2_2009 GRC Compl Filing - Exhibit D" xfId="5958"/>
    <cellStyle name="40% - Accent1 20" xfId="9181"/>
    <cellStyle name="40% - Accent1 20 2" xfId="9182"/>
    <cellStyle name="40% - Accent1 21" xfId="9183"/>
    <cellStyle name="40% - Accent1 22" xfId="9184"/>
    <cellStyle name="40% - Accent1 22 2" xfId="9185"/>
    <cellStyle name="40% - Accent1 23" xfId="9186"/>
    <cellStyle name="40% - Accent1 24" xfId="9187"/>
    <cellStyle name="40% - Accent1 25" xfId="9188"/>
    <cellStyle name="40% - Accent1 3" xfId="5959"/>
    <cellStyle name="40% - Accent1 3 2" xfId="5960"/>
    <cellStyle name="40% - Accent1 3 3" xfId="5961"/>
    <cellStyle name="40% - Accent1 3 3 2" xfId="5962"/>
    <cellStyle name="40% - Accent1 3 3 2 2" xfId="5963"/>
    <cellStyle name="40% - Accent1 3 3 3" xfId="5964"/>
    <cellStyle name="40% - Accent1 3 4" xfId="5965"/>
    <cellStyle name="40% - Accent1 3 4 2" xfId="5966"/>
    <cellStyle name="40% - Accent1 3 5" xfId="5967"/>
    <cellStyle name="40% - Accent1 4" xfId="5968"/>
    <cellStyle name="40% - Accent1 4 2" xfId="5969"/>
    <cellStyle name="40% - Accent1 4 2 2" xfId="5970"/>
    <cellStyle name="40% - Accent1 4 2 2 2" xfId="5971"/>
    <cellStyle name="40% - Accent1 4 2 2 2 2" xfId="5972"/>
    <cellStyle name="40% - Accent1 4 2 2 3" xfId="5973"/>
    <cellStyle name="40% - Accent1 4 2 3" xfId="5974"/>
    <cellStyle name="40% - Accent1 4 2 3 2" xfId="5975"/>
    <cellStyle name="40% - Accent1 4 2 3 2 2" xfId="5976"/>
    <cellStyle name="40% - Accent1 4 2 3 3" xfId="5977"/>
    <cellStyle name="40% - Accent1 4 2 4" xfId="5978"/>
    <cellStyle name="40% - Accent1 4 2 4 2" xfId="5979"/>
    <cellStyle name="40% - Accent1 4 2 4 2 2" xfId="5980"/>
    <cellStyle name="40% - Accent1 4 2 4 3" xfId="5981"/>
    <cellStyle name="40% - Accent1 4 2 5" xfId="5982"/>
    <cellStyle name="40% - Accent1 4 2 5 2" xfId="5983"/>
    <cellStyle name="40% - Accent1 4 2 6" xfId="5984"/>
    <cellStyle name="40% - Accent1 4 3" xfId="5985"/>
    <cellStyle name="40% - Accent1 4 3 2" xfId="5986"/>
    <cellStyle name="40% - Accent1 4 3 2 2" xfId="5987"/>
    <cellStyle name="40% - Accent1 4 3 2 2 2" xfId="5988"/>
    <cellStyle name="40% - Accent1 4 3 2 3" xfId="5989"/>
    <cellStyle name="40% - Accent1 4 3 3" xfId="5990"/>
    <cellStyle name="40% - Accent1 4 3 3 2" xfId="5991"/>
    <cellStyle name="40% - Accent1 4 3 4" xfId="5992"/>
    <cellStyle name="40% - Accent1 4 4" xfId="5993"/>
    <cellStyle name="40% - Accent1 4 4 2" xfId="5994"/>
    <cellStyle name="40% - Accent1 4 4 2 2" xfId="5995"/>
    <cellStyle name="40% - Accent1 4 4 3" xfId="5996"/>
    <cellStyle name="40% - Accent1 4 5" xfId="5997"/>
    <cellStyle name="40% - Accent1 4 5 2" xfId="5998"/>
    <cellStyle name="40% - Accent1 4 5 2 2" xfId="5999"/>
    <cellStyle name="40% - Accent1 4 5 3" xfId="6000"/>
    <cellStyle name="40% - Accent1 4 6" xfId="6001"/>
    <cellStyle name="40% - Accent1 4 6 2" xfId="6002"/>
    <cellStyle name="40% - Accent1 4 6 2 2" xfId="6003"/>
    <cellStyle name="40% - Accent1 4 6 3" xfId="6004"/>
    <cellStyle name="40% - Accent1 4 7" xfId="6005"/>
    <cellStyle name="40% - Accent1 4 7 2" xfId="6006"/>
    <cellStyle name="40% - Accent1 4 7 2 2" xfId="6007"/>
    <cellStyle name="40% - Accent1 4 7 3" xfId="6008"/>
    <cellStyle name="40% - Accent1 5" xfId="6009"/>
    <cellStyle name="40% - Accent1 5 2" xfId="6010"/>
    <cellStyle name="40% - Accent1 5 2 2" xfId="6011"/>
    <cellStyle name="40% - Accent1 5 3" xfId="6012"/>
    <cellStyle name="40% - Accent1 6" xfId="9189"/>
    <cellStyle name="40% - Accent1 6 2" xfId="9190"/>
    <cellStyle name="40% - Accent1 7" xfId="9191"/>
    <cellStyle name="40% - Accent1 7 2" xfId="9192"/>
    <cellStyle name="40% - Accent1 8" xfId="9193"/>
    <cellStyle name="40% - Accent1 8 2" xfId="9194"/>
    <cellStyle name="40% - Accent1 9" xfId="9195"/>
    <cellStyle name="40% - Accent1 9 2" xfId="9196"/>
    <cellStyle name="40% - Accent2 10" xfId="9197"/>
    <cellStyle name="40% - Accent2 10 2" xfId="9198"/>
    <cellStyle name="40% - Accent2 11" xfId="9199"/>
    <cellStyle name="40% - Accent2 11 2" xfId="9200"/>
    <cellStyle name="40% - Accent2 12" xfId="9201"/>
    <cellStyle name="40% - Accent2 12 2" xfId="9202"/>
    <cellStyle name="40% - Accent2 13" xfId="9203"/>
    <cellStyle name="40% - Accent2 13 2" xfId="9204"/>
    <cellStyle name="40% - Accent2 14" xfId="9205"/>
    <cellStyle name="40% - Accent2 14 2" xfId="9206"/>
    <cellStyle name="40% - Accent2 15" xfId="9207"/>
    <cellStyle name="40% - Accent2 15 2" xfId="9208"/>
    <cellStyle name="40% - Accent2 16" xfId="9209"/>
    <cellStyle name="40% - Accent2 16 2" xfId="9210"/>
    <cellStyle name="40% - Accent2 17" xfId="9211"/>
    <cellStyle name="40% - Accent2 17 2" xfId="9212"/>
    <cellStyle name="40% - Accent2 18" xfId="9213"/>
    <cellStyle name="40% - Accent2 18 2" xfId="9214"/>
    <cellStyle name="40% - Accent2 19" xfId="9215"/>
    <cellStyle name="40% - Accent2 19 2" xfId="9216"/>
    <cellStyle name="40% - Accent2 2" xfId="6013"/>
    <cellStyle name="40% - Accent2 2 2" xfId="6014"/>
    <cellStyle name="40% - Accent2 2 2 2" xfId="6015"/>
    <cellStyle name="40% - Accent2 2 3" xfId="6016"/>
    <cellStyle name="40% - Accent2 2 3 2" xfId="9217"/>
    <cellStyle name="40% - Accent2 2 4" xfId="6017"/>
    <cellStyle name="40% - Accent2 2 4 2" xfId="6018"/>
    <cellStyle name="40% - Accent2 2 5" xfId="6019"/>
    <cellStyle name="40% - Accent2 2_2009 GRC Compl Filing - Exhibit D" xfId="6020"/>
    <cellStyle name="40% - Accent2 20" xfId="9218"/>
    <cellStyle name="40% - Accent2 20 2" xfId="9219"/>
    <cellStyle name="40% - Accent2 21" xfId="9220"/>
    <cellStyle name="40% - Accent2 22" xfId="9221"/>
    <cellStyle name="40% - Accent2 22 2" xfId="9222"/>
    <cellStyle name="40% - Accent2 23" xfId="9223"/>
    <cellStyle name="40% - Accent2 24" xfId="9224"/>
    <cellStyle name="40% - Accent2 25" xfId="9225"/>
    <cellStyle name="40% - Accent2 3" xfId="6021"/>
    <cellStyle name="40% - Accent2 3 2" xfId="6022"/>
    <cellStyle name="40% - Accent2 3 3" xfId="6023"/>
    <cellStyle name="40% - Accent2 3 3 2" xfId="6024"/>
    <cellStyle name="40% - Accent2 3 3 2 2" xfId="6025"/>
    <cellStyle name="40% - Accent2 3 3 3" xfId="6026"/>
    <cellStyle name="40% - Accent2 3 4" xfId="6027"/>
    <cellStyle name="40% - Accent2 3 4 2" xfId="6028"/>
    <cellStyle name="40% - Accent2 3 5" xfId="6029"/>
    <cellStyle name="40% - Accent2 4" xfId="6030"/>
    <cellStyle name="40% - Accent2 4 2" xfId="6031"/>
    <cellStyle name="40% - Accent2 4 2 2" xfId="6032"/>
    <cellStyle name="40% - Accent2 4 2 2 2" xfId="6033"/>
    <cellStyle name="40% - Accent2 4 2 3" xfId="6034"/>
    <cellStyle name="40% - Accent2 4 3" xfId="6035"/>
    <cellStyle name="40% - Accent2 4 3 2" xfId="6036"/>
    <cellStyle name="40% - Accent2 4 3 2 2" xfId="6037"/>
    <cellStyle name="40% - Accent2 4 3 3" xfId="6038"/>
    <cellStyle name="40% - Accent2 5" xfId="6039"/>
    <cellStyle name="40% - Accent2 5 2" xfId="6040"/>
    <cellStyle name="40% - Accent2 5 2 2" xfId="6041"/>
    <cellStyle name="40% - Accent2 5 2 2 2" xfId="6042"/>
    <cellStyle name="40% - Accent2 5 2 3" xfId="6043"/>
    <cellStyle name="40% - Accent2 5 3" xfId="6044"/>
    <cellStyle name="40% - Accent2 5 3 2" xfId="6045"/>
    <cellStyle name="40% - Accent2 5 4" xfId="6046"/>
    <cellStyle name="40% - Accent2 6" xfId="6047"/>
    <cellStyle name="40% - Accent2 6 2" xfId="6048"/>
    <cellStyle name="40% - Accent2 6 2 2" xfId="6049"/>
    <cellStyle name="40% - Accent2 6 2 2 2" xfId="6050"/>
    <cellStyle name="40% - Accent2 6 2 3" xfId="6051"/>
    <cellStyle name="40% - Accent2 6 3" xfId="6052"/>
    <cellStyle name="40% - Accent2 6 3 2" xfId="6053"/>
    <cellStyle name="40% - Accent2 6 4" xfId="6054"/>
    <cellStyle name="40% - Accent2 7" xfId="6055"/>
    <cellStyle name="40% - Accent2 7 2" xfId="6056"/>
    <cellStyle name="40% - Accent2 7 2 2" xfId="6057"/>
    <cellStyle name="40% - Accent2 7 3" xfId="6058"/>
    <cellStyle name="40% - Accent2 8" xfId="6059"/>
    <cellStyle name="40% - Accent2 8 2" xfId="6060"/>
    <cellStyle name="40% - Accent2 8 2 2" xfId="6061"/>
    <cellStyle name="40% - Accent2 8 3" xfId="6062"/>
    <cellStyle name="40% - Accent2 9" xfId="9226"/>
    <cellStyle name="40% - Accent2 9 2" xfId="9227"/>
    <cellStyle name="40% - Accent3 10" xfId="9228"/>
    <cellStyle name="40% - Accent3 10 2" xfId="9229"/>
    <cellStyle name="40% - Accent3 11" xfId="9230"/>
    <cellStyle name="40% - Accent3 11 2" xfId="9231"/>
    <cellStyle name="40% - Accent3 12" xfId="9232"/>
    <cellStyle name="40% - Accent3 12 2" xfId="9233"/>
    <cellStyle name="40% - Accent3 13" xfId="9234"/>
    <cellStyle name="40% - Accent3 13 2" xfId="9235"/>
    <cellStyle name="40% - Accent3 14" xfId="9236"/>
    <cellStyle name="40% - Accent3 14 2" xfId="9237"/>
    <cellStyle name="40% - Accent3 15" xfId="9238"/>
    <cellStyle name="40% - Accent3 15 2" xfId="9239"/>
    <cellStyle name="40% - Accent3 16" xfId="9240"/>
    <cellStyle name="40% - Accent3 16 2" xfId="9241"/>
    <cellStyle name="40% - Accent3 17" xfId="9242"/>
    <cellStyle name="40% - Accent3 17 2" xfId="9243"/>
    <cellStyle name="40% - Accent3 18" xfId="9244"/>
    <cellStyle name="40% - Accent3 18 2" xfId="9245"/>
    <cellStyle name="40% - Accent3 19" xfId="9246"/>
    <cellStyle name="40% - Accent3 19 2" xfId="9247"/>
    <cellStyle name="40% - Accent3 2" xfId="6063"/>
    <cellStyle name="40% - Accent3 2 2" xfId="6064"/>
    <cellStyle name="40% - Accent3 2 2 2" xfId="6065"/>
    <cellStyle name="40% - Accent3 2 3" xfId="6066"/>
    <cellStyle name="40% - Accent3 2 3 2" xfId="9248"/>
    <cellStyle name="40% - Accent3 2 4" xfId="6067"/>
    <cellStyle name="40% - Accent3 2 4 2" xfId="6068"/>
    <cellStyle name="40% - Accent3 2 5" xfId="6069"/>
    <cellStyle name="40% - Accent3 2_2009 GRC Compl Filing - Exhibit D" xfId="6070"/>
    <cellStyle name="40% - Accent3 20" xfId="9249"/>
    <cellStyle name="40% - Accent3 20 2" xfId="9250"/>
    <cellStyle name="40% - Accent3 21" xfId="9251"/>
    <cellStyle name="40% - Accent3 22" xfId="9252"/>
    <cellStyle name="40% - Accent3 22 2" xfId="9253"/>
    <cellStyle name="40% - Accent3 23" xfId="9254"/>
    <cellStyle name="40% - Accent3 24" xfId="9255"/>
    <cellStyle name="40% - Accent3 25" xfId="9256"/>
    <cellStyle name="40% - Accent3 3" xfId="6071"/>
    <cellStyle name="40% - Accent3 3 2" xfId="6072"/>
    <cellStyle name="40% - Accent3 3 3" xfId="6073"/>
    <cellStyle name="40% - Accent3 3 3 2" xfId="6074"/>
    <cellStyle name="40% - Accent3 3 3 2 2" xfId="6075"/>
    <cellStyle name="40% - Accent3 3 3 3" xfId="6076"/>
    <cellStyle name="40% - Accent3 3 4" xfId="6077"/>
    <cellStyle name="40% - Accent3 3 4 2" xfId="6078"/>
    <cellStyle name="40% - Accent3 3 5" xfId="6079"/>
    <cellStyle name="40% - Accent3 4" xfId="6080"/>
    <cellStyle name="40% - Accent3 4 2" xfId="6081"/>
    <cellStyle name="40% - Accent3 4 2 2" xfId="6082"/>
    <cellStyle name="40% - Accent3 4 2 2 2" xfId="6083"/>
    <cellStyle name="40% - Accent3 4 2 2 2 2" xfId="6084"/>
    <cellStyle name="40% - Accent3 4 2 2 3" xfId="6085"/>
    <cellStyle name="40% - Accent3 4 2 3" xfId="6086"/>
    <cellStyle name="40% - Accent3 4 2 3 2" xfId="6087"/>
    <cellStyle name="40% - Accent3 4 2 3 2 2" xfId="6088"/>
    <cellStyle name="40% - Accent3 4 2 3 3" xfId="6089"/>
    <cellStyle name="40% - Accent3 4 2 4" xfId="6090"/>
    <cellStyle name="40% - Accent3 4 2 4 2" xfId="6091"/>
    <cellStyle name="40% - Accent3 4 2 4 2 2" xfId="6092"/>
    <cellStyle name="40% - Accent3 4 2 4 3" xfId="6093"/>
    <cellStyle name="40% - Accent3 4 2 5" xfId="6094"/>
    <cellStyle name="40% - Accent3 4 2 5 2" xfId="6095"/>
    <cellStyle name="40% - Accent3 4 2 6" xfId="6096"/>
    <cellStyle name="40% - Accent3 4 3" xfId="6097"/>
    <cellStyle name="40% - Accent3 4 3 2" xfId="6098"/>
    <cellStyle name="40% - Accent3 4 3 2 2" xfId="6099"/>
    <cellStyle name="40% - Accent3 4 3 2 2 2" xfId="6100"/>
    <cellStyle name="40% - Accent3 4 3 2 3" xfId="6101"/>
    <cellStyle name="40% - Accent3 4 3 3" xfId="6102"/>
    <cellStyle name="40% - Accent3 4 3 3 2" xfId="6103"/>
    <cellStyle name="40% - Accent3 4 3 4" xfId="6104"/>
    <cellStyle name="40% - Accent3 4 4" xfId="6105"/>
    <cellStyle name="40% - Accent3 4 4 2" xfId="6106"/>
    <cellStyle name="40% - Accent3 4 4 2 2" xfId="6107"/>
    <cellStyle name="40% - Accent3 4 4 3" xfId="6108"/>
    <cellStyle name="40% - Accent3 4 5" xfId="6109"/>
    <cellStyle name="40% - Accent3 4 5 2" xfId="6110"/>
    <cellStyle name="40% - Accent3 4 5 2 2" xfId="6111"/>
    <cellStyle name="40% - Accent3 4 5 3" xfId="6112"/>
    <cellStyle name="40% - Accent3 4 6" xfId="6113"/>
    <cellStyle name="40% - Accent3 4 6 2" xfId="6114"/>
    <cellStyle name="40% - Accent3 4 6 2 2" xfId="6115"/>
    <cellStyle name="40% - Accent3 4 6 3" xfId="6116"/>
    <cellStyle name="40% - Accent3 4 7" xfId="6117"/>
    <cellStyle name="40% - Accent3 4 7 2" xfId="6118"/>
    <cellStyle name="40% - Accent3 4 7 2 2" xfId="6119"/>
    <cellStyle name="40% - Accent3 4 7 3" xfId="6120"/>
    <cellStyle name="40% - Accent3 5" xfId="6121"/>
    <cellStyle name="40% - Accent3 5 2" xfId="6122"/>
    <cellStyle name="40% - Accent3 5 2 2" xfId="6123"/>
    <cellStyle name="40% - Accent3 5 3" xfId="6124"/>
    <cellStyle name="40% - Accent3 6" xfId="9257"/>
    <cellStyle name="40% - Accent3 6 2" xfId="9258"/>
    <cellStyle name="40% - Accent3 7" xfId="9259"/>
    <cellStyle name="40% - Accent3 7 2" xfId="9260"/>
    <cellStyle name="40% - Accent3 8" xfId="9261"/>
    <cellStyle name="40% - Accent3 8 2" xfId="9262"/>
    <cellStyle name="40% - Accent3 9" xfId="9263"/>
    <cellStyle name="40% - Accent3 9 2" xfId="9264"/>
    <cellStyle name="40% - Accent4 10" xfId="9265"/>
    <cellStyle name="40% - Accent4 10 2" xfId="9266"/>
    <cellStyle name="40% - Accent4 11" xfId="9267"/>
    <cellStyle name="40% - Accent4 11 2" xfId="9268"/>
    <cellStyle name="40% - Accent4 12" xfId="9269"/>
    <cellStyle name="40% - Accent4 12 2" xfId="9270"/>
    <cellStyle name="40% - Accent4 13" xfId="9271"/>
    <cellStyle name="40% - Accent4 13 2" xfId="9272"/>
    <cellStyle name="40% - Accent4 14" xfId="9273"/>
    <cellStyle name="40% - Accent4 14 2" xfId="9274"/>
    <cellStyle name="40% - Accent4 15" xfId="9275"/>
    <cellStyle name="40% - Accent4 15 2" xfId="9276"/>
    <cellStyle name="40% - Accent4 16" xfId="9277"/>
    <cellStyle name="40% - Accent4 16 2" xfId="9278"/>
    <cellStyle name="40% - Accent4 17" xfId="9279"/>
    <cellStyle name="40% - Accent4 17 2" xfId="9280"/>
    <cellStyle name="40% - Accent4 18" xfId="9281"/>
    <cellStyle name="40% - Accent4 18 2" xfId="9282"/>
    <cellStyle name="40% - Accent4 19" xfId="9283"/>
    <cellStyle name="40% - Accent4 19 2" xfId="9284"/>
    <cellStyle name="40% - Accent4 2" xfId="6125"/>
    <cellStyle name="40% - Accent4 2 2" xfId="6126"/>
    <cellStyle name="40% - Accent4 2 2 2" xfId="6127"/>
    <cellStyle name="40% - Accent4 2 3" xfId="6128"/>
    <cellStyle name="40% - Accent4 2 3 2" xfId="9285"/>
    <cellStyle name="40% - Accent4 2 4" xfId="6129"/>
    <cellStyle name="40% - Accent4 2 4 2" xfId="6130"/>
    <cellStyle name="40% - Accent4 2 5" xfId="6131"/>
    <cellStyle name="40% - Accent4 2_2009 GRC Compl Filing - Exhibit D" xfId="6132"/>
    <cellStyle name="40% - Accent4 20" xfId="9286"/>
    <cellStyle name="40% - Accent4 20 2" xfId="9287"/>
    <cellStyle name="40% - Accent4 21" xfId="9288"/>
    <cellStyle name="40% - Accent4 22" xfId="9289"/>
    <cellStyle name="40% - Accent4 22 2" xfId="9290"/>
    <cellStyle name="40% - Accent4 23" xfId="9291"/>
    <cellStyle name="40% - Accent4 24" xfId="9292"/>
    <cellStyle name="40% - Accent4 25" xfId="9293"/>
    <cellStyle name="40% - Accent4 3" xfId="6133"/>
    <cellStyle name="40% - Accent4 3 2" xfId="6134"/>
    <cellStyle name="40% - Accent4 3 3" xfId="6135"/>
    <cellStyle name="40% - Accent4 3 3 2" xfId="6136"/>
    <cellStyle name="40% - Accent4 3 3 2 2" xfId="6137"/>
    <cellStyle name="40% - Accent4 3 3 3" xfId="6138"/>
    <cellStyle name="40% - Accent4 3 4" xfId="6139"/>
    <cellStyle name="40% - Accent4 3 4 2" xfId="6140"/>
    <cellStyle name="40% - Accent4 3 5" xfId="6141"/>
    <cellStyle name="40% - Accent4 4" xfId="6142"/>
    <cellStyle name="40% - Accent4 4 2" xfId="6143"/>
    <cellStyle name="40% - Accent4 4 2 2" xfId="6144"/>
    <cellStyle name="40% - Accent4 4 2 2 2" xfId="6145"/>
    <cellStyle name="40% - Accent4 4 2 2 2 2" xfId="6146"/>
    <cellStyle name="40% - Accent4 4 2 2 3" xfId="6147"/>
    <cellStyle name="40% - Accent4 4 2 3" xfId="6148"/>
    <cellStyle name="40% - Accent4 4 2 3 2" xfId="6149"/>
    <cellStyle name="40% - Accent4 4 2 3 2 2" xfId="6150"/>
    <cellStyle name="40% - Accent4 4 2 3 3" xfId="6151"/>
    <cellStyle name="40% - Accent4 4 2 4" xfId="6152"/>
    <cellStyle name="40% - Accent4 4 2 4 2" xfId="6153"/>
    <cellStyle name="40% - Accent4 4 2 4 2 2" xfId="6154"/>
    <cellStyle name="40% - Accent4 4 2 4 3" xfId="6155"/>
    <cellStyle name="40% - Accent4 4 2 5" xfId="6156"/>
    <cellStyle name="40% - Accent4 4 2 5 2" xfId="6157"/>
    <cellStyle name="40% - Accent4 4 2 6" xfId="6158"/>
    <cellStyle name="40% - Accent4 4 3" xfId="6159"/>
    <cellStyle name="40% - Accent4 4 3 2" xfId="6160"/>
    <cellStyle name="40% - Accent4 4 3 2 2" xfId="6161"/>
    <cellStyle name="40% - Accent4 4 3 2 2 2" xfId="6162"/>
    <cellStyle name="40% - Accent4 4 3 2 3" xfId="6163"/>
    <cellStyle name="40% - Accent4 4 3 3" xfId="6164"/>
    <cellStyle name="40% - Accent4 4 3 3 2" xfId="6165"/>
    <cellStyle name="40% - Accent4 4 3 4" xfId="6166"/>
    <cellStyle name="40% - Accent4 4 4" xfId="6167"/>
    <cellStyle name="40% - Accent4 4 4 2" xfId="6168"/>
    <cellStyle name="40% - Accent4 4 4 2 2" xfId="6169"/>
    <cellStyle name="40% - Accent4 4 4 3" xfId="6170"/>
    <cellStyle name="40% - Accent4 4 5" xfId="6171"/>
    <cellStyle name="40% - Accent4 4 5 2" xfId="6172"/>
    <cellStyle name="40% - Accent4 4 5 2 2" xfId="6173"/>
    <cellStyle name="40% - Accent4 4 5 3" xfId="6174"/>
    <cellStyle name="40% - Accent4 4 6" xfId="6175"/>
    <cellStyle name="40% - Accent4 4 6 2" xfId="6176"/>
    <cellStyle name="40% - Accent4 4 6 2 2" xfId="6177"/>
    <cellStyle name="40% - Accent4 4 6 3" xfId="6178"/>
    <cellStyle name="40% - Accent4 4 7" xfId="6179"/>
    <cellStyle name="40% - Accent4 4 7 2" xfId="6180"/>
    <cellStyle name="40% - Accent4 4 7 2 2" xfId="6181"/>
    <cellStyle name="40% - Accent4 4 7 3" xfId="6182"/>
    <cellStyle name="40% - Accent4 5" xfId="6183"/>
    <cellStyle name="40% - Accent4 5 2" xfId="6184"/>
    <cellStyle name="40% - Accent4 5 2 2" xfId="6185"/>
    <cellStyle name="40% - Accent4 5 3" xfId="6186"/>
    <cellStyle name="40% - Accent4 6" xfId="9294"/>
    <cellStyle name="40% - Accent4 6 2" xfId="9295"/>
    <cellStyle name="40% - Accent4 7" xfId="9296"/>
    <cellStyle name="40% - Accent4 7 2" xfId="9297"/>
    <cellStyle name="40% - Accent4 8" xfId="9298"/>
    <cellStyle name="40% - Accent4 8 2" xfId="9299"/>
    <cellStyle name="40% - Accent4 9" xfId="9300"/>
    <cellStyle name="40% - Accent4 9 2" xfId="9301"/>
    <cellStyle name="40% - Accent5 10" xfId="9302"/>
    <cellStyle name="40% - Accent5 10 2" xfId="9303"/>
    <cellStyle name="40% - Accent5 11" xfId="9304"/>
    <cellStyle name="40% - Accent5 11 2" xfId="9305"/>
    <cellStyle name="40% - Accent5 12" xfId="9306"/>
    <cellStyle name="40% - Accent5 12 2" xfId="9307"/>
    <cellStyle name="40% - Accent5 13" xfId="9308"/>
    <cellStyle name="40% - Accent5 13 2" xfId="9309"/>
    <cellStyle name="40% - Accent5 14" xfId="9310"/>
    <cellStyle name="40% - Accent5 14 2" xfId="9311"/>
    <cellStyle name="40% - Accent5 15" xfId="9312"/>
    <cellStyle name="40% - Accent5 15 2" xfId="9313"/>
    <cellStyle name="40% - Accent5 16" xfId="9314"/>
    <cellStyle name="40% - Accent5 16 2" xfId="9315"/>
    <cellStyle name="40% - Accent5 17" xfId="9316"/>
    <cellStyle name="40% - Accent5 17 2" xfId="9317"/>
    <cellStyle name="40% - Accent5 18" xfId="9318"/>
    <cellStyle name="40% - Accent5 18 2" xfId="9319"/>
    <cellStyle name="40% - Accent5 19" xfId="9320"/>
    <cellStyle name="40% - Accent5 19 2" xfId="9321"/>
    <cellStyle name="40% - Accent5 2" xfId="6187"/>
    <cellStyle name="40% - Accent5 2 2" xfId="6188"/>
    <cellStyle name="40% - Accent5 2 2 2" xfId="6189"/>
    <cellStyle name="40% - Accent5 2 3" xfId="6190"/>
    <cellStyle name="40% - Accent5 2 3 2" xfId="9322"/>
    <cellStyle name="40% - Accent5 2 4" xfId="6191"/>
    <cellStyle name="40% - Accent5 2 4 2" xfId="6192"/>
    <cellStyle name="40% - Accent5 2 5" xfId="6193"/>
    <cellStyle name="40% - Accent5 2_2009 GRC Compl Filing - Exhibit D" xfId="6194"/>
    <cellStyle name="40% - Accent5 20" xfId="9323"/>
    <cellStyle name="40% - Accent5 20 2" xfId="9324"/>
    <cellStyle name="40% - Accent5 21" xfId="9325"/>
    <cellStyle name="40% - Accent5 22" xfId="9326"/>
    <cellStyle name="40% - Accent5 22 2" xfId="9327"/>
    <cellStyle name="40% - Accent5 23" xfId="9328"/>
    <cellStyle name="40% - Accent5 24" xfId="9329"/>
    <cellStyle name="40% - Accent5 25" xfId="9330"/>
    <cellStyle name="40% - Accent5 3" xfId="6195"/>
    <cellStyle name="40% - Accent5 3 2" xfId="6196"/>
    <cellStyle name="40% - Accent5 3 3" xfId="6197"/>
    <cellStyle name="40% - Accent5 3 3 2" xfId="6198"/>
    <cellStyle name="40% - Accent5 3 3 2 2" xfId="6199"/>
    <cellStyle name="40% - Accent5 3 3 3" xfId="6200"/>
    <cellStyle name="40% - Accent5 3 4" xfId="6201"/>
    <cellStyle name="40% - Accent5 3 4 2" xfId="6202"/>
    <cellStyle name="40% - Accent5 3 5" xfId="6203"/>
    <cellStyle name="40% - Accent5 4" xfId="6204"/>
    <cellStyle name="40% - Accent5 4 2" xfId="6205"/>
    <cellStyle name="40% - Accent5 4 2 2" xfId="6206"/>
    <cellStyle name="40% - Accent5 4 2 2 2" xfId="6207"/>
    <cellStyle name="40% - Accent5 4 2 2 2 2" xfId="6208"/>
    <cellStyle name="40% - Accent5 4 2 2 3" xfId="6209"/>
    <cellStyle name="40% - Accent5 4 2 3" xfId="6210"/>
    <cellStyle name="40% - Accent5 4 2 3 2" xfId="6211"/>
    <cellStyle name="40% - Accent5 4 2 3 2 2" xfId="6212"/>
    <cellStyle name="40% - Accent5 4 2 3 3" xfId="6213"/>
    <cellStyle name="40% - Accent5 4 2 4" xfId="6214"/>
    <cellStyle name="40% - Accent5 4 2 4 2" xfId="6215"/>
    <cellStyle name="40% - Accent5 4 2 4 2 2" xfId="6216"/>
    <cellStyle name="40% - Accent5 4 2 4 3" xfId="6217"/>
    <cellStyle name="40% - Accent5 4 2 5" xfId="6218"/>
    <cellStyle name="40% - Accent5 4 2 5 2" xfId="6219"/>
    <cellStyle name="40% - Accent5 4 2 6" xfId="6220"/>
    <cellStyle name="40% - Accent5 4 3" xfId="6221"/>
    <cellStyle name="40% - Accent5 4 3 2" xfId="6222"/>
    <cellStyle name="40% - Accent5 4 3 2 2" xfId="6223"/>
    <cellStyle name="40% - Accent5 4 3 2 2 2" xfId="6224"/>
    <cellStyle name="40% - Accent5 4 3 2 3" xfId="6225"/>
    <cellStyle name="40% - Accent5 4 3 3" xfId="6226"/>
    <cellStyle name="40% - Accent5 4 3 3 2" xfId="6227"/>
    <cellStyle name="40% - Accent5 4 3 4" xfId="6228"/>
    <cellStyle name="40% - Accent5 4 4" xfId="6229"/>
    <cellStyle name="40% - Accent5 4 4 2" xfId="6230"/>
    <cellStyle name="40% - Accent5 4 4 2 2" xfId="6231"/>
    <cellStyle name="40% - Accent5 4 4 3" xfId="6232"/>
    <cellStyle name="40% - Accent5 4 5" xfId="6233"/>
    <cellStyle name="40% - Accent5 4 5 2" xfId="6234"/>
    <cellStyle name="40% - Accent5 4 5 2 2" xfId="6235"/>
    <cellStyle name="40% - Accent5 4 5 3" xfId="6236"/>
    <cellStyle name="40% - Accent5 4 6" xfId="6237"/>
    <cellStyle name="40% - Accent5 4 6 2" xfId="6238"/>
    <cellStyle name="40% - Accent5 4 6 2 2" xfId="6239"/>
    <cellStyle name="40% - Accent5 4 6 3" xfId="6240"/>
    <cellStyle name="40% - Accent5 4 7" xfId="6241"/>
    <cellStyle name="40% - Accent5 4 7 2" xfId="6242"/>
    <cellStyle name="40% - Accent5 4 7 2 2" xfId="6243"/>
    <cellStyle name="40% - Accent5 4 7 3" xfId="6244"/>
    <cellStyle name="40% - Accent5 5" xfId="6245"/>
    <cellStyle name="40% - Accent5 5 2" xfId="6246"/>
    <cellStyle name="40% - Accent5 5 2 2" xfId="6247"/>
    <cellStyle name="40% - Accent5 5 3" xfId="6248"/>
    <cellStyle name="40% - Accent5 6" xfId="9331"/>
    <cellStyle name="40% - Accent5 6 2" xfId="9332"/>
    <cellStyle name="40% - Accent5 7" xfId="9333"/>
    <cellStyle name="40% - Accent5 7 2" xfId="9334"/>
    <cellStyle name="40% - Accent5 8" xfId="9335"/>
    <cellStyle name="40% - Accent5 8 2" xfId="9336"/>
    <cellStyle name="40% - Accent5 9" xfId="9337"/>
    <cellStyle name="40% - Accent5 9 2" xfId="9338"/>
    <cellStyle name="40% - Accent6 10" xfId="9339"/>
    <cellStyle name="40% - Accent6 10 2" xfId="9340"/>
    <cellStyle name="40% - Accent6 11" xfId="9341"/>
    <cellStyle name="40% - Accent6 11 2" xfId="9342"/>
    <cellStyle name="40% - Accent6 12" xfId="9343"/>
    <cellStyle name="40% - Accent6 12 2" xfId="9344"/>
    <cellStyle name="40% - Accent6 13" xfId="9345"/>
    <cellStyle name="40% - Accent6 13 2" xfId="9346"/>
    <cellStyle name="40% - Accent6 14" xfId="9347"/>
    <cellStyle name="40% - Accent6 14 2" xfId="9348"/>
    <cellStyle name="40% - Accent6 15" xfId="9349"/>
    <cellStyle name="40% - Accent6 15 2" xfId="9350"/>
    <cellStyle name="40% - Accent6 16" xfId="9351"/>
    <cellStyle name="40% - Accent6 16 2" xfId="9352"/>
    <cellStyle name="40% - Accent6 17" xfId="9353"/>
    <cellStyle name="40% - Accent6 17 2" xfId="9354"/>
    <cellStyle name="40% - Accent6 18" xfId="9355"/>
    <cellStyle name="40% - Accent6 18 2" xfId="9356"/>
    <cellStyle name="40% - Accent6 19" xfId="9357"/>
    <cellStyle name="40% - Accent6 19 2" xfId="9358"/>
    <cellStyle name="40% - Accent6 2" xfId="6249"/>
    <cellStyle name="40% - Accent6 2 2" xfId="6250"/>
    <cellStyle name="40% - Accent6 2 2 2" xfId="6251"/>
    <cellStyle name="40% - Accent6 2 3" xfId="6252"/>
    <cellStyle name="40% - Accent6 2 3 2" xfId="9359"/>
    <cellStyle name="40% - Accent6 2 4" xfId="6253"/>
    <cellStyle name="40% - Accent6 2 4 2" xfId="6254"/>
    <cellStyle name="40% - Accent6 2 5" xfId="6255"/>
    <cellStyle name="40% - Accent6 2_2009 GRC Compl Filing - Exhibit D" xfId="6256"/>
    <cellStyle name="40% - Accent6 20" xfId="9360"/>
    <cellStyle name="40% - Accent6 20 2" xfId="9361"/>
    <cellStyle name="40% - Accent6 21" xfId="9362"/>
    <cellStyle name="40% - Accent6 22" xfId="9363"/>
    <cellStyle name="40% - Accent6 22 2" xfId="9364"/>
    <cellStyle name="40% - Accent6 23" xfId="9365"/>
    <cellStyle name="40% - Accent6 24" xfId="9366"/>
    <cellStyle name="40% - Accent6 25" xfId="9367"/>
    <cellStyle name="40% - Accent6 3" xfId="6257"/>
    <cellStyle name="40% - Accent6 3 2" xfId="6258"/>
    <cellStyle name="40% - Accent6 3 3" xfId="6259"/>
    <cellStyle name="40% - Accent6 3 3 2" xfId="6260"/>
    <cellStyle name="40% - Accent6 3 3 2 2" xfId="6261"/>
    <cellStyle name="40% - Accent6 3 3 3" xfId="6262"/>
    <cellStyle name="40% - Accent6 3 4" xfId="6263"/>
    <cellStyle name="40% - Accent6 3 4 2" xfId="6264"/>
    <cellStyle name="40% - Accent6 3 5" xfId="6265"/>
    <cellStyle name="40% - Accent6 4" xfId="6266"/>
    <cellStyle name="40% - Accent6 4 2" xfId="6267"/>
    <cellStyle name="40% - Accent6 4 2 2" xfId="6268"/>
    <cellStyle name="40% - Accent6 4 2 2 2" xfId="6269"/>
    <cellStyle name="40% - Accent6 4 2 2 2 2" xfId="6270"/>
    <cellStyle name="40% - Accent6 4 2 2 3" xfId="6271"/>
    <cellStyle name="40% - Accent6 4 2 3" xfId="6272"/>
    <cellStyle name="40% - Accent6 4 2 3 2" xfId="6273"/>
    <cellStyle name="40% - Accent6 4 2 3 2 2" xfId="6274"/>
    <cellStyle name="40% - Accent6 4 2 3 3" xfId="6275"/>
    <cellStyle name="40% - Accent6 4 2 4" xfId="6276"/>
    <cellStyle name="40% - Accent6 4 2 4 2" xfId="6277"/>
    <cellStyle name="40% - Accent6 4 2 4 2 2" xfId="6278"/>
    <cellStyle name="40% - Accent6 4 2 4 3" xfId="6279"/>
    <cellStyle name="40% - Accent6 4 2 5" xfId="6280"/>
    <cellStyle name="40% - Accent6 4 2 5 2" xfId="6281"/>
    <cellStyle name="40% - Accent6 4 2 6" xfId="6282"/>
    <cellStyle name="40% - Accent6 4 3" xfId="6283"/>
    <cellStyle name="40% - Accent6 4 3 2" xfId="6284"/>
    <cellStyle name="40% - Accent6 4 3 2 2" xfId="6285"/>
    <cellStyle name="40% - Accent6 4 3 2 2 2" xfId="6286"/>
    <cellStyle name="40% - Accent6 4 3 2 3" xfId="6287"/>
    <cellStyle name="40% - Accent6 4 3 3" xfId="6288"/>
    <cellStyle name="40% - Accent6 4 3 3 2" xfId="6289"/>
    <cellStyle name="40% - Accent6 4 3 4" xfId="6290"/>
    <cellStyle name="40% - Accent6 4 4" xfId="6291"/>
    <cellStyle name="40% - Accent6 4 4 2" xfId="6292"/>
    <cellStyle name="40% - Accent6 4 4 2 2" xfId="6293"/>
    <cellStyle name="40% - Accent6 4 4 3" xfId="6294"/>
    <cellStyle name="40% - Accent6 4 5" xfId="6295"/>
    <cellStyle name="40% - Accent6 4 5 2" xfId="6296"/>
    <cellStyle name="40% - Accent6 4 5 2 2" xfId="6297"/>
    <cellStyle name="40% - Accent6 4 5 3" xfId="6298"/>
    <cellStyle name="40% - Accent6 4 6" xfId="6299"/>
    <cellStyle name="40% - Accent6 4 6 2" xfId="6300"/>
    <cellStyle name="40% - Accent6 4 6 2 2" xfId="6301"/>
    <cellStyle name="40% - Accent6 4 6 3" xfId="6302"/>
    <cellStyle name="40% - Accent6 4 7" xfId="6303"/>
    <cellStyle name="40% - Accent6 4 7 2" xfId="6304"/>
    <cellStyle name="40% - Accent6 4 7 2 2" xfId="6305"/>
    <cellStyle name="40% - Accent6 4 7 3" xfId="6306"/>
    <cellStyle name="40% - Accent6 5" xfId="6307"/>
    <cellStyle name="40% - Accent6 5 2" xfId="6308"/>
    <cellStyle name="40% - Accent6 5 2 2" xfId="6309"/>
    <cellStyle name="40% - Accent6 5 3" xfId="6310"/>
    <cellStyle name="40% - Accent6 6" xfId="9368"/>
    <cellStyle name="40% - Accent6 6 2" xfId="9369"/>
    <cellStyle name="40% - Accent6 7" xfId="9370"/>
    <cellStyle name="40% - Accent6 7 2" xfId="9371"/>
    <cellStyle name="40% - Accent6 8" xfId="9372"/>
    <cellStyle name="40% - Accent6 8 2" xfId="9373"/>
    <cellStyle name="40% - Accent6 9" xfId="9374"/>
    <cellStyle name="40% - Accent6 9 2" xfId="9375"/>
    <cellStyle name="60% - Accent1 10" xfId="9376"/>
    <cellStyle name="60% - Accent1 2" xfId="6311"/>
    <cellStyle name="60% - Accent1 2 2" xfId="6312"/>
    <cellStyle name="60% - Accent1 2 3" xfId="6313"/>
    <cellStyle name="60% - Accent1 3" xfId="6314"/>
    <cellStyle name="60% - Accent1 3 2" xfId="6315"/>
    <cellStyle name="60% - Accent1 3 3" xfId="6316"/>
    <cellStyle name="60% - Accent1 3 4" xfId="6317"/>
    <cellStyle name="60% - Accent1 4" xfId="9377"/>
    <cellStyle name="60% - Accent1 5" xfId="9378"/>
    <cellStyle name="60% - Accent1 6" xfId="9379"/>
    <cellStyle name="60% - Accent1 7" xfId="9380"/>
    <cellStyle name="60% - Accent1 8" xfId="9381"/>
    <cellStyle name="60% - Accent1 9" xfId="9382"/>
    <cellStyle name="60% - Accent2 10" xfId="9383"/>
    <cellStyle name="60% - Accent2 2" xfId="6318"/>
    <cellStyle name="60% - Accent2 2 2" xfId="6319"/>
    <cellStyle name="60% - Accent2 2 3" xfId="6320"/>
    <cellStyle name="60% - Accent2 3" xfId="6321"/>
    <cellStyle name="60% - Accent2 3 2" xfId="6322"/>
    <cellStyle name="60% - Accent2 3 3" xfId="6323"/>
    <cellStyle name="60% - Accent2 3 4" xfId="6324"/>
    <cellStyle name="60% - Accent2 4" xfId="9384"/>
    <cellStyle name="60% - Accent2 5" xfId="9385"/>
    <cellStyle name="60% - Accent2 6" xfId="9386"/>
    <cellStyle name="60% - Accent2 7" xfId="9387"/>
    <cellStyle name="60% - Accent2 8" xfId="9388"/>
    <cellStyle name="60% - Accent2 9" xfId="9389"/>
    <cellStyle name="60% - Accent3 10" xfId="9390"/>
    <cellStyle name="60% - Accent3 2" xfId="6325"/>
    <cellStyle name="60% - Accent3 2 2" xfId="6326"/>
    <cellStyle name="60% - Accent3 2 3" xfId="6327"/>
    <cellStyle name="60% - Accent3 3" xfId="6328"/>
    <cellStyle name="60% - Accent3 3 2" xfId="6329"/>
    <cellStyle name="60% - Accent3 3 3" xfId="6330"/>
    <cellStyle name="60% - Accent3 3 4" xfId="6331"/>
    <cellStyle name="60% - Accent3 4" xfId="9391"/>
    <cellStyle name="60% - Accent3 5" xfId="9392"/>
    <cellStyle name="60% - Accent3 6" xfId="9393"/>
    <cellStyle name="60% - Accent3 7" xfId="9394"/>
    <cellStyle name="60% - Accent3 8" xfId="9395"/>
    <cellStyle name="60% - Accent3 9" xfId="9396"/>
    <cellStyle name="60% - Accent4 10" xfId="9397"/>
    <cellStyle name="60% - Accent4 2" xfId="6332"/>
    <cellStyle name="60% - Accent4 2 2" xfId="6333"/>
    <cellStyle name="60% - Accent4 2 3" xfId="6334"/>
    <cellStyle name="60% - Accent4 3" xfId="6335"/>
    <cellStyle name="60% - Accent4 3 2" xfId="6336"/>
    <cellStyle name="60% - Accent4 3 3" xfId="6337"/>
    <cellStyle name="60% - Accent4 3 4" xfId="6338"/>
    <cellStyle name="60% - Accent4 4" xfId="9398"/>
    <cellStyle name="60% - Accent4 5" xfId="9399"/>
    <cellStyle name="60% - Accent4 6" xfId="9400"/>
    <cellStyle name="60% - Accent4 7" xfId="9401"/>
    <cellStyle name="60% - Accent4 8" xfId="9402"/>
    <cellStyle name="60% - Accent4 9" xfId="9403"/>
    <cellStyle name="60% - Accent5 10" xfId="9404"/>
    <cellStyle name="60% - Accent5 2" xfId="6339"/>
    <cellStyle name="60% - Accent5 2 2" xfId="6340"/>
    <cellStyle name="60% - Accent5 2 3" xfId="6341"/>
    <cellStyle name="60% - Accent5 3" xfId="6342"/>
    <cellStyle name="60% - Accent5 3 2" xfId="6343"/>
    <cellStyle name="60% - Accent5 3 3" xfId="6344"/>
    <cellStyle name="60% - Accent5 3 4" xfId="6345"/>
    <cellStyle name="60% - Accent5 4" xfId="9405"/>
    <cellStyle name="60% - Accent5 5" xfId="9406"/>
    <cellStyle name="60% - Accent5 6" xfId="9407"/>
    <cellStyle name="60% - Accent5 7" xfId="9408"/>
    <cellStyle name="60% - Accent5 8" xfId="9409"/>
    <cellStyle name="60% - Accent5 9" xfId="9410"/>
    <cellStyle name="60% - Accent6 10" xfId="9411"/>
    <cellStyle name="60% - Accent6 2" xfId="6346"/>
    <cellStyle name="60% - Accent6 2 2" xfId="6347"/>
    <cellStyle name="60% - Accent6 2 3" xfId="6348"/>
    <cellStyle name="60% - Accent6 3" xfId="6349"/>
    <cellStyle name="60% - Accent6 3 2" xfId="6350"/>
    <cellStyle name="60% - Accent6 3 3" xfId="6351"/>
    <cellStyle name="60% - Accent6 3 4" xfId="6352"/>
    <cellStyle name="60% - Accent6 4" xfId="9412"/>
    <cellStyle name="60% - Accent6 5" xfId="9413"/>
    <cellStyle name="60% - Accent6 6" xfId="9414"/>
    <cellStyle name="60% - Accent6 7" xfId="9415"/>
    <cellStyle name="60% - Accent6 8" xfId="9416"/>
    <cellStyle name="60% - Accent6 9" xfId="9417"/>
    <cellStyle name="Accent1 - 20%" xfId="6353"/>
    <cellStyle name="Accent1 - 40%" xfId="6354"/>
    <cellStyle name="Accent1 - 60%" xfId="6355"/>
    <cellStyle name="Accent1 10" xfId="9418"/>
    <cellStyle name="Accent1 11" xfId="9419"/>
    <cellStyle name="Accent1 12" xfId="9420"/>
    <cellStyle name="Accent1 13" xfId="9421"/>
    <cellStyle name="Accent1 14" xfId="9422"/>
    <cellStyle name="Accent1 15" xfId="9423"/>
    <cellStyle name="Accent1 16" xfId="9424"/>
    <cellStyle name="Accent1 17" xfId="9425"/>
    <cellStyle name="Accent1 18" xfId="9426"/>
    <cellStyle name="Accent1 19" xfId="9427"/>
    <cellStyle name="Accent1 2" xfId="6356"/>
    <cellStyle name="Accent1 2 2" xfId="6357"/>
    <cellStyle name="Accent1 2 3" xfId="6358"/>
    <cellStyle name="Accent1 20" xfId="9428"/>
    <cellStyle name="Accent1 21" xfId="9429"/>
    <cellStyle name="Accent1 22" xfId="9430"/>
    <cellStyle name="Accent1 23" xfId="9431"/>
    <cellStyle name="Accent1 24" xfId="9432"/>
    <cellStyle name="Accent1 25" xfId="9433"/>
    <cellStyle name="Accent1 26" xfId="9434"/>
    <cellStyle name="Accent1 27" xfId="9435"/>
    <cellStyle name="Accent1 28" xfId="9436"/>
    <cellStyle name="Accent1 29" xfId="9437"/>
    <cellStyle name="Accent1 3" xfId="6359"/>
    <cellStyle name="Accent1 3 2" xfId="6360"/>
    <cellStyle name="Accent1 3 3" xfId="6361"/>
    <cellStyle name="Accent1 3 4" xfId="6362"/>
    <cellStyle name="Accent1 30" xfId="9438"/>
    <cellStyle name="Accent1 31" xfId="9439"/>
    <cellStyle name="Accent1 32" xfId="9440"/>
    <cellStyle name="Accent1 33" xfId="9441"/>
    <cellStyle name="Accent1 34" xfId="9442"/>
    <cellStyle name="Accent1 35" xfId="9443"/>
    <cellStyle name="Accent1 36" xfId="9444"/>
    <cellStyle name="Accent1 37" xfId="9445"/>
    <cellStyle name="Accent1 38" xfId="9446"/>
    <cellStyle name="Accent1 39" xfId="9447"/>
    <cellStyle name="Accent1 4" xfId="6363"/>
    <cellStyle name="Accent1 4 2" xfId="6364"/>
    <cellStyle name="Accent1 4 3" xfId="6365"/>
    <cellStyle name="Accent1 40" xfId="9448"/>
    <cellStyle name="Accent1 41" xfId="9449"/>
    <cellStyle name="Accent1 42" xfId="9450"/>
    <cellStyle name="Accent1 43" xfId="9451"/>
    <cellStyle name="Accent1 5" xfId="6366"/>
    <cellStyle name="Accent1 6" xfId="6367"/>
    <cellStyle name="Accent1 7" xfId="6368"/>
    <cellStyle name="Accent1 8" xfId="6369"/>
    <cellStyle name="Accent1 9" xfId="6370"/>
    <cellStyle name="Accent2 - 20%" xfId="6371"/>
    <cellStyle name="Accent2 - 40%" xfId="6372"/>
    <cellStyle name="Accent2 - 60%" xfId="6373"/>
    <cellStyle name="Accent2 10" xfId="9452"/>
    <cellStyle name="Accent2 11" xfId="9453"/>
    <cellStyle name="Accent2 12" xfId="9454"/>
    <cellStyle name="Accent2 13" xfId="9455"/>
    <cellStyle name="Accent2 14" xfId="9456"/>
    <cellStyle name="Accent2 15" xfId="9457"/>
    <cellStyle name="Accent2 16" xfId="9458"/>
    <cellStyle name="Accent2 17" xfId="9459"/>
    <cellStyle name="Accent2 18" xfId="9460"/>
    <cellStyle name="Accent2 19" xfId="9461"/>
    <cellStyle name="Accent2 2" xfId="6374"/>
    <cellStyle name="Accent2 2 2" xfId="6375"/>
    <cellStyle name="Accent2 2 3" xfId="6376"/>
    <cellStyle name="Accent2 20" xfId="9462"/>
    <cellStyle name="Accent2 21" xfId="9463"/>
    <cellStyle name="Accent2 22" xfId="9464"/>
    <cellStyle name="Accent2 23" xfId="9465"/>
    <cellStyle name="Accent2 24" xfId="9466"/>
    <cellStyle name="Accent2 25" xfId="9467"/>
    <cellStyle name="Accent2 26" xfId="9468"/>
    <cellStyle name="Accent2 27" xfId="9469"/>
    <cellStyle name="Accent2 28" xfId="9470"/>
    <cellStyle name="Accent2 29" xfId="9471"/>
    <cellStyle name="Accent2 3" xfId="6377"/>
    <cellStyle name="Accent2 3 2" xfId="6378"/>
    <cellStyle name="Accent2 3 3" xfId="6379"/>
    <cellStyle name="Accent2 3 4" xfId="6380"/>
    <cellStyle name="Accent2 30" xfId="9472"/>
    <cellStyle name="Accent2 31" xfId="9473"/>
    <cellStyle name="Accent2 32" xfId="9474"/>
    <cellStyle name="Accent2 33" xfId="9475"/>
    <cellStyle name="Accent2 34" xfId="9476"/>
    <cellStyle name="Accent2 35" xfId="9477"/>
    <cellStyle name="Accent2 36" xfId="9478"/>
    <cellStyle name="Accent2 37" xfId="9479"/>
    <cellStyle name="Accent2 38" xfId="9480"/>
    <cellStyle name="Accent2 39" xfId="9481"/>
    <cellStyle name="Accent2 4" xfId="6381"/>
    <cellStyle name="Accent2 4 2" xfId="6382"/>
    <cellStyle name="Accent2 4 3" xfId="6383"/>
    <cellStyle name="Accent2 40" xfId="9482"/>
    <cellStyle name="Accent2 41" xfId="9483"/>
    <cellStyle name="Accent2 42" xfId="9484"/>
    <cellStyle name="Accent2 43" xfId="9485"/>
    <cellStyle name="Accent2 5" xfId="6384"/>
    <cellStyle name="Accent2 6" xfId="6385"/>
    <cellStyle name="Accent2 7" xfId="6386"/>
    <cellStyle name="Accent2 8" xfId="6387"/>
    <cellStyle name="Accent2 9" xfId="6388"/>
    <cellStyle name="Accent3 - 20%" xfId="6389"/>
    <cellStyle name="Accent3 - 40%" xfId="6390"/>
    <cellStyle name="Accent3 - 60%" xfId="6391"/>
    <cellStyle name="Accent3 10" xfId="9486"/>
    <cellStyle name="Accent3 11" xfId="9487"/>
    <cellStyle name="Accent3 12" xfId="9488"/>
    <cellStyle name="Accent3 13" xfId="9489"/>
    <cellStyle name="Accent3 14" xfId="9490"/>
    <cellStyle name="Accent3 15" xfId="9491"/>
    <cellStyle name="Accent3 16" xfId="9492"/>
    <cellStyle name="Accent3 17" xfId="9493"/>
    <cellStyle name="Accent3 18" xfId="9494"/>
    <cellStyle name="Accent3 19" xfId="9495"/>
    <cellStyle name="Accent3 2" xfId="6392"/>
    <cellStyle name="Accent3 2 2" xfId="6393"/>
    <cellStyle name="Accent3 2 3" xfId="6394"/>
    <cellStyle name="Accent3 20" xfId="9496"/>
    <cellStyle name="Accent3 21" xfId="9497"/>
    <cellStyle name="Accent3 22" xfId="9498"/>
    <cellStyle name="Accent3 23" xfId="9499"/>
    <cellStyle name="Accent3 24" xfId="9500"/>
    <cellStyle name="Accent3 25" xfId="9501"/>
    <cellStyle name="Accent3 26" xfId="9502"/>
    <cellStyle name="Accent3 27" xfId="9503"/>
    <cellStyle name="Accent3 28" xfId="9504"/>
    <cellStyle name="Accent3 29" xfId="9505"/>
    <cellStyle name="Accent3 3" xfId="6395"/>
    <cellStyle name="Accent3 3 2" xfId="6396"/>
    <cellStyle name="Accent3 3 3" xfId="6397"/>
    <cellStyle name="Accent3 3 4" xfId="6398"/>
    <cellStyle name="Accent3 30" xfId="9506"/>
    <cellStyle name="Accent3 31" xfId="9507"/>
    <cellStyle name="Accent3 32" xfId="9508"/>
    <cellStyle name="Accent3 33" xfId="9509"/>
    <cellStyle name="Accent3 34" xfId="9510"/>
    <cellStyle name="Accent3 35" xfId="9511"/>
    <cellStyle name="Accent3 36" xfId="9512"/>
    <cellStyle name="Accent3 37" xfId="9513"/>
    <cellStyle name="Accent3 38" xfId="9514"/>
    <cellStyle name="Accent3 39" xfId="9515"/>
    <cellStyle name="Accent3 4" xfId="6399"/>
    <cellStyle name="Accent3 4 2" xfId="6400"/>
    <cellStyle name="Accent3 4 3" xfId="6401"/>
    <cellStyle name="Accent3 40" xfId="9516"/>
    <cellStyle name="Accent3 41" xfId="9517"/>
    <cellStyle name="Accent3 42" xfId="9518"/>
    <cellStyle name="Accent3 43" xfId="9519"/>
    <cellStyle name="Accent3 5" xfId="6402"/>
    <cellStyle name="Accent3 6" xfId="6403"/>
    <cellStyle name="Accent3 7" xfId="6404"/>
    <cellStyle name="Accent3 8" xfId="6405"/>
    <cellStyle name="Accent3 9" xfId="6406"/>
    <cellStyle name="Accent4 - 20%" xfId="6407"/>
    <cellStyle name="Accent4 - 40%" xfId="6408"/>
    <cellStyle name="Accent4 - 60%" xfId="6409"/>
    <cellStyle name="Accent4 10" xfId="9520"/>
    <cellStyle name="Accent4 11" xfId="9521"/>
    <cellStyle name="Accent4 12" xfId="9522"/>
    <cellStyle name="Accent4 13" xfId="9523"/>
    <cellStyle name="Accent4 14" xfId="9524"/>
    <cellStyle name="Accent4 15" xfId="9525"/>
    <cellStyle name="Accent4 16" xfId="9526"/>
    <cellStyle name="Accent4 17" xfId="9527"/>
    <cellStyle name="Accent4 18" xfId="9528"/>
    <cellStyle name="Accent4 19" xfId="9529"/>
    <cellStyle name="Accent4 2" xfId="6410"/>
    <cellStyle name="Accent4 2 2" xfId="6411"/>
    <cellStyle name="Accent4 2 3" xfId="6412"/>
    <cellStyle name="Accent4 20" xfId="9530"/>
    <cellStyle name="Accent4 21" xfId="9531"/>
    <cellStyle name="Accent4 22" xfId="9532"/>
    <cellStyle name="Accent4 23" xfId="9533"/>
    <cellStyle name="Accent4 24" xfId="9534"/>
    <cellStyle name="Accent4 25" xfId="9535"/>
    <cellStyle name="Accent4 26" xfId="9536"/>
    <cellStyle name="Accent4 27" xfId="9537"/>
    <cellStyle name="Accent4 28" xfId="9538"/>
    <cellStyle name="Accent4 29" xfId="9539"/>
    <cellStyle name="Accent4 3" xfId="6413"/>
    <cellStyle name="Accent4 3 2" xfId="6414"/>
    <cellStyle name="Accent4 3 3" xfId="6415"/>
    <cellStyle name="Accent4 3 4" xfId="6416"/>
    <cellStyle name="Accent4 30" xfId="9540"/>
    <cellStyle name="Accent4 31" xfId="9541"/>
    <cellStyle name="Accent4 32" xfId="9542"/>
    <cellStyle name="Accent4 33" xfId="9543"/>
    <cellStyle name="Accent4 34" xfId="9544"/>
    <cellStyle name="Accent4 35" xfId="9545"/>
    <cellStyle name="Accent4 36" xfId="9546"/>
    <cellStyle name="Accent4 37" xfId="9547"/>
    <cellStyle name="Accent4 38" xfId="9548"/>
    <cellStyle name="Accent4 39" xfId="9549"/>
    <cellStyle name="Accent4 4" xfId="6417"/>
    <cellStyle name="Accent4 4 2" xfId="6418"/>
    <cellStyle name="Accent4 4 3" xfId="6419"/>
    <cellStyle name="Accent4 40" xfId="9550"/>
    <cellStyle name="Accent4 41" xfId="9551"/>
    <cellStyle name="Accent4 42" xfId="9552"/>
    <cellStyle name="Accent4 43" xfId="9553"/>
    <cellStyle name="Accent4 5" xfId="6420"/>
    <cellStyle name="Accent4 6" xfId="6421"/>
    <cellStyle name="Accent4 7" xfId="6422"/>
    <cellStyle name="Accent4 8" xfId="6423"/>
    <cellStyle name="Accent4 9" xfId="6424"/>
    <cellStyle name="Accent5 - 20%" xfId="6425"/>
    <cellStyle name="Accent5 - 40%" xfId="6426"/>
    <cellStyle name="Accent5 - 60%" xfId="6427"/>
    <cellStyle name="Accent5 10" xfId="6428"/>
    <cellStyle name="Accent5 11" xfId="6429"/>
    <cellStyle name="Accent5 12" xfId="6430"/>
    <cellStyle name="Accent5 13" xfId="6431"/>
    <cellStyle name="Accent5 14" xfId="6432"/>
    <cellStyle name="Accent5 15" xfId="6433"/>
    <cellStyle name="Accent5 16" xfId="6434"/>
    <cellStyle name="Accent5 17" xfId="6435"/>
    <cellStyle name="Accent5 18" xfId="6436"/>
    <cellStyle name="Accent5 19" xfId="6437"/>
    <cellStyle name="Accent5 2" xfId="6438"/>
    <cellStyle name="Accent5 2 2" xfId="6439"/>
    <cellStyle name="Accent5 2 3" xfId="6440"/>
    <cellStyle name="Accent5 20" xfId="6441"/>
    <cellStyle name="Accent5 21" xfId="6442"/>
    <cellStyle name="Accent5 22" xfId="6443"/>
    <cellStyle name="Accent5 23" xfId="6444"/>
    <cellStyle name="Accent5 24" xfId="6445"/>
    <cellStyle name="Accent5 25" xfId="6446"/>
    <cellStyle name="Accent5 26" xfId="6447"/>
    <cellStyle name="Accent5 27" xfId="6448"/>
    <cellStyle name="Accent5 28" xfId="6449"/>
    <cellStyle name="Accent5 29" xfId="6450"/>
    <cellStyle name="Accent5 3" xfId="6451"/>
    <cellStyle name="Accent5 3 2" xfId="6452"/>
    <cellStyle name="Accent5 3 3" xfId="6453"/>
    <cellStyle name="Accent5 30" xfId="6454"/>
    <cellStyle name="Accent5 31" xfId="9554"/>
    <cellStyle name="Accent5 32" xfId="9555"/>
    <cellStyle name="Accent5 33" xfId="9556"/>
    <cellStyle name="Accent5 34" xfId="9557"/>
    <cellStyle name="Accent5 35" xfId="9558"/>
    <cellStyle name="Accent5 36" xfId="9559"/>
    <cellStyle name="Accent5 37" xfId="9560"/>
    <cellStyle name="Accent5 38" xfId="9561"/>
    <cellStyle name="Accent5 39" xfId="9562"/>
    <cellStyle name="Accent5 4" xfId="6455"/>
    <cellStyle name="Accent5 40" xfId="9563"/>
    <cellStyle name="Accent5 41" xfId="9564"/>
    <cellStyle name="Accent5 42" xfId="9565"/>
    <cellStyle name="Accent5 43" xfId="9566"/>
    <cellStyle name="Accent5 5" xfId="6456"/>
    <cellStyle name="Accent5 6" xfId="6457"/>
    <cellStyle name="Accent5 7" xfId="6458"/>
    <cellStyle name="Accent5 8" xfId="6459"/>
    <cellStyle name="Accent5 9" xfId="6460"/>
    <cellStyle name="Accent6 - 20%" xfId="6461"/>
    <cellStyle name="Accent6 - 40%" xfId="6462"/>
    <cellStyle name="Accent6 - 60%" xfId="6463"/>
    <cellStyle name="Accent6 10" xfId="9567"/>
    <cellStyle name="Accent6 11" xfId="9568"/>
    <cellStyle name="Accent6 12" xfId="9569"/>
    <cellStyle name="Accent6 13" xfId="9570"/>
    <cellStyle name="Accent6 14" xfId="9571"/>
    <cellStyle name="Accent6 15" xfId="9572"/>
    <cellStyle name="Accent6 16" xfId="9573"/>
    <cellStyle name="Accent6 17" xfId="9574"/>
    <cellStyle name="Accent6 18" xfId="9575"/>
    <cellStyle name="Accent6 19" xfId="9576"/>
    <cellStyle name="Accent6 2" xfId="6464"/>
    <cellStyle name="Accent6 2 2" xfId="6465"/>
    <cellStyle name="Accent6 2 3" xfId="6466"/>
    <cellStyle name="Accent6 20" xfId="9577"/>
    <cellStyle name="Accent6 21" xfId="9578"/>
    <cellStyle name="Accent6 22" xfId="9579"/>
    <cellStyle name="Accent6 23" xfId="9580"/>
    <cellStyle name="Accent6 24" xfId="9581"/>
    <cellStyle name="Accent6 25" xfId="9582"/>
    <cellStyle name="Accent6 26" xfId="9583"/>
    <cellStyle name="Accent6 27" xfId="9584"/>
    <cellStyle name="Accent6 28" xfId="9585"/>
    <cellStyle name="Accent6 29" xfId="9586"/>
    <cellStyle name="Accent6 3" xfId="6467"/>
    <cellStyle name="Accent6 3 2" xfId="6468"/>
    <cellStyle name="Accent6 3 3" xfId="6469"/>
    <cellStyle name="Accent6 3 4" xfId="6470"/>
    <cellStyle name="Accent6 30" xfId="9587"/>
    <cellStyle name="Accent6 31" xfId="9588"/>
    <cellStyle name="Accent6 32" xfId="9589"/>
    <cellStyle name="Accent6 33" xfId="9590"/>
    <cellStyle name="Accent6 34" xfId="9591"/>
    <cellStyle name="Accent6 35" xfId="9592"/>
    <cellStyle name="Accent6 36" xfId="9593"/>
    <cellStyle name="Accent6 37" xfId="9594"/>
    <cellStyle name="Accent6 38" xfId="9595"/>
    <cellStyle name="Accent6 39" xfId="9596"/>
    <cellStyle name="Accent6 4" xfId="6471"/>
    <cellStyle name="Accent6 4 2" xfId="6472"/>
    <cellStyle name="Accent6 4 3" xfId="6473"/>
    <cellStyle name="Accent6 40" xfId="9597"/>
    <cellStyle name="Accent6 41" xfId="9598"/>
    <cellStyle name="Accent6 42" xfId="9599"/>
    <cellStyle name="Accent6 43" xfId="9600"/>
    <cellStyle name="Accent6 5" xfId="6474"/>
    <cellStyle name="Accent6 6" xfId="6475"/>
    <cellStyle name="Accent6 7" xfId="6476"/>
    <cellStyle name="Accent6 8" xfId="6477"/>
    <cellStyle name="Accent6 9" xfId="6478"/>
    <cellStyle name="Bad 10" xfId="9601"/>
    <cellStyle name="Bad 2" xfId="6479"/>
    <cellStyle name="Bad 2 2" xfId="6480"/>
    <cellStyle name="Bad 2 3" xfId="6481"/>
    <cellStyle name="Bad 3" xfId="6482"/>
    <cellStyle name="Bad 3 2" xfId="6483"/>
    <cellStyle name="Bad 3 3" xfId="6484"/>
    <cellStyle name="Bad 3 4" xfId="6485"/>
    <cellStyle name="Bad 4" xfId="9602"/>
    <cellStyle name="Bad 5" xfId="9603"/>
    <cellStyle name="Bad 6" xfId="9604"/>
    <cellStyle name="Bad 7" xfId="9605"/>
    <cellStyle name="Bad 8" xfId="9606"/>
    <cellStyle name="Bad 9" xfId="9607"/>
    <cellStyle name="blank" xfId="6486"/>
    <cellStyle name="Calc Currency (0)" xfId="6487"/>
    <cellStyle name="Calc Currency (0) 2" xfId="6488"/>
    <cellStyle name="Calc Currency (0) 2 2" xfId="6489"/>
    <cellStyle name="Calc Currency (0) 3" xfId="6490"/>
    <cellStyle name="Calculation 10" xfId="9608"/>
    <cellStyle name="Calculation 2" xfId="6491"/>
    <cellStyle name="Calculation 2 2" xfId="6492"/>
    <cellStyle name="Calculation 2 2 2" xfId="6493"/>
    <cellStyle name="Calculation 2 3" xfId="6494"/>
    <cellStyle name="Calculation 2 3 2" xfId="6495"/>
    <cellStyle name="Calculation 2 3 3" xfId="6496"/>
    <cellStyle name="Calculation 2 3 4" xfId="6497"/>
    <cellStyle name="Calculation 2 4" xfId="6498"/>
    <cellStyle name="Calculation 2 4 2" xfId="6499"/>
    <cellStyle name="Calculation 2 5" xfId="6500"/>
    <cellStyle name="Calculation 3" xfId="6501"/>
    <cellStyle name="Calculation 3 2" xfId="6502"/>
    <cellStyle name="Calculation 3 3" xfId="6503"/>
    <cellStyle name="Calculation 3 4" xfId="6504"/>
    <cellStyle name="Calculation 4" xfId="6505"/>
    <cellStyle name="Calculation 4 2" xfId="6506"/>
    <cellStyle name="Calculation 4 2 2" xfId="6507"/>
    <cellStyle name="Calculation 4 3" xfId="6508"/>
    <cellStyle name="Calculation 4 3 2" xfId="6509"/>
    <cellStyle name="Calculation 4 4" xfId="6510"/>
    <cellStyle name="Calculation 4 4 2" xfId="6511"/>
    <cellStyle name="Calculation 5" xfId="6512"/>
    <cellStyle name="Calculation 5 2" xfId="6513"/>
    <cellStyle name="Calculation 6" xfId="6514"/>
    <cellStyle name="Calculation 7" xfId="9609"/>
    <cellStyle name="Calculation 8" xfId="9610"/>
    <cellStyle name="Calculation 9" xfId="9611"/>
    <cellStyle name="Check Cell 10" xfId="9612"/>
    <cellStyle name="Check Cell 2" xfId="6515"/>
    <cellStyle name="Check Cell 2 2" xfId="6516"/>
    <cellStyle name="Check Cell 2 2 2" xfId="6517"/>
    <cellStyle name="Check Cell 2 3" xfId="6518"/>
    <cellStyle name="Check Cell 3" xfId="6519"/>
    <cellStyle name="Check Cell 4" xfId="9613"/>
    <cellStyle name="Check Cell 5" xfId="9614"/>
    <cellStyle name="Check Cell 6" xfId="9615"/>
    <cellStyle name="Check Cell 7" xfId="9616"/>
    <cellStyle name="Check Cell 8" xfId="9617"/>
    <cellStyle name="Check Cell 9" xfId="9618"/>
    <cellStyle name="CheckCell" xfId="6520"/>
    <cellStyle name="CheckCell 2" xfId="6521"/>
    <cellStyle name="CheckCell 2 2" xfId="6522"/>
    <cellStyle name="CheckCell 3" xfId="6523"/>
    <cellStyle name="CheckCell_Electric Rev Req Model (2009 GRC) Rebuttal" xfId="6524"/>
    <cellStyle name="Comma" xfId="1" builtinId="3"/>
    <cellStyle name="Comma [0]" xfId="2" builtinId="6"/>
    <cellStyle name="Comma [0] 2" xfId="9838"/>
    <cellStyle name="Comma [0] 2 2" xfId="9839"/>
    <cellStyle name="Comma [0] 3" xfId="9840"/>
    <cellStyle name="Comma 10" xfId="9"/>
    <cellStyle name="Comma 10 2" xfId="6525"/>
    <cellStyle name="Comma 10 2 2" xfId="6526"/>
    <cellStyle name="Comma 10 3" xfId="6527"/>
    <cellStyle name="Comma 11" xfId="6528"/>
    <cellStyle name="Comma 11 2" xfId="6529"/>
    <cellStyle name="Comma 11 2 2" xfId="6530"/>
    <cellStyle name="Comma 11 3" xfId="6531"/>
    <cellStyle name="Comma 12" xfId="6532"/>
    <cellStyle name="Comma 12 2" xfId="6533"/>
    <cellStyle name="Comma 12 2 2" xfId="6534"/>
    <cellStyle name="Comma 12 3" xfId="6535"/>
    <cellStyle name="Comma 13" xfId="6536"/>
    <cellStyle name="Comma 13 2" xfId="6537"/>
    <cellStyle name="Comma 13 2 2" xfId="6538"/>
    <cellStyle name="Comma 13 3" xfId="6539"/>
    <cellStyle name="Comma 14" xfId="6540"/>
    <cellStyle name="Comma 14 2" xfId="6541"/>
    <cellStyle name="Comma 14 2 2" xfId="6542"/>
    <cellStyle name="Comma 14 3" xfId="6543"/>
    <cellStyle name="Comma 15" xfId="6544"/>
    <cellStyle name="Comma 15 2" xfId="6545"/>
    <cellStyle name="Comma 16" xfId="6546"/>
    <cellStyle name="Comma 16 2" xfId="6547"/>
    <cellStyle name="Comma 17" xfId="6548"/>
    <cellStyle name="Comma 17 2" xfId="6549"/>
    <cellStyle name="Comma 17 2 2" xfId="6550"/>
    <cellStyle name="Comma 17 3" xfId="6551"/>
    <cellStyle name="Comma 17 3 2" xfId="6552"/>
    <cellStyle name="Comma 17 4" xfId="6553"/>
    <cellStyle name="Comma 17 4 2" xfId="6554"/>
    <cellStyle name="Comma 18" xfId="6555"/>
    <cellStyle name="Comma 18 2" xfId="6556"/>
    <cellStyle name="Comma 18 3" xfId="6557"/>
    <cellStyle name="Comma 18 4" xfId="6558"/>
    <cellStyle name="Comma 19" xfId="6559"/>
    <cellStyle name="Comma 2" xfId="6560"/>
    <cellStyle name="Comma 2 2" xfId="6561"/>
    <cellStyle name="Comma 2 2 2" xfId="6562"/>
    <cellStyle name="Comma 2 2 2 2" xfId="6563"/>
    <cellStyle name="Comma 2 2 3" xfId="6564"/>
    <cellStyle name="Comma 2 3" xfId="6565"/>
    <cellStyle name="Comma 2 3 2" xfId="6566"/>
    <cellStyle name="Comma 2 4" xfId="6567"/>
    <cellStyle name="Comma 2 5" xfId="6568"/>
    <cellStyle name="Comma 2 5 2" xfId="9619"/>
    <cellStyle name="Comma 2 6" xfId="6569"/>
    <cellStyle name="Comma 2 7" xfId="6570"/>
    <cellStyle name="Comma 2 8" xfId="6571"/>
    <cellStyle name="Comma 2_DEM-WP(C) Costs Not In AURORA 2010GRC As Filed" xfId="6572"/>
    <cellStyle name="Comma 20" xfId="6573"/>
    <cellStyle name="Comma 20 2" xfId="6574"/>
    <cellStyle name="Comma 20 3" xfId="6575"/>
    <cellStyle name="Comma 20 3 2" xfId="6576"/>
    <cellStyle name="Comma 20 4" xfId="6577"/>
    <cellStyle name="Comma 21" xfId="6578"/>
    <cellStyle name="Comma 22" xfId="6579"/>
    <cellStyle name="Comma 26" xfId="6580"/>
    <cellStyle name="Comma 27" xfId="6581"/>
    <cellStyle name="Comma 28" xfId="6582"/>
    <cellStyle name="Comma 3" xfId="6583"/>
    <cellStyle name="Comma 3 2" xfId="6584"/>
    <cellStyle name="Comma 3 2 2" xfId="6585"/>
    <cellStyle name="Comma 3 2 2 2" xfId="6586"/>
    <cellStyle name="Comma 3 2 3" xfId="6587"/>
    <cellStyle name="Comma 3 3" xfId="6588"/>
    <cellStyle name="Comma 3 3 2" xfId="6589"/>
    <cellStyle name="Comma 3 4" xfId="6590"/>
    <cellStyle name="Comma 3 4 2" xfId="6591"/>
    <cellStyle name="Comma 3 5" xfId="6592"/>
    <cellStyle name="Comma 4" xfId="6593"/>
    <cellStyle name="Comma 4 2" xfId="6594"/>
    <cellStyle name="Comma 4 2 2" xfId="6595"/>
    <cellStyle name="Comma 4 3" xfId="6596"/>
    <cellStyle name="Comma 4 3 2" xfId="6597"/>
    <cellStyle name="Comma 4 4" xfId="6598"/>
    <cellStyle name="Comma 5" xfId="6599"/>
    <cellStyle name="Comma 5 2" xfId="6600"/>
    <cellStyle name="Comma 5 2 2" xfId="6601"/>
    <cellStyle name="Comma 5 3" xfId="6602"/>
    <cellStyle name="Comma 5 3 2" xfId="9620"/>
    <cellStyle name="Comma 6" xfId="6603"/>
    <cellStyle name="Comma 6 2" xfId="6604"/>
    <cellStyle name="Comma 6 2 2" xfId="6605"/>
    <cellStyle name="Comma 6 2 2 2" xfId="6606"/>
    <cellStyle name="Comma 6 2 3" xfId="6607"/>
    <cellStyle name="Comma 6 3" xfId="9621"/>
    <cellStyle name="Comma 6 3 2" xfId="9622"/>
    <cellStyle name="Comma 7" xfId="15"/>
    <cellStyle name="Comma 7 2" xfId="6608"/>
    <cellStyle name="Comma 7 2 2" xfId="6609"/>
    <cellStyle name="Comma 7 3" xfId="6610"/>
    <cellStyle name="Comma 7 4" xfId="6611"/>
    <cellStyle name="Comma 7 4 2" xfId="6612"/>
    <cellStyle name="Comma 7 5" xfId="6613"/>
    <cellStyle name="Comma 8" xfId="6614"/>
    <cellStyle name="Comma 8 2" xfId="6615"/>
    <cellStyle name="Comma 8 2 2" xfId="6616"/>
    <cellStyle name="Comma 8 2 2 2" xfId="6617"/>
    <cellStyle name="Comma 8 2 3" xfId="6618"/>
    <cellStyle name="Comma 8 3" xfId="6619"/>
    <cellStyle name="Comma 8 3 2" xfId="6620"/>
    <cellStyle name="Comma 8 4" xfId="6621"/>
    <cellStyle name="Comma 9" xfId="6622"/>
    <cellStyle name="Comma 9 2" xfId="6623"/>
    <cellStyle name="Comma 9 2 2" xfId="6624"/>
    <cellStyle name="Comma 9 2 2 2" xfId="6625"/>
    <cellStyle name="Comma 9 2 3" xfId="6626"/>
    <cellStyle name="Comma 9 3" xfId="6627"/>
    <cellStyle name="Comma 9 3 2" xfId="6628"/>
    <cellStyle name="Comma 9 3 3" xfId="6629"/>
    <cellStyle name="Comma 9 3 4" xfId="6630"/>
    <cellStyle name="Comma 9 4" xfId="6631"/>
    <cellStyle name="Comma 9 4 2" xfId="6632"/>
    <cellStyle name="Comma 9 5" xfId="6633"/>
    <cellStyle name="Comma 9 5 2" xfId="6634"/>
    <cellStyle name="Comma 9 6" xfId="6635"/>
    <cellStyle name="Comma 9 7" xfId="6636"/>
    <cellStyle name="Comma 9 8" xfId="6637"/>
    <cellStyle name="Comma0" xfId="6638"/>
    <cellStyle name="Comma0 - Style2" xfId="6639"/>
    <cellStyle name="Comma0 - Style4" xfId="6640"/>
    <cellStyle name="Comma0 - Style5" xfId="6641"/>
    <cellStyle name="Comma0 - Style5 2" xfId="6642"/>
    <cellStyle name="Comma0 - Style5_Electric Rev Req Model (2009 GRC) Rebuttal" xfId="6643"/>
    <cellStyle name="Comma0 10" xfId="6644"/>
    <cellStyle name="Comma0 11" xfId="6645"/>
    <cellStyle name="Comma0 2" xfId="6646"/>
    <cellStyle name="Comma0 3" xfId="6647"/>
    <cellStyle name="Comma0 4" xfId="6648"/>
    <cellStyle name="Comma0 5" xfId="6649"/>
    <cellStyle name="Comma0 5 2" xfId="6650"/>
    <cellStyle name="Comma0 6" xfId="6651"/>
    <cellStyle name="Comma0 7" xfId="6652"/>
    <cellStyle name="Comma0 8" xfId="6653"/>
    <cellStyle name="Comma0 9" xfId="6654"/>
    <cellStyle name="Comma0_00COS Ind Allocators" xfId="6655"/>
    <cellStyle name="Comma1 - Style1" xfId="6656"/>
    <cellStyle name="Comma1 - Style1 2" xfId="6657"/>
    <cellStyle name="Comma1 - Style1_Electric Rev Req Model (2009 GRC) Rebuttal" xfId="6658"/>
    <cellStyle name="Copied" xfId="6659"/>
    <cellStyle name="Copied 2" xfId="6660"/>
    <cellStyle name="Copied 2 2" xfId="6661"/>
    <cellStyle name="Copied 3" xfId="6662"/>
    <cellStyle name="COST1" xfId="6663"/>
    <cellStyle name="COST1 2" xfId="6664"/>
    <cellStyle name="COST1 2 2" xfId="6665"/>
    <cellStyle name="COST1 3" xfId="6666"/>
    <cellStyle name="Curren - Style1" xfId="6667"/>
    <cellStyle name="Curren - Style2" xfId="6668"/>
    <cellStyle name="Curren - Style2 2" xfId="6669"/>
    <cellStyle name="Curren - Style2_Electric Rev Req Model (2009 GRC) Rebuttal" xfId="6670"/>
    <cellStyle name="Curren - Style5" xfId="6671"/>
    <cellStyle name="Curren - Style6" xfId="6672"/>
    <cellStyle name="Curren - Style6 2" xfId="6673"/>
    <cellStyle name="Curren - Style6_Electric Rev Req Model (2009 GRC) Rebuttal" xfId="6674"/>
    <cellStyle name="Currency" xfId="3" builtinId="4"/>
    <cellStyle name="Currency 10" xfId="12"/>
    <cellStyle name="Currency 10 2" xfId="6675"/>
    <cellStyle name="Currency 10 2 2" xfId="6676"/>
    <cellStyle name="Currency 10 3" xfId="6677"/>
    <cellStyle name="Currency 11" xfId="6678"/>
    <cellStyle name="Currency 11 2" xfId="6679"/>
    <cellStyle name="Currency 11 2 2" xfId="6680"/>
    <cellStyle name="Currency 11 3" xfId="6681"/>
    <cellStyle name="Currency 12" xfId="6682"/>
    <cellStyle name="Currency 12 2" xfId="6683"/>
    <cellStyle name="Currency 12 3" xfId="6684"/>
    <cellStyle name="Currency 12 4" xfId="6685"/>
    <cellStyle name="Currency 12 5" xfId="6686"/>
    <cellStyle name="Currency 13" xfId="6687"/>
    <cellStyle name="Currency 13 2" xfId="6688"/>
    <cellStyle name="Currency 14" xfId="6689"/>
    <cellStyle name="Currency 14 2" xfId="6690"/>
    <cellStyle name="Currency 14 2 2" xfId="6691"/>
    <cellStyle name="Currency 14 3" xfId="6692"/>
    <cellStyle name="Currency 14 3 2" xfId="6693"/>
    <cellStyle name="Currency 14 4" xfId="6694"/>
    <cellStyle name="Currency 14 4 2" xfId="6695"/>
    <cellStyle name="Currency 15" xfId="6696"/>
    <cellStyle name="Currency 15 2" xfId="6697"/>
    <cellStyle name="Currency 15 3" xfId="6698"/>
    <cellStyle name="Currency 15 4" xfId="6699"/>
    <cellStyle name="Currency 16" xfId="6700"/>
    <cellStyle name="Currency 17" xfId="6701"/>
    <cellStyle name="Currency 18" xfId="6702"/>
    <cellStyle name="Currency 18 2" xfId="6703"/>
    <cellStyle name="Currency 19" xfId="6704"/>
    <cellStyle name="Currency 2" xfId="6705"/>
    <cellStyle name="Currency 2 2" xfId="6706"/>
    <cellStyle name="Currency 2 2 2" xfId="6707"/>
    <cellStyle name="Currency 2 2 2 2" xfId="6708"/>
    <cellStyle name="Currency 2 2 3" xfId="6709"/>
    <cellStyle name="Currency 2 3" xfId="6710"/>
    <cellStyle name="Currency 2 3 2" xfId="6711"/>
    <cellStyle name="Currency 2 4" xfId="6712"/>
    <cellStyle name="Currency 2 5" xfId="6713"/>
    <cellStyle name="Currency 2 6" xfId="6714"/>
    <cellStyle name="Currency 2 7" xfId="6715"/>
    <cellStyle name="Currency 2 8" xfId="6716"/>
    <cellStyle name="Currency 20" xfId="6717"/>
    <cellStyle name="Currency 21" xfId="6718"/>
    <cellStyle name="Currency 21 2" xfId="6719"/>
    <cellStyle name="Currency 3" xfId="6720"/>
    <cellStyle name="Currency 3 2" xfId="6721"/>
    <cellStyle name="Currency 3 2 2" xfId="6722"/>
    <cellStyle name="Currency 3 2 2 2" xfId="6723"/>
    <cellStyle name="Currency 3 2 3" xfId="6724"/>
    <cellStyle name="Currency 3 3" xfId="6725"/>
    <cellStyle name="Currency 3 3 2" xfId="6726"/>
    <cellStyle name="Currency 3 4" xfId="6727"/>
    <cellStyle name="Currency 4" xfId="6728"/>
    <cellStyle name="Currency 4 2" xfId="6729"/>
    <cellStyle name="Currency 4 2 2" xfId="6730"/>
    <cellStyle name="Currency 4 2 2 2" xfId="6731"/>
    <cellStyle name="Currency 4 2 3" xfId="6732"/>
    <cellStyle name="Currency 4 3" xfId="6733"/>
    <cellStyle name="Currency 4 3 2" xfId="6734"/>
    <cellStyle name="Currency 4 3 2 2" xfId="6735"/>
    <cellStyle name="Currency 4 3 3" xfId="6736"/>
    <cellStyle name="Currency 4 3 3 2" xfId="6737"/>
    <cellStyle name="Currency 4 3 4" xfId="6738"/>
    <cellStyle name="Currency 4 3 4 2" xfId="6739"/>
    <cellStyle name="Currency 4 4" xfId="6740"/>
    <cellStyle name="Currency 4 4 2" xfId="6741"/>
    <cellStyle name="Currency 4 5" xfId="6742"/>
    <cellStyle name="Currency 4_DEM-WP(C) Costs Not In AURORA 2010GRC As Filed" xfId="6743"/>
    <cellStyle name="Currency 5" xfId="6744"/>
    <cellStyle name="Currency 5 2" xfId="6745"/>
    <cellStyle name="Currency 5 2 2" xfId="6746"/>
    <cellStyle name="Currency 5 3" xfId="6747"/>
    <cellStyle name="Currency 6" xfId="6748"/>
    <cellStyle name="Currency 6 2" xfId="6749"/>
    <cellStyle name="Currency 6 2 2" xfId="6750"/>
    <cellStyle name="Currency 6 3" xfId="6751"/>
    <cellStyle name="Currency 7" xfId="6752"/>
    <cellStyle name="Currency 7 2" xfId="6753"/>
    <cellStyle name="Currency 7 2 2" xfId="6754"/>
    <cellStyle name="Currency 7 3" xfId="6755"/>
    <cellStyle name="Currency 8" xfId="6756"/>
    <cellStyle name="Currency 8 2" xfId="6757"/>
    <cellStyle name="Currency 8 2 2" xfId="6758"/>
    <cellStyle name="Currency 8 2 2 2" xfId="6759"/>
    <cellStyle name="Currency 8 2 2 3" xfId="6760"/>
    <cellStyle name="Currency 8 2 2 4" xfId="6761"/>
    <cellStyle name="Currency 8 2 3" xfId="6762"/>
    <cellStyle name="Currency 8 2 3 2" xfId="6763"/>
    <cellStyle name="Currency 8 2 4" xfId="6764"/>
    <cellStyle name="Currency 8 2 5" xfId="6765"/>
    <cellStyle name="Currency 8 2 6" xfId="6766"/>
    <cellStyle name="Currency 8 3" xfId="6767"/>
    <cellStyle name="Currency 8 3 2" xfId="6768"/>
    <cellStyle name="Currency 8 4" xfId="6769"/>
    <cellStyle name="Currency 8 4 2" xfId="6770"/>
    <cellStyle name="Currency 8 5" xfId="6771"/>
    <cellStyle name="Currency 9" xfId="6772"/>
    <cellStyle name="Currency 9 2" xfId="6773"/>
    <cellStyle name="Currency 9 2 2" xfId="6774"/>
    <cellStyle name="Currency 9 2 2 2" xfId="6775"/>
    <cellStyle name="Currency 9 2 3" xfId="6776"/>
    <cellStyle name="Currency 9 3" xfId="6777"/>
    <cellStyle name="Currency 9 3 2" xfId="6778"/>
    <cellStyle name="Currency 9 3 3" xfId="6779"/>
    <cellStyle name="Currency 9 3 4" xfId="6780"/>
    <cellStyle name="Currency 9 4" xfId="6781"/>
    <cellStyle name="Currency 9 4 2" xfId="6782"/>
    <cellStyle name="Currency 9 5" xfId="6783"/>
    <cellStyle name="Currency 9 5 2" xfId="6784"/>
    <cellStyle name="Currency 9 6" xfId="6785"/>
    <cellStyle name="Currency 9 7" xfId="6786"/>
    <cellStyle name="Currency 9 8" xfId="6787"/>
    <cellStyle name="Currency_ROR and ROE for 2007 CBR cover letters" xfId="6"/>
    <cellStyle name="Currency0" xfId="6788"/>
    <cellStyle name="Currency0 2" xfId="6789"/>
    <cellStyle name="Currency0 2 2" xfId="6790"/>
    <cellStyle name="Currency0 2 2 2" xfId="6791"/>
    <cellStyle name="Currency0 2 3" xfId="6792"/>
    <cellStyle name="Currency0 3" xfId="6793"/>
    <cellStyle name="Currency0 4" xfId="6794"/>
    <cellStyle name="Currency0 4 2" xfId="6795"/>
    <cellStyle name="Date" xfId="6796"/>
    <cellStyle name="Date 2" xfId="6797"/>
    <cellStyle name="Date 3" xfId="6798"/>
    <cellStyle name="Date 4" xfId="6799"/>
    <cellStyle name="Date 5" xfId="6800"/>
    <cellStyle name="Date 5 2" xfId="6801"/>
    <cellStyle name="Date_903 SAP 2-6-09" xfId="6802"/>
    <cellStyle name="Emphasis 1" xfId="6803"/>
    <cellStyle name="Emphasis 2" xfId="6804"/>
    <cellStyle name="Emphasis 3" xfId="6805"/>
    <cellStyle name="Entered" xfId="6806"/>
    <cellStyle name="Entered 2" xfId="6807"/>
    <cellStyle name="Entered 2 2" xfId="6808"/>
    <cellStyle name="Entered 2 2 2" xfId="6809"/>
    <cellStyle name="Entered 2 3" xfId="6810"/>
    <cellStyle name="Entered 3" xfId="6811"/>
    <cellStyle name="Entered 3 2" xfId="6812"/>
    <cellStyle name="Entered 3 2 2" xfId="6813"/>
    <cellStyle name="Entered 3 3" xfId="6814"/>
    <cellStyle name="Entered 3 3 2" xfId="6815"/>
    <cellStyle name="Entered 3 4" xfId="6816"/>
    <cellStyle name="Entered 3 4 2" xfId="6817"/>
    <cellStyle name="Entered 4" xfId="6818"/>
    <cellStyle name="Entered 4 2" xfId="6819"/>
    <cellStyle name="Entered 5" xfId="6820"/>
    <cellStyle name="Entered 5 2" xfId="6821"/>
    <cellStyle name="Entered 6" xfId="6822"/>
    <cellStyle name="Entered_AURORA Total New" xfId="6823"/>
    <cellStyle name="Euro" xfId="6824"/>
    <cellStyle name="Euro 2" xfId="6825"/>
    <cellStyle name="Euro 2 2" xfId="6826"/>
    <cellStyle name="Euro 2 2 2" xfId="6827"/>
    <cellStyle name="Euro 2 3" xfId="6828"/>
    <cellStyle name="Euro 3" xfId="6829"/>
    <cellStyle name="Euro 3 2" xfId="6830"/>
    <cellStyle name="Euro 4" xfId="6831"/>
    <cellStyle name="Explanatory Text 10" xfId="9623"/>
    <cellStyle name="Explanatory Text 2" xfId="6832"/>
    <cellStyle name="Explanatory Text 2 2" xfId="6833"/>
    <cellStyle name="Explanatory Text 2 3" xfId="6834"/>
    <cellStyle name="Explanatory Text 3" xfId="6835"/>
    <cellStyle name="Explanatory Text 4" xfId="9624"/>
    <cellStyle name="Explanatory Text 5" xfId="9625"/>
    <cellStyle name="Explanatory Text 6" xfId="9626"/>
    <cellStyle name="Explanatory Text 7" xfId="9627"/>
    <cellStyle name="Explanatory Text 8" xfId="9628"/>
    <cellStyle name="Explanatory Text 9" xfId="9629"/>
    <cellStyle name="Fixed" xfId="6836"/>
    <cellStyle name="Fixed 2" xfId="6837"/>
    <cellStyle name="Fixed 2 2" xfId="6838"/>
    <cellStyle name="Fixed 3" xfId="6839"/>
    <cellStyle name="Fixed 4" xfId="6840"/>
    <cellStyle name="Fixed3 - Style3" xfId="6841"/>
    <cellStyle name="Good 10" xfId="9630"/>
    <cellStyle name="Good 2" xfId="6842"/>
    <cellStyle name="Good 2 2" xfId="6843"/>
    <cellStyle name="Good 2 3" xfId="6844"/>
    <cellStyle name="Good 3" xfId="6845"/>
    <cellStyle name="Good 3 2" xfId="6846"/>
    <cellStyle name="Good 3 3" xfId="6847"/>
    <cellStyle name="Good 3 4" xfId="6848"/>
    <cellStyle name="Good 4" xfId="9631"/>
    <cellStyle name="Good 5" xfId="9632"/>
    <cellStyle name="Good 6" xfId="9633"/>
    <cellStyle name="Good 7" xfId="9634"/>
    <cellStyle name="Good 8" xfId="9635"/>
    <cellStyle name="Good 9" xfId="9636"/>
    <cellStyle name="Grey" xfId="6849"/>
    <cellStyle name="Grey 2" xfId="6850"/>
    <cellStyle name="Grey 2 2" xfId="6851"/>
    <cellStyle name="Grey 2 3" xfId="6852"/>
    <cellStyle name="Grey 3" xfId="6853"/>
    <cellStyle name="Grey 3 2" xfId="6854"/>
    <cellStyle name="Grey 3 3" xfId="6855"/>
    <cellStyle name="Grey 4" xfId="6856"/>
    <cellStyle name="Grey 4 2" xfId="6857"/>
    <cellStyle name="Grey 4 3" xfId="6858"/>
    <cellStyle name="Grey 5" xfId="6859"/>
    <cellStyle name="Grey 5 2" xfId="6860"/>
    <cellStyle name="Grey 6" xfId="6861"/>
    <cellStyle name="Grey_(C) WHE Proforma with ITC cash grant 10 Yr Amort_for deferral_102809" xfId="6862"/>
    <cellStyle name="Header" xfId="6863"/>
    <cellStyle name="Header1" xfId="6864"/>
    <cellStyle name="Header1 2" xfId="6865"/>
    <cellStyle name="Header1 3" xfId="6866"/>
    <cellStyle name="Header1 3 2" xfId="6867"/>
    <cellStyle name="Header1_AURORA Total New" xfId="6868"/>
    <cellStyle name="Header2" xfId="6869"/>
    <cellStyle name="Header2 2" xfId="6870"/>
    <cellStyle name="Header2 2 2" xfId="6871"/>
    <cellStyle name="Header2 3" xfId="6872"/>
    <cellStyle name="Header2 3 2" xfId="6873"/>
    <cellStyle name="Header2 3 2 2" xfId="6874"/>
    <cellStyle name="Header2 3 3" xfId="6875"/>
    <cellStyle name="Header2 4" xfId="6876"/>
    <cellStyle name="Header2 4 2" xfId="6877"/>
    <cellStyle name="Header2 5" xfId="6878"/>
    <cellStyle name="Header2_AURORA Total New" xfId="6879"/>
    <cellStyle name="Heading" xfId="6880"/>
    <cellStyle name="Heading 1 10" xfId="9637"/>
    <cellStyle name="Heading 1 2" xfId="6881"/>
    <cellStyle name="Heading 1 2 2" xfId="6882"/>
    <cellStyle name="Heading 1 2 3" xfId="6883"/>
    <cellStyle name="Heading 1 2 3 2" xfId="6884"/>
    <cellStyle name="Heading 1 2 3 3" xfId="6885"/>
    <cellStyle name="Heading 1 2 3 4" xfId="6886"/>
    <cellStyle name="Heading 1 3" xfId="6887"/>
    <cellStyle name="Heading 1 3 2" xfId="6888"/>
    <cellStyle name="Heading 1 3 3" xfId="6889"/>
    <cellStyle name="Heading 1 3 4" xfId="6890"/>
    <cellStyle name="Heading 1 4" xfId="6891"/>
    <cellStyle name="Heading 1 4 2" xfId="6892"/>
    <cellStyle name="Heading 1 5" xfId="9638"/>
    <cellStyle name="Heading 1 6" xfId="9639"/>
    <cellStyle name="Heading 1 7" xfId="9640"/>
    <cellStyle name="Heading 1 8" xfId="9641"/>
    <cellStyle name="Heading 1 9" xfId="9642"/>
    <cellStyle name="Heading 2 10" xfId="9643"/>
    <cellStyle name="Heading 2 2" xfId="6893"/>
    <cellStyle name="Heading 2 2 2" xfId="6894"/>
    <cellStyle name="Heading 2 2 3" xfId="6895"/>
    <cellStyle name="Heading 2 2 3 2" xfId="6896"/>
    <cellStyle name="Heading 2 2 3 3" xfId="6897"/>
    <cellStyle name="Heading 2 2 3 4" xfId="6898"/>
    <cellStyle name="Heading 2 3" xfId="6899"/>
    <cellStyle name="Heading 2 3 2" xfId="6900"/>
    <cellStyle name="Heading 2 3 3" xfId="6901"/>
    <cellStyle name="Heading 2 3 4" xfId="6902"/>
    <cellStyle name="Heading 2 4" xfId="6903"/>
    <cellStyle name="Heading 2 4 2" xfId="6904"/>
    <cellStyle name="Heading 2 5" xfId="9644"/>
    <cellStyle name="Heading 2 6" xfId="9645"/>
    <cellStyle name="Heading 2 7" xfId="9646"/>
    <cellStyle name="Heading 2 8" xfId="9647"/>
    <cellStyle name="Heading 2 9" xfId="9648"/>
    <cellStyle name="Heading 3 10" xfId="9649"/>
    <cellStyle name="Heading 3 2" xfId="6905"/>
    <cellStyle name="Heading 3 2 2" xfId="6906"/>
    <cellStyle name="Heading 3 2 3" xfId="6907"/>
    <cellStyle name="Heading 3 3" xfId="6908"/>
    <cellStyle name="Heading 3 3 2" xfId="6909"/>
    <cellStyle name="Heading 3 3 3" xfId="6910"/>
    <cellStyle name="Heading 3 3 4" xfId="6911"/>
    <cellStyle name="Heading 3 4" xfId="9650"/>
    <cellStyle name="Heading 3 5" xfId="9651"/>
    <cellStyle name="Heading 3 6" xfId="9652"/>
    <cellStyle name="Heading 3 7" xfId="9653"/>
    <cellStyle name="Heading 3 8" xfId="9654"/>
    <cellStyle name="Heading 3 9" xfId="9655"/>
    <cellStyle name="Heading 4 10" xfId="9656"/>
    <cellStyle name="Heading 4 2" xfId="6912"/>
    <cellStyle name="Heading 4 2 2" xfId="6913"/>
    <cellStyle name="Heading 4 2 3" xfId="6914"/>
    <cellStyle name="Heading 4 3" xfId="6915"/>
    <cellStyle name="Heading 4 3 2" xfId="6916"/>
    <cellStyle name="Heading 4 3 3" xfId="6917"/>
    <cellStyle name="Heading 4 3 4" xfId="6918"/>
    <cellStyle name="Heading 4 4" xfId="9657"/>
    <cellStyle name="Heading 4 5" xfId="9658"/>
    <cellStyle name="Heading 4 6" xfId="9659"/>
    <cellStyle name="Heading 4 7" xfId="9660"/>
    <cellStyle name="Heading 4 8" xfId="9661"/>
    <cellStyle name="Heading 4 9" xfId="9662"/>
    <cellStyle name="Heading1" xfId="6919"/>
    <cellStyle name="Heading1 2" xfId="6920"/>
    <cellStyle name="Heading1 3" xfId="6921"/>
    <cellStyle name="Heading1 3 2" xfId="6922"/>
    <cellStyle name="Heading2" xfId="6923"/>
    <cellStyle name="Heading2 2" xfId="6924"/>
    <cellStyle name="Heading2 3" xfId="6925"/>
    <cellStyle name="Heading2 3 2" xfId="6926"/>
    <cellStyle name="Hyperlink 2" xfId="6927"/>
    <cellStyle name="Hyperlink 3" xfId="6928"/>
    <cellStyle name="Input [yellow]" xfId="6929"/>
    <cellStyle name="Input [yellow] 2" xfId="6930"/>
    <cellStyle name="Input [yellow] 2 2" xfId="6931"/>
    <cellStyle name="Input [yellow] 2 2 2" xfId="6932"/>
    <cellStyle name="Input [yellow] 2 3" xfId="6933"/>
    <cellStyle name="Input [yellow] 2 3 2" xfId="6934"/>
    <cellStyle name="Input [yellow] 2 4" xfId="6935"/>
    <cellStyle name="Input [yellow] 3" xfId="6936"/>
    <cellStyle name="Input [yellow] 3 2" xfId="6937"/>
    <cellStyle name="Input [yellow] 3 2 2" xfId="6938"/>
    <cellStyle name="Input [yellow] 3 3" xfId="6939"/>
    <cellStyle name="Input [yellow] 3 3 2" xfId="6940"/>
    <cellStyle name="Input [yellow] 3 4" xfId="6941"/>
    <cellStyle name="Input [yellow] 4" xfId="6942"/>
    <cellStyle name="Input [yellow] 4 2" xfId="6943"/>
    <cellStyle name="Input [yellow] 4 2 2" xfId="6944"/>
    <cellStyle name="Input [yellow] 4 3" xfId="6945"/>
    <cellStyle name="Input [yellow] 4 3 2" xfId="6946"/>
    <cellStyle name="Input [yellow] 4 4" xfId="6947"/>
    <cellStyle name="Input [yellow] 5" xfId="6948"/>
    <cellStyle name="Input [yellow] 5 2" xfId="6949"/>
    <cellStyle name="Input [yellow] 5 2 2" xfId="6950"/>
    <cellStyle name="Input [yellow] 5 3" xfId="6951"/>
    <cellStyle name="Input [yellow] 6" xfId="6952"/>
    <cellStyle name="Input [yellow] 6 2" xfId="6953"/>
    <cellStyle name="Input [yellow] 7" xfId="6954"/>
    <cellStyle name="Input [yellow]_(C) WHE Proforma with ITC cash grant 10 Yr Amort_for deferral_102809" xfId="6955"/>
    <cellStyle name="Input 10" xfId="6956"/>
    <cellStyle name="Input 11" xfId="6957"/>
    <cellStyle name="Input 12" xfId="6958"/>
    <cellStyle name="Input 13" xfId="6959"/>
    <cellStyle name="Input 14" xfId="6960"/>
    <cellStyle name="Input 15" xfId="6961"/>
    <cellStyle name="Input 16" xfId="6962"/>
    <cellStyle name="Input 17" xfId="6963"/>
    <cellStyle name="Input 18" xfId="9663"/>
    <cellStyle name="Input 19" xfId="9664"/>
    <cellStyle name="Input 2" xfId="6964"/>
    <cellStyle name="Input 2 2" xfId="6965"/>
    <cellStyle name="Input 2 2 2" xfId="6966"/>
    <cellStyle name="Input 2 3" xfId="6967"/>
    <cellStyle name="Input 20" xfId="9665"/>
    <cellStyle name="Input 21" xfId="9666"/>
    <cellStyle name="Input 22" xfId="9667"/>
    <cellStyle name="Input 23" xfId="9668"/>
    <cellStyle name="Input 24" xfId="9669"/>
    <cellStyle name="Input 25" xfId="9670"/>
    <cellStyle name="Input 26" xfId="9671"/>
    <cellStyle name="Input 27" xfId="9672"/>
    <cellStyle name="Input 28" xfId="9673"/>
    <cellStyle name="Input 29" xfId="9674"/>
    <cellStyle name="Input 3" xfId="6968"/>
    <cellStyle name="Input 3 2" xfId="6969"/>
    <cellStyle name="Input 3 3" xfId="6970"/>
    <cellStyle name="Input 3 4" xfId="6971"/>
    <cellStyle name="Input 30" xfId="9675"/>
    <cellStyle name="Input 31" xfId="9676"/>
    <cellStyle name="Input 32" xfId="9677"/>
    <cellStyle name="Input 33" xfId="9678"/>
    <cellStyle name="Input 34" xfId="9679"/>
    <cellStyle name="Input 35" xfId="9680"/>
    <cellStyle name="Input 36" xfId="9681"/>
    <cellStyle name="Input 37" xfId="9682"/>
    <cellStyle name="Input 38" xfId="9683"/>
    <cellStyle name="Input 39" xfId="9684"/>
    <cellStyle name="Input 4" xfId="6972"/>
    <cellStyle name="Input 4 2" xfId="6973"/>
    <cellStyle name="Input 4 3" xfId="6974"/>
    <cellStyle name="Input 40" xfId="9685"/>
    <cellStyle name="Input 41" xfId="9686"/>
    <cellStyle name="Input 42" xfId="9687"/>
    <cellStyle name="Input 43" xfId="9688"/>
    <cellStyle name="Input 5" xfId="6975"/>
    <cellStyle name="Input 6" xfId="6976"/>
    <cellStyle name="Input 7" xfId="6977"/>
    <cellStyle name="Input 8" xfId="6978"/>
    <cellStyle name="Input 9" xfId="6979"/>
    <cellStyle name="Input Cells" xfId="6980"/>
    <cellStyle name="Input Cells 2" xfId="6981"/>
    <cellStyle name="Input Cells Percent" xfId="6982"/>
    <cellStyle name="Input Cells Percent 2" xfId="6983"/>
    <cellStyle name="Input Cells Percent_AURORA Total New" xfId="6984"/>
    <cellStyle name="Input Cells_4.34E Mint Farm Deferral" xfId="6985"/>
    <cellStyle name="Lines" xfId="6986"/>
    <cellStyle name="Lines 2" xfId="6987"/>
    <cellStyle name="Lines 3" xfId="6988"/>
    <cellStyle name="Lines_Electric Rev Req Model (2009 GRC) Rebuttal" xfId="6989"/>
    <cellStyle name="LINKED" xfId="6990"/>
    <cellStyle name="LINKED 2" xfId="6991"/>
    <cellStyle name="LINKED 2 2" xfId="6992"/>
    <cellStyle name="Linked Cell 10" xfId="9689"/>
    <cellStyle name="Linked Cell 2" xfId="6993"/>
    <cellStyle name="Linked Cell 2 2" xfId="6994"/>
    <cellStyle name="Linked Cell 2 3" xfId="6995"/>
    <cellStyle name="Linked Cell 3" xfId="6996"/>
    <cellStyle name="Linked Cell 3 2" xfId="6997"/>
    <cellStyle name="Linked Cell 3 3" xfId="6998"/>
    <cellStyle name="Linked Cell 3 4" xfId="6999"/>
    <cellStyle name="Linked Cell 4" xfId="9690"/>
    <cellStyle name="Linked Cell 5" xfId="9691"/>
    <cellStyle name="Linked Cell 6" xfId="9692"/>
    <cellStyle name="Linked Cell 7" xfId="9693"/>
    <cellStyle name="Linked Cell 8" xfId="9694"/>
    <cellStyle name="Linked Cell 9" xfId="9695"/>
    <cellStyle name="modified border" xfId="7000"/>
    <cellStyle name="modified border 2" xfId="7001"/>
    <cellStyle name="modified border 3" xfId="7002"/>
    <cellStyle name="modified border 4" xfId="7003"/>
    <cellStyle name="modified border 5" xfId="7004"/>
    <cellStyle name="modified border 5 2" xfId="7005"/>
    <cellStyle name="modified border_4.34E Mint Farm Deferral" xfId="7006"/>
    <cellStyle name="modified border1" xfId="7007"/>
    <cellStyle name="modified border1 2" xfId="7008"/>
    <cellStyle name="modified border1 3" xfId="7009"/>
    <cellStyle name="modified border1 4" xfId="7010"/>
    <cellStyle name="modified border1 5" xfId="7011"/>
    <cellStyle name="modified border1 5 2" xfId="7012"/>
    <cellStyle name="modified border1_4.34E Mint Farm Deferral" xfId="7013"/>
    <cellStyle name="Neutral 10" xfId="9696"/>
    <cellStyle name="Neutral 2" xfId="7014"/>
    <cellStyle name="Neutral 2 2" xfId="7015"/>
    <cellStyle name="Neutral 2 3" xfId="7016"/>
    <cellStyle name="Neutral 3" xfId="7017"/>
    <cellStyle name="Neutral 3 2" xfId="7018"/>
    <cellStyle name="Neutral 3 3" xfId="7019"/>
    <cellStyle name="Neutral 3 4" xfId="7020"/>
    <cellStyle name="Neutral 4" xfId="9697"/>
    <cellStyle name="Neutral 5" xfId="9698"/>
    <cellStyle name="Neutral 6" xfId="9699"/>
    <cellStyle name="Neutral 7" xfId="9700"/>
    <cellStyle name="Neutral 8" xfId="9701"/>
    <cellStyle name="Neutral 9" xfId="9702"/>
    <cellStyle name="no dec" xfId="7021"/>
    <cellStyle name="no dec 2" xfId="7022"/>
    <cellStyle name="no dec 2 2" xfId="7023"/>
    <cellStyle name="no dec 3" xfId="7024"/>
    <cellStyle name="Normal" xfId="0" builtinId="0"/>
    <cellStyle name="Normal - Style1" xfId="7025"/>
    <cellStyle name="Normal - Style1 2" xfId="7026"/>
    <cellStyle name="Normal - Style1 2 2" xfId="7027"/>
    <cellStyle name="Normal - Style1 2 2 2" xfId="7028"/>
    <cellStyle name="Normal - Style1 2 3" xfId="7029"/>
    <cellStyle name="Normal - Style1 3" xfId="7030"/>
    <cellStyle name="Normal - Style1 3 2" xfId="7031"/>
    <cellStyle name="Normal - Style1 3 2 2" xfId="7032"/>
    <cellStyle name="Normal - Style1 3 3" xfId="7033"/>
    <cellStyle name="Normal - Style1 4" xfId="7034"/>
    <cellStyle name="Normal - Style1 4 2" xfId="7035"/>
    <cellStyle name="Normal - Style1 4 2 2" xfId="7036"/>
    <cellStyle name="Normal - Style1 4 3" xfId="7037"/>
    <cellStyle name="Normal - Style1 5" xfId="7038"/>
    <cellStyle name="Normal - Style1 5 2" xfId="7039"/>
    <cellStyle name="Normal - Style1 5 3" xfId="7040"/>
    <cellStyle name="Normal - Style1 6" xfId="7041"/>
    <cellStyle name="Normal - Style1 6 2" xfId="7042"/>
    <cellStyle name="Normal - Style1 6 2 2" xfId="7043"/>
    <cellStyle name="Normal - Style1 6 3" xfId="7044"/>
    <cellStyle name="Normal - Style1 6 4" xfId="7045"/>
    <cellStyle name="Normal - Style1_(C) WHE Proforma with ITC cash grant 10 Yr Amort_for deferral_102809" xfId="7046"/>
    <cellStyle name="Normal 1" xfId="7047"/>
    <cellStyle name="Normal 10" xfId="7048"/>
    <cellStyle name="Normal 10 2" xfId="7049"/>
    <cellStyle name="Normal 10 2 2" xfId="7050"/>
    <cellStyle name="Normal 10 2 2 2" xfId="7051"/>
    <cellStyle name="Normal 10 2 3" xfId="7052"/>
    <cellStyle name="Normal 10 3" xfId="7053"/>
    <cellStyle name="Normal 10 3 2" xfId="7054"/>
    <cellStyle name="Normal 10 3 2 2" xfId="7055"/>
    <cellStyle name="Normal 10 3 3" xfId="7056"/>
    <cellStyle name="Normal 10 4" xfId="7057"/>
    <cellStyle name="Normal 10 4 2" xfId="7058"/>
    <cellStyle name="Normal 10 4 2 2" xfId="7059"/>
    <cellStyle name="Normal 10 4 3" xfId="7060"/>
    <cellStyle name="Normal 10 5" xfId="7061"/>
    <cellStyle name="Normal 10 5 2" xfId="7062"/>
    <cellStyle name="Normal 10 5 2 2" xfId="7063"/>
    <cellStyle name="Normal 10 5 2 2 2" xfId="7064"/>
    <cellStyle name="Normal 10 5 2 3" xfId="7065"/>
    <cellStyle name="Normal 10 5 3" xfId="7066"/>
    <cellStyle name="Normal 10 5 3 2" xfId="7067"/>
    <cellStyle name="Normal 10 5 3 2 2" xfId="7068"/>
    <cellStyle name="Normal 10 5 3 3" xfId="7069"/>
    <cellStyle name="Normal 10 6" xfId="7070"/>
    <cellStyle name="Normal 10 6 2" xfId="7071"/>
    <cellStyle name="Normal 10 6 2 2" xfId="7072"/>
    <cellStyle name="Normal 10 6 2 2 2" xfId="7073"/>
    <cellStyle name="Normal 10 6 2 3" xfId="7074"/>
    <cellStyle name="Normal 10 6 3" xfId="7075"/>
    <cellStyle name="Normal 10 6 3 2" xfId="7076"/>
    <cellStyle name="Normal 10 6 4" xfId="7077"/>
    <cellStyle name="Normal 10 7" xfId="7078"/>
    <cellStyle name="Normal 10 7 2" xfId="7079"/>
    <cellStyle name="Normal 10 7 2 2" xfId="7080"/>
    <cellStyle name="Normal 10 7 3" xfId="7081"/>
    <cellStyle name="Normal 10 8" xfId="7082"/>
    <cellStyle name="Normal 10 8 2" xfId="7083"/>
    <cellStyle name="Normal 10 8 2 2" xfId="7084"/>
    <cellStyle name="Normal 10 8 3" xfId="7085"/>
    <cellStyle name="Normal 10_04.07E Wild Horse Wind Expansion" xfId="7086"/>
    <cellStyle name="Normal 100" xfId="7087"/>
    <cellStyle name="Normal 101" xfId="7088"/>
    <cellStyle name="Normal 102" xfId="7089"/>
    <cellStyle name="Normal 103" xfId="7090"/>
    <cellStyle name="Normal 104" xfId="7091"/>
    <cellStyle name="Normal 105" xfId="7092"/>
    <cellStyle name="Normal 106" xfId="7093"/>
    <cellStyle name="Normal 107" xfId="7094"/>
    <cellStyle name="Normal 108" xfId="7095"/>
    <cellStyle name="Normal 109" xfId="7096"/>
    <cellStyle name="Normal 11" xfId="7097"/>
    <cellStyle name="Normal 11 2" xfId="7098"/>
    <cellStyle name="Normal 11 2 2" xfId="7099"/>
    <cellStyle name="Normal 11 2 2 2" xfId="7100"/>
    <cellStyle name="Normal 11 2 3" xfId="7101"/>
    <cellStyle name="Normal 11 3" xfId="7102"/>
    <cellStyle name="Normal 11 3 2" xfId="7103"/>
    <cellStyle name="Normal 11 3 2 2" xfId="7104"/>
    <cellStyle name="Normal 11 3 2 2 2" xfId="7105"/>
    <cellStyle name="Normal 11 3 2 3" xfId="7106"/>
    <cellStyle name="Normal 11 3 3" xfId="7107"/>
    <cellStyle name="Normal 11 3 3 2" xfId="7108"/>
    <cellStyle name="Normal 11 3 3 2 2" xfId="7109"/>
    <cellStyle name="Normal 11 3 3 3" xfId="7110"/>
    <cellStyle name="Normal 11 4" xfId="7111"/>
    <cellStyle name="Normal 11 4 2" xfId="7112"/>
    <cellStyle name="Normal 11 4 2 2" xfId="7113"/>
    <cellStyle name="Normal 11 4 2 2 2" xfId="7114"/>
    <cellStyle name="Normal 11 4 2 3" xfId="7115"/>
    <cellStyle name="Normal 11 4 3" xfId="7116"/>
    <cellStyle name="Normal 11 4 3 2" xfId="7117"/>
    <cellStyle name="Normal 11 4 4" xfId="7118"/>
    <cellStyle name="Normal 11 5" xfId="7119"/>
    <cellStyle name="Normal 11 5 2" xfId="7120"/>
    <cellStyle name="Normal 11 5 2 2" xfId="7121"/>
    <cellStyle name="Normal 11 5 3" xfId="7122"/>
    <cellStyle name="Normal 11 6" xfId="7123"/>
    <cellStyle name="Normal 11 6 2" xfId="7124"/>
    <cellStyle name="Normal 11 6 2 2" xfId="7125"/>
    <cellStyle name="Normal 11 6 3" xfId="7126"/>
    <cellStyle name="Normal 11_16.37E Wild Horse Expansion DeferralRevwrkingfile SF" xfId="7127"/>
    <cellStyle name="Normal 110" xfId="7128"/>
    <cellStyle name="Normal 111" xfId="7129"/>
    <cellStyle name="Normal 112" xfId="7130"/>
    <cellStyle name="Normal 112 2" xfId="7131"/>
    <cellStyle name="Normal 113" xfId="7132"/>
    <cellStyle name="Normal 113 2" xfId="7133"/>
    <cellStyle name="Normal 114" xfId="7134"/>
    <cellStyle name="Normal 114 2" xfId="7135"/>
    <cellStyle name="Normal 115" xfId="7136"/>
    <cellStyle name="Normal 115 2" xfId="7137"/>
    <cellStyle name="Normal 116" xfId="7138"/>
    <cellStyle name="Normal 117" xfId="9837"/>
    <cellStyle name="Normal 12" xfId="7139"/>
    <cellStyle name="Normal 12 2" xfId="7140"/>
    <cellStyle name="Normal 12 2 2" xfId="7141"/>
    <cellStyle name="Normal 12 2 2 2" xfId="7142"/>
    <cellStyle name="Normal 12 2 3" xfId="7143"/>
    <cellStyle name="Normal 12 3" xfId="7144"/>
    <cellStyle name="Normal 12 3 2" xfId="7145"/>
    <cellStyle name="Normal 12 3 2 2" xfId="7146"/>
    <cellStyle name="Normal 12 3 2 2 2" xfId="7147"/>
    <cellStyle name="Normal 12 3 2 3" xfId="7148"/>
    <cellStyle name="Normal 12 3 3" xfId="7149"/>
    <cellStyle name="Normal 12 3 3 2" xfId="7150"/>
    <cellStyle name="Normal 12 3 3 2 2" xfId="7151"/>
    <cellStyle name="Normal 12 3 3 3" xfId="7152"/>
    <cellStyle name="Normal 12 4" xfId="7153"/>
    <cellStyle name="Normal 12 4 2" xfId="7154"/>
    <cellStyle name="Normal 12 4 2 2" xfId="7155"/>
    <cellStyle name="Normal 12 4 2 2 2" xfId="7156"/>
    <cellStyle name="Normal 12 4 2 3" xfId="7157"/>
    <cellStyle name="Normal 12 4 3" xfId="7158"/>
    <cellStyle name="Normal 12 4 3 2" xfId="7159"/>
    <cellStyle name="Normal 12 4 4" xfId="7160"/>
    <cellStyle name="Normal 12 5" xfId="7161"/>
    <cellStyle name="Normal 12 5 2" xfId="7162"/>
    <cellStyle name="Normal 12 5 2 2" xfId="7163"/>
    <cellStyle name="Normal 12 5 3" xfId="7164"/>
    <cellStyle name="Normal 12 6" xfId="7165"/>
    <cellStyle name="Normal 12 6 2" xfId="7166"/>
    <cellStyle name="Normal 12 6 2 2" xfId="7167"/>
    <cellStyle name="Normal 12 6 3" xfId="7168"/>
    <cellStyle name="Normal 13" xfId="7169"/>
    <cellStyle name="Normal 13 2" xfId="7170"/>
    <cellStyle name="Normal 13 2 2" xfId="7171"/>
    <cellStyle name="Normal 13 2 2 2" xfId="7172"/>
    <cellStyle name="Normal 13 2 3" xfId="7173"/>
    <cellStyle name="Normal 13 3" xfId="7174"/>
    <cellStyle name="Normal 13 3 2" xfId="7175"/>
    <cellStyle name="Normal 13 3 2 2" xfId="7176"/>
    <cellStyle name="Normal 13 3 2 2 2" xfId="7177"/>
    <cellStyle name="Normal 13 3 2 3" xfId="7178"/>
    <cellStyle name="Normal 13 3 3" xfId="7179"/>
    <cellStyle name="Normal 13 3 3 2" xfId="7180"/>
    <cellStyle name="Normal 13 3 3 2 2" xfId="7181"/>
    <cellStyle name="Normal 13 3 3 3" xfId="7182"/>
    <cellStyle name="Normal 13 3 4" xfId="7183"/>
    <cellStyle name="Normal 13 3 4 2" xfId="7184"/>
    <cellStyle name="Normal 13 3 5" xfId="7185"/>
    <cellStyle name="Normal 13 4" xfId="7186"/>
    <cellStyle name="Normal 13 4 2" xfId="7187"/>
    <cellStyle name="Normal 13 4 2 2" xfId="7188"/>
    <cellStyle name="Normal 13 4 2 2 2" xfId="7189"/>
    <cellStyle name="Normal 13 4 2 3" xfId="7190"/>
    <cellStyle name="Normal 13 4 3" xfId="7191"/>
    <cellStyle name="Normal 13 4 3 2" xfId="7192"/>
    <cellStyle name="Normal 13 4 4" xfId="7193"/>
    <cellStyle name="Normal 13 5" xfId="7194"/>
    <cellStyle name="Normal 13 5 2" xfId="7195"/>
    <cellStyle name="Normal 13 5 2 2" xfId="7196"/>
    <cellStyle name="Normal 13 5 3" xfId="7197"/>
    <cellStyle name="Normal 13 6" xfId="7198"/>
    <cellStyle name="Normal 13 6 2" xfId="7199"/>
    <cellStyle name="Normal 13 6 2 2" xfId="7200"/>
    <cellStyle name="Normal 13 6 3" xfId="7201"/>
    <cellStyle name="Normal 14" xfId="7202"/>
    <cellStyle name="Normal 14 2" xfId="7203"/>
    <cellStyle name="Normal 14 2 2" xfId="7204"/>
    <cellStyle name="Normal 14 3" xfId="7205"/>
    <cellStyle name="Normal 15" xfId="7206"/>
    <cellStyle name="Normal 15 2" xfId="7207"/>
    <cellStyle name="Normal 15 2 2" xfId="7208"/>
    <cellStyle name="Normal 15 2 2 2" xfId="7209"/>
    <cellStyle name="Normal 15 3" xfId="7210"/>
    <cellStyle name="Normal 15 3 2" xfId="7211"/>
    <cellStyle name="Normal 15 3 2 2" xfId="7212"/>
    <cellStyle name="Normal 15 3 2 2 2" xfId="7213"/>
    <cellStyle name="Normal 15 3 2 3" xfId="7214"/>
    <cellStyle name="Normal 15 3 3" xfId="7215"/>
    <cellStyle name="Normal 15 3 3 2" xfId="7216"/>
    <cellStyle name="Normal 15 3 3 2 2" xfId="7217"/>
    <cellStyle name="Normal 15 3 3 3" xfId="7218"/>
    <cellStyle name="Normal 15 3 4" xfId="7219"/>
    <cellStyle name="Normal 15 3 4 2" xfId="7220"/>
    <cellStyle name="Normal 15 3 5" xfId="7221"/>
    <cellStyle name="Normal 15 4" xfId="7222"/>
    <cellStyle name="Normal 15 4 2" xfId="7223"/>
    <cellStyle name="Normal 15 4 2 2" xfId="7224"/>
    <cellStyle name="Normal 15 4 2 2 2" xfId="7225"/>
    <cellStyle name="Normal 15 4 2 3" xfId="7226"/>
    <cellStyle name="Normal 15 4 3" xfId="7227"/>
    <cellStyle name="Normal 15 4 3 2" xfId="7228"/>
    <cellStyle name="Normal 15 4 4" xfId="7229"/>
    <cellStyle name="Normal 15 5" xfId="7230"/>
    <cellStyle name="Normal 15 5 2" xfId="7231"/>
    <cellStyle name="Normal 15 5 2 2" xfId="7232"/>
    <cellStyle name="Normal 15 5 3" xfId="7233"/>
    <cellStyle name="Normal 15 6" xfId="7234"/>
    <cellStyle name="Normal 15 6 2" xfId="7235"/>
    <cellStyle name="Normal 15 6 2 2" xfId="7236"/>
    <cellStyle name="Normal 15 6 3" xfId="7237"/>
    <cellStyle name="Normal 15 7" xfId="7238"/>
    <cellStyle name="Normal 15 7 2" xfId="7239"/>
    <cellStyle name="Normal 155" xfId="7240"/>
    <cellStyle name="Normal 16" xfId="7241"/>
    <cellStyle name="Normal 16 2" xfId="7242"/>
    <cellStyle name="Normal 16 3" xfId="7243"/>
    <cellStyle name="Normal 16 3 2" xfId="7244"/>
    <cellStyle name="Normal 16 3 2 2" xfId="7245"/>
    <cellStyle name="Normal 16 3 2 2 2" xfId="7246"/>
    <cellStyle name="Normal 16 3 2 3" xfId="7247"/>
    <cellStyle name="Normal 16 3 3" xfId="7248"/>
    <cellStyle name="Normal 16 3 3 2" xfId="7249"/>
    <cellStyle name="Normal 16 3 3 2 2" xfId="7250"/>
    <cellStyle name="Normal 16 3 3 3" xfId="7251"/>
    <cellStyle name="Normal 16 3 4" xfId="7252"/>
    <cellStyle name="Normal 16 3 4 2" xfId="7253"/>
    <cellStyle name="Normal 16 3 5" xfId="7254"/>
    <cellStyle name="Normal 16 4" xfId="7255"/>
    <cellStyle name="Normal 16 4 2" xfId="7256"/>
    <cellStyle name="Normal 16 4 2 2" xfId="7257"/>
    <cellStyle name="Normal 16 4 2 2 2" xfId="7258"/>
    <cellStyle name="Normal 16 4 2 3" xfId="7259"/>
    <cellStyle name="Normal 16 4 3" xfId="7260"/>
    <cellStyle name="Normal 16 4 3 2" xfId="7261"/>
    <cellStyle name="Normal 16 4 4" xfId="7262"/>
    <cellStyle name="Normal 16 5" xfId="7263"/>
    <cellStyle name="Normal 16 5 2" xfId="7264"/>
    <cellStyle name="Normal 16 5 2 2" xfId="7265"/>
    <cellStyle name="Normal 16 5 3" xfId="7266"/>
    <cellStyle name="Normal 16 6" xfId="7267"/>
    <cellStyle name="Normal 16 6 2" xfId="7268"/>
    <cellStyle name="Normal 16 6 2 2" xfId="7269"/>
    <cellStyle name="Normal 16 6 3" xfId="7270"/>
    <cellStyle name="Normal 17" xfId="7271"/>
    <cellStyle name="Normal 17 2" xfId="7272"/>
    <cellStyle name="Normal 17 2 2" xfId="9703"/>
    <cellStyle name="Normal 17 3" xfId="7273"/>
    <cellStyle name="Normal 17 3 2" xfId="7274"/>
    <cellStyle name="Normal 17 4" xfId="7275"/>
    <cellStyle name="Normal 18" xfId="7276"/>
    <cellStyle name="Normal 18 2" xfId="7277"/>
    <cellStyle name="Normal 18 2 2" xfId="9704"/>
    <cellStyle name="Normal 18 3" xfId="7278"/>
    <cellStyle name="Normal 18 3 2" xfId="7279"/>
    <cellStyle name="Normal 18 4" xfId="7280"/>
    <cellStyle name="Normal 19" xfId="7281"/>
    <cellStyle name="Normal 19 2" xfId="7282"/>
    <cellStyle name="Normal 19 3" xfId="7283"/>
    <cellStyle name="Normal 19 3 2" xfId="7284"/>
    <cellStyle name="Normal 2" xfId="7285"/>
    <cellStyle name="Normal 2 10" xfId="7286"/>
    <cellStyle name="Normal 2 10 2" xfId="9705"/>
    <cellStyle name="Normal 2 11" xfId="7287"/>
    <cellStyle name="Normal 2 2" xfId="7288"/>
    <cellStyle name="Normal 2 2 2" xfId="7289"/>
    <cellStyle name="Normal 2 2 2 2" xfId="7290"/>
    <cellStyle name="Normal 2 2 2 3" xfId="7291"/>
    <cellStyle name="Normal 2 2 2 3 2" xfId="7292"/>
    <cellStyle name="Normal 2 2 2 4" xfId="7293"/>
    <cellStyle name="Normal 2 2 2_NOL Analysis(For Ann Kellog and  Pete Winne)" xfId="9841"/>
    <cellStyle name="Normal 2 2 3" xfId="7294"/>
    <cellStyle name="Normal 2 2 3 2" xfId="7295"/>
    <cellStyle name="Normal 2 2 3 3" xfId="7296"/>
    <cellStyle name="Normal 2 2 3 3 2" xfId="7297"/>
    <cellStyle name="Normal 2 2 3 4" xfId="7298"/>
    <cellStyle name="Normal 2 2 4" xfId="7299"/>
    <cellStyle name="Normal 2 2 4 2" xfId="7300"/>
    <cellStyle name="Normal 2 2 5" xfId="7301"/>
    <cellStyle name="Normal 2 2_4.14E Miscellaneous Operating Expense working file" xfId="7302"/>
    <cellStyle name="Normal 2 3" xfId="7303"/>
    <cellStyle name="Normal 2 3 2" xfId="7304"/>
    <cellStyle name="Normal 2 3 3" xfId="7305"/>
    <cellStyle name="Normal 2 3 4" xfId="7306"/>
    <cellStyle name="Normal 2 3 4 2" xfId="7307"/>
    <cellStyle name="Normal 2 3 5" xfId="7308"/>
    <cellStyle name="Normal 2 4" xfId="7309"/>
    <cellStyle name="Normal 2 4 2" xfId="7310"/>
    <cellStyle name="Normal 2 4 3" xfId="7311"/>
    <cellStyle name="Normal 2 4 3 2" xfId="7312"/>
    <cellStyle name="Normal 2 4 4" xfId="7313"/>
    <cellStyle name="Normal 2 5" xfId="7314"/>
    <cellStyle name="Normal 2 5 2" xfId="7315"/>
    <cellStyle name="Normal 2 5 3" xfId="7316"/>
    <cellStyle name="Normal 2 5 3 2" xfId="7317"/>
    <cellStyle name="Normal 2 5 4" xfId="7318"/>
    <cellStyle name="Normal 2 6" xfId="7319"/>
    <cellStyle name="Normal 2 6 2" xfId="7320"/>
    <cellStyle name="Normal 2 6 2 2" xfId="7321"/>
    <cellStyle name="Normal 2 6 3" xfId="7322"/>
    <cellStyle name="Normal 2 7" xfId="7323"/>
    <cellStyle name="Normal 2 7 2" xfId="7324"/>
    <cellStyle name="Normal 2 7 2 2" xfId="7325"/>
    <cellStyle name="Normal 2 7 3" xfId="7326"/>
    <cellStyle name="Normal 2 8" xfId="7327"/>
    <cellStyle name="Normal 2 8 2" xfId="7328"/>
    <cellStyle name="Normal 2 8 2 2" xfId="7329"/>
    <cellStyle name="Normal 2 8 2 2 2" xfId="7330"/>
    <cellStyle name="Normal 2 8 2 3" xfId="7331"/>
    <cellStyle name="Normal 2 8 3" xfId="7332"/>
    <cellStyle name="Normal 2 8 3 2" xfId="7333"/>
    <cellStyle name="Normal 2 8 4" xfId="7334"/>
    <cellStyle name="Normal 2 9" xfId="7335"/>
    <cellStyle name="Normal 2 9 2" xfId="7336"/>
    <cellStyle name="Normal 2 9 2 2" xfId="7337"/>
    <cellStyle name="Normal 2 9 3" xfId="7338"/>
    <cellStyle name="Normal 2_16.37E Wild Horse Expansion DeferralRevwrkingfile SF" xfId="7339"/>
    <cellStyle name="Normal 20" xfId="7340"/>
    <cellStyle name="Normal 20 2" xfId="7341"/>
    <cellStyle name="Normal 20 2 2" xfId="7342"/>
    <cellStyle name="Normal 20 3" xfId="7343"/>
    <cellStyle name="Normal 20 3 2" xfId="7344"/>
    <cellStyle name="Normal 20 3 3" xfId="7345"/>
    <cellStyle name="Normal 20 3 3 2" xfId="7346"/>
    <cellStyle name="Normal 20 3 4" xfId="7347"/>
    <cellStyle name="Normal 20 4" xfId="7348"/>
    <cellStyle name="Normal 20 4 2" xfId="7349"/>
    <cellStyle name="Normal 20 5" xfId="7350"/>
    <cellStyle name="Normal 21" xfId="7351"/>
    <cellStyle name="Normal 21 2" xfId="7352"/>
    <cellStyle name="Normal 21 2 2" xfId="7353"/>
    <cellStyle name="Normal 21 2 2 2" xfId="7354"/>
    <cellStyle name="Normal 21 2 2 2 2" xfId="7355"/>
    <cellStyle name="Normal 21 2 2 3" xfId="7356"/>
    <cellStyle name="Normal 21 2 3" xfId="7357"/>
    <cellStyle name="Normal 21 2 3 2" xfId="7358"/>
    <cellStyle name="Normal 21 2 3 2 2" xfId="7359"/>
    <cellStyle name="Normal 21 2 3 3" xfId="7360"/>
    <cellStyle name="Normal 21 2 4" xfId="7361"/>
    <cellStyle name="Normal 21 2 4 2" xfId="7362"/>
    <cellStyle name="Normal 21 2 5" xfId="7363"/>
    <cellStyle name="Normal 21 3" xfId="7364"/>
    <cellStyle name="Normal 21 3 2" xfId="7365"/>
    <cellStyle name="Normal 21 3 2 2" xfId="7366"/>
    <cellStyle name="Normal 21 3 2 2 2" xfId="7367"/>
    <cellStyle name="Normal 21 3 2 3" xfId="7368"/>
    <cellStyle name="Normal 21 3 3" xfId="7369"/>
    <cellStyle name="Normal 21 3 3 2" xfId="7370"/>
    <cellStyle name="Normal 21 3 4" xfId="7371"/>
    <cellStyle name="Normal 21 4" xfId="7372"/>
    <cellStyle name="Normal 21 4 2" xfId="7373"/>
    <cellStyle name="Normal 21 4 2 2" xfId="7374"/>
    <cellStyle name="Normal 21 4 3" xfId="7375"/>
    <cellStyle name="Normal 21 5" xfId="7376"/>
    <cellStyle name="Normal 21 5 2" xfId="7377"/>
    <cellStyle name="Normal 21 5 2 2" xfId="7378"/>
    <cellStyle name="Normal 21 5 3" xfId="7379"/>
    <cellStyle name="Normal 21 6" xfId="7380"/>
    <cellStyle name="Normal 21 6 2" xfId="7381"/>
    <cellStyle name="Normal 21 7" xfId="7382"/>
    <cellStyle name="Normal 22" xfId="7383"/>
    <cellStyle name="Normal 22 2" xfId="7384"/>
    <cellStyle name="Normal 22 2 2" xfId="7385"/>
    <cellStyle name="Normal 22 2 2 2" xfId="7386"/>
    <cellStyle name="Normal 22 2 2 2 2" xfId="7387"/>
    <cellStyle name="Normal 22 2 2 3" xfId="7388"/>
    <cellStyle name="Normal 22 2 3" xfId="7389"/>
    <cellStyle name="Normal 22 2 3 2" xfId="7390"/>
    <cellStyle name="Normal 22 2 3 2 2" xfId="7391"/>
    <cellStyle name="Normal 22 2 3 3" xfId="7392"/>
    <cellStyle name="Normal 22 2 4" xfId="7393"/>
    <cellStyle name="Normal 22 2 4 2" xfId="7394"/>
    <cellStyle name="Normal 22 2 5" xfId="7395"/>
    <cellStyle name="Normal 22 3" xfId="7396"/>
    <cellStyle name="Normal 22 3 2" xfId="7397"/>
    <cellStyle name="Normal 22 3 2 2" xfId="7398"/>
    <cellStyle name="Normal 22 3 2 2 2" xfId="7399"/>
    <cellStyle name="Normal 22 3 2 3" xfId="7400"/>
    <cellStyle name="Normal 22 3 3" xfId="7401"/>
    <cellStyle name="Normal 22 3 3 2" xfId="7402"/>
    <cellStyle name="Normal 22 3 4" xfId="7403"/>
    <cellStyle name="Normal 22 4" xfId="7404"/>
    <cellStyle name="Normal 22 4 2" xfId="7405"/>
    <cellStyle name="Normal 22 4 2 2" xfId="7406"/>
    <cellStyle name="Normal 22 4 3" xfId="7407"/>
    <cellStyle name="Normal 22 5" xfId="7408"/>
    <cellStyle name="Normal 22 5 2" xfId="7409"/>
    <cellStyle name="Normal 22 5 2 2" xfId="7410"/>
    <cellStyle name="Normal 22 5 3" xfId="7411"/>
    <cellStyle name="Normal 22 6" xfId="7412"/>
    <cellStyle name="Normal 22 6 2" xfId="7413"/>
    <cellStyle name="Normal 22 7" xfId="7414"/>
    <cellStyle name="Normal 23" xfId="7415"/>
    <cellStyle name="Normal 23 2" xfId="7416"/>
    <cellStyle name="Normal 23 2 2" xfId="7417"/>
    <cellStyle name="Normal 23 2 2 2" xfId="7418"/>
    <cellStyle name="Normal 23 2 2 2 2" xfId="7419"/>
    <cellStyle name="Normal 23 2 2 3" xfId="7420"/>
    <cellStyle name="Normal 23 2 3" xfId="7421"/>
    <cellStyle name="Normal 23 2 3 2" xfId="7422"/>
    <cellStyle name="Normal 23 2 3 2 2" xfId="7423"/>
    <cellStyle name="Normal 23 2 3 3" xfId="7424"/>
    <cellStyle name="Normal 23 2 4" xfId="7425"/>
    <cellStyle name="Normal 23 2 4 2" xfId="7426"/>
    <cellStyle name="Normal 23 2 5" xfId="7427"/>
    <cellStyle name="Normal 23 3" xfId="7428"/>
    <cellStyle name="Normal 23 3 2" xfId="7429"/>
    <cellStyle name="Normal 23 3 2 2" xfId="7430"/>
    <cellStyle name="Normal 23 3 2 2 2" xfId="7431"/>
    <cellStyle name="Normal 23 3 2 3" xfId="7432"/>
    <cellStyle name="Normal 23 3 3" xfId="7433"/>
    <cellStyle name="Normal 23 3 3 2" xfId="7434"/>
    <cellStyle name="Normal 23 3 4" xfId="7435"/>
    <cellStyle name="Normal 23 4" xfId="7436"/>
    <cellStyle name="Normal 23 4 2" xfId="7437"/>
    <cellStyle name="Normal 23 4 2 2" xfId="7438"/>
    <cellStyle name="Normal 23 4 3" xfId="7439"/>
    <cellStyle name="Normal 23 5" xfId="7440"/>
    <cellStyle name="Normal 23 5 2" xfId="7441"/>
    <cellStyle name="Normal 23 5 2 2" xfId="7442"/>
    <cellStyle name="Normal 23 5 3" xfId="7443"/>
    <cellStyle name="Normal 23 6" xfId="7444"/>
    <cellStyle name="Normal 23 6 2" xfId="7445"/>
    <cellStyle name="Normal 23 7" xfId="7446"/>
    <cellStyle name="Normal 24" xfId="7447"/>
    <cellStyle name="Normal 24 2" xfId="7448"/>
    <cellStyle name="Normal 24 2 2" xfId="7449"/>
    <cellStyle name="Normal 24 2 2 2" xfId="7450"/>
    <cellStyle name="Normal 24 2 2 2 2" xfId="7451"/>
    <cellStyle name="Normal 24 2 2 3" xfId="7452"/>
    <cellStyle name="Normal 24 2 3" xfId="7453"/>
    <cellStyle name="Normal 24 2 3 2" xfId="7454"/>
    <cellStyle name="Normal 24 2 3 2 2" xfId="7455"/>
    <cellStyle name="Normal 24 2 3 3" xfId="7456"/>
    <cellStyle name="Normal 24 3" xfId="7457"/>
    <cellStyle name="Normal 24 3 2" xfId="7458"/>
    <cellStyle name="Normal 24 3 2 2" xfId="7459"/>
    <cellStyle name="Normal 24 3 2 2 2" xfId="7460"/>
    <cellStyle name="Normal 24 3 2 3" xfId="7461"/>
    <cellStyle name="Normal 24 3 3" xfId="7462"/>
    <cellStyle name="Normal 24 3 3 2" xfId="7463"/>
    <cellStyle name="Normal 24 3 4" xfId="7464"/>
    <cellStyle name="Normal 24 4" xfId="7465"/>
    <cellStyle name="Normal 24 4 2" xfId="7466"/>
    <cellStyle name="Normal 24 4 2 2" xfId="7467"/>
    <cellStyle name="Normal 24 4 3" xfId="7468"/>
    <cellStyle name="Normal 24 5" xfId="7469"/>
    <cellStyle name="Normal 24 5 2" xfId="7470"/>
    <cellStyle name="Normal 24 5 2 2" xfId="7471"/>
    <cellStyle name="Normal 24 5 3" xfId="7472"/>
    <cellStyle name="Normal 24 6" xfId="7473"/>
    <cellStyle name="Normal 24 6 2" xfId="7474"/>
    <cellStyle name="Normal 24 7" xfId="7475"/>
    <cellStyle name="Normal 25" xfId="7476"/>
    <cellStyle name="Normal 25 2" xfId="7477"/>
    <cellStyle name="Normal 25 2 2" xfId="7478"/>
    <cellStyle name="Normal 25 2 2 2" xfId="7479"/>
    <cellStyle name="Normal 25 2 2 2 2" xfId="7480"/>
    <cellStyle name="Normal 25 2 2 3" xfId="7481"/>
    <cellStyle name="Normal 25 2 3" xfId="7482"/>
    <cellStyle name="Normal 25 2 3 2" xfId="7483"/>
    <cellStyle name="Normal 25 2 3 2 2" xfId="7484"/>
    <cellStyle name="Normal 25 2 3 3" xfId="7485"/>
    <cellStyle name="Normal 25 2 4" xfId="7486"/>
    <cellStyle name="Normal 25 2 4 2" xfId="7487"/>
    <cellStyle name="Normal 25 2 5" xfId="7488"/>
    <cellStyle name="Normal 25 3" xfId="7489"/>
    <cellStyle name="Normal 25 3 2" xfId="7490"/>
    <cellStyle name="Normal 25 3 2 2" xfId="7491"/>
    <cellStyle name="Normal 25 3 2 2 2" xfId="7492"/>
    <cellStyle name="Normal 25 3 2 3" xfId="7493"/>
    <cellStyle name="Normal 25 3 3" xfId="7494"/>
    <cellStyle name="Normal 25 3 3 2" xfId="7495"/>
    <cellStyle name="Normal 25 3 4" xfId="7496"/>
    <cellStyle name="Normal 25 4" xfId="7497"/>
    <cellStyle name="Normal 25 4 2" xfId="7498"/>
    <cellStyle name="Normal 25 4 2 2" xfId="7499"/>
    <cellStyle name="Normal 25 4 3" xfId="7500"/>
    <cellStyle name="Normal 25 5" xfId="7501"/>
    <cellStyle name="Normal 25 5 2" xfId="7502"/>
    <cellStyle name="Normal 25 5 2 2" xfId="7503"/>
    <cellStyle name="Normal 25 5 3" xfId="7504"/>
    <cellStyle name="Normal 25 6" xfId="7505"/>
    <cellStyle name="Normal 25 6 2" xfId="7506"/>
    <cellStyle name="Normal 25 7" xfId="7507"/>
    <cellStyle name="Normal 26" xfId="7508"/>
    <cellStyle name="Normal 26 2" xfId="7509"/>
    <cellStyle name="Normal 26 2 2" xfId="7510"/>
    <cellStyle name="Normal 26 2 2 2" xfId="7511"/>
    <cellStyle name="Normal 26 2 2 2 2" xfId="7512"/>
    <cellStyle name="Normal 26 2 2 3" xfId="7513"/>
    <cellStyle name="Normal 26 2 3" xfId="7514"/>
    <cellStyle name="Normal 26 2 3 2" xfId="7515"/>
    <cellStyle name="Normal 26 2 3 2 2" xfId="7516"/>
    <cellStyle name="Normal 26 2 3 3" xfId="7517"/>
    <cellStyle name="Normal 26 2 4" xfId="7518"/>
    <cellStyle name="Normal 26 2 4 2" xfId="7519"/>
    <cellStyle name="Normal 26 2 5" xfId="7520"/>
    <cellStyle name="Normal 26 3" xfId="7521"/>
    <cellStyle name="Normal 26 3 2" xfId="7522"/>
    <cellStyle name="Normal 26 3 2 2" xfId="7523"/>
    <cellStyle name="Normal 26 3 2 2 2" xfId="7524"/>
    <cellStyle name="Normal 26 3 2 3" xfId="7525"/>
    <cellStyle name="Normal 26 3 3" xfId="7526"/>
    <cellStyle name="Normal 26 3 3 2" xfId="7527"/>
    <cellStyle name="Normal 26 3 4" xfId="7528"/>
    <cellStyle name="Normal 26 4" xfId="7529"/>
    <cellStyle name="Normal 26 4 2" xfId="7530"/>
    <cellStyle name="Normal 26 4 2 2" xfId="7531"/>
    <cellStyle name="Normal 26 4 3" xfId="7532"/>
    <cellStyle name="Normal 26 5" xfId="7533"/>
    <cellStyle name="Normal 26 5 2" xfId="7534"/>
    <cellStyle name="Normal 26 5 2 2" xfId="7535"/>
    <cellStyle name="Normal 26 5 3" xfId="7536"/>
    <cellStyle name="Normal 26 6" xfId="7537"/>
    <cellStyle name="Normal 26 6 2" xfId="7538"/>
    <cellStyle name="Normal 26 7" xfId="7539"/>
    <cellStyle name="Normal 27" xfId="7540"/>
    <cellStyle name="Normal 27 2" xfId="7541"/>
    <cellStyle name="Normal 27 2 2" xfId="7542"/>
    <cellStyle name="Normal 27 2 2 2" xfId="7543"/>
    <cellStyle name="Normal 27 2 2 2 2" xfId="7544"/>
    <cellStyle name="Normal 27 2 2 3" xfId="7545"/>
    <cellStyle name="Normal 27 2 3" xfId="7546"/>
    <cellStyle name="Normal 27 2 3 2" xfId="7547"/>
    <cellStyle name="Normal 27 2 3 2 2" xfId="7548"/>
    <cellStyle name="Normal 27 2 3 3" xfId="7549"/>
    <cellStyle name="Normal 27 2 4" xfId="7550"/>
    <cellStyle name="Normal 27 2 4 2" xfId="7551"/>
    <cellStyle name="Normal 27 2 5" xfId="7552"/>
    <cellStyle name="Normal 27 3" xfId="7553"/>
    <cellStyle name="Normal 27 3 2" xfId="7554"/>
    <cellStyle name="Normal 27 3 2 2" xfId="7555"/>
    <cellStyle name="Normal 27 3 2 2 2" xfId="7556"/>
    <cellStyle name="Normal 27 3 2 3" xfId="7557"/>
    <cellStyle name="Normal 27 3 3" xfId="7558"/>
    <cellStyle name="Normal 27 3 3 2" xfId="7559"/>
    <cellStyle name="Normal 27 3 4" xfId="7560"/>
    <cellStyle name="Normal 27 4" xfId="7561"/>
    <cellStyle name="Normal 27 4 2" xfId="7562"/>
    <cellStyle name="Normal 27 4 2 2" xfId="7563"/>
    <cellStyle name="Normal 27 4 3" xfId="7564"/>
    <cellStyle name="Normal 27 5" xfId="7565"/>
    <cellStyle name="Normal 27 5 2" xfId="7566"/>
    <cellStyle name="Normal 27 5 2 2" xfId="7567"/>
    <cellStyle name="Normal 27 5 3" xfId="7568"/>
    <cellStyle name="Normal 27 6" xfId="7569"/>
    <cellStyle name="Normal 27 6 2" xfId="7570"/>
    <cellStyle name="Normal 27 7" xfId="7571"/>
    <cellStyle name="Normal 28" xfId="7572"/>
    <cellStyle name="Normal 28 2" xfId="7573"/>
    <cellStyle name="Normal 28 2 2" xfId="7574"/>
    <cellStyle name="Normal 28 2 2 2" xfId="7575"/>
    <cellStyle name="Normal 28 2 2 2 2" xfId="7576"/>
    <cellStyle name="Normal 28 2 2 3" xfId="7577"/>
    <cellStyle name="Normal 28 2 3" xfId="7578"/>
    <cellStyle name="Normal 28 2 3 2" xfId="7579"/>
    <cellStyle name="Normal 28 2 3 2 2" xfId="7580"/>
    <cellStyle name="Normal 28 2 3 3" xfId="7581"/>
    <cellStyle name="Normal 28 2 4" xfId="7582"/>
    <cellStyle name="Normal 28 2 4 2" xfId="7583"/>
    <cellStyle name="Normal 28 2 5" xfId="7584"/>
    <cellStyle name="Normal 28 3" xfId="7585"/>
    <cellStyle name="Normal 28 3 2" xfId="7586"/>
    <cellStyle name="Normal 28 3 2 2" xfId="7587"/>
    <cellStyle name="Normal 28 3 2 2 2" xfId="7588"/>
    <cellStyle name="Normal 28 3 2 3" xfId="7589"/>
    <cellStyle name="Normal 28 3 3" xfId="7590"/>
    <cellStyle name="Normal 28 3 3 2" xfId="7591"/>
    <cellStyle name="Normal 28 3 4" xfId="7592"/>
    <cellStyle name="Normal 28 4" xfId="7593"/>
    <cellStyle name="Normal 28 4 2" xfId="7594"/>
    <cellStyle name="Normal 28 4 2 2" xfId="7595"/>
    <cellStyle name="Normal 28 4 3" xfId="7596"/>
    <cellStyle name="Normal 28 5" xfId="7597"/>
    <cellStyle name="Normal 28 5 2" xfId="7598"/>
    <cellStyle name="Normal 28 5 2 2" xfId="7599"/>
    <cellStyle name="Normal 28 5 3" xfId="7600"/>
    <cellStyle name="Normal 28 6" xfId="7601"/>
    <cellStyle name="Normal 28 6 2" xfId="7602"/>
    <cellStyle name="Normal 28 7" xfId="7603"/>
    <cellStyle name="Normal 28 8" xfId="9816"/>
    <cellStyle name="Normal 29" xfId="7604"/>
    <cellStyle name="Normal 29 2" xfId="7605"/>
    <cellStyle name="Normal 29 2 2" xfId="7606"/>
    <cellStyle name="Normal 29 2 2 2" xfId="7607"/>
    <cellStyle name="Normal 29 2 2 2 2" xfId="7608"/>
    <cellStyle name="Normal 29 2 2 3" xfId="7609"/>
    <cellStyle name="Normal 29 2 3" xfId="7610"/>
    <cellStyle name="Normal 29 2 3 2" xfId="7611"/>
    <cellStyle name="Normal 29 2 3 2 2" xfId="7612"/>
    <cellStyle name="Normal 29 2 3 3" xfId="7613"/>
    <cellStyle name="Normal 29 2 4" xfId="7614"/>
    <cellStyle name="Normal 29 2 4 2" xfId="7615"/>
    <cellStyle name="Normal 29 2 5" xfId="7616"/>
    <cellStyle name="Normal 29 3" xfId="7617"/>
    <cellStyle name="Normal 29 3 2" xfId="7618"/>
    <cellStyle name="Normal 29 3 2 2" xfId="7619"/>
    <cellStyle name="Normal 29 3 2 2 2" xfId="7620"/>
    <cellStyle name="Normal 29 3 2 3" xfId="7621"/>
    <cellStyle name="Normal 29 3 3" xfId="7622"/>
    <cellStyle name="Normal 29 3 3 2" xfId="7623"/>
    <cellStyle name="Normal 29 3 4" xfId="7624"/>
    <cellStyle name="Normal 29 4" xfId="7625"/>
    <cellStyle name="Normal 29 4 2" xfId="7626"/>
    <cellStyle name="Normal 29 4 2 2" xfId="7627"/>
    <cellStyle name="Normal 29 4 3" xfId="7628"/>
    <cellStyle name="Normal 29 5" xfId="7629"/>
    <cellStyle name="Normal 29 5 2" xfId="7630"/>
    <cellStyle name="Normal 29 5 2 2" xfId="7631"/>
    <cellStyle name="Normal 29 5 3" xfId="7632"/>
    <cellStyle name="Normal 29 6" xfId="7633"/>
    <cellStyle name="Normal 29 6 2" xfId="7634"/>
    <cellStyle name="Normal 29 7" xfId="7635"/>
    <cellStyle name="Normal 3" xfId="10"/>
    <cellStyle name="Normal 3 2" xfId="7636"/>
    <cellStyle name="Normal 3 2 2" xfId="7637"/>
    <cellStyle name="Normal 3 2 2 2" xfId="7638"/>
    <cellStyle name="Normal 3 2 3" xfId="7639"/>
    <cellStyle name="Normal 3 3" xfId="7640"/>
    <cellStyle name="Normal 3 3 2" xfId="7641"/>
    <cellStyle name="Normal 3 3 2 2" xfId="7642"/>
    <cellStyle name="Normal 3 3 3" xfId="7643"/>
    <cellStyle name="Normal 3 4" xfId="7644"/>
    <cellStyle name="Normal 3 4 2" xfId="7645"/>
    <cellStyle name="Normal 3 4 2 2" xfId="7646"/>
    <cellStyle name="Normal 3 4 3" xfId="7647"/>
    <cellStyle name="Normal 3 4 3 2" xfId="7648"/>
    <cellStyle name="Normal 3 4 4" xfId="7649"/>
    <cellStyle name="Normal 3 4 4 2" xfId="7650"/>
    <cellStyle name="Normal 3 5" xfId="7651"/>
    <cellStyle name="Normal 3 5 2" xfId="7652"/>
    <cellStyle name="Normal 3 5 2 2" xfId="7653"/>
    <cellStyle name="Normal 3 5 2 2 2" xfId="7654"/>
    <cellStyle name="Normal 3 5 2 3" xfId="7655"/>
    <cellStyle name="Normal 3 6" xfId="7656"/>
    <cellStyle name="Normal 3 6 2" xfId="7657"/>
    <cellStyle name="Normal 3 6 2 2" xfId="7658"/>
    <cellStyle name="Normal 3 6 3" xfId="7659"/>
    <cellStyle name="Normal 3 7" xfId="9706"/>
    <cellStyle name="Normal 3 7 2" xfId="9707"/>
    <cellStyle name="Normal 3_2009 GRC Compl Filing - Exhibit D" xfId="7660"/>
    <cellStyle name="Normal 30" xfId="7661"/>
    <cellStyle name="Normal 30 2" xfId="7662"/>
    <cellStyle name="Normal 30 2 2" xfId="7663"/>
    <cellStyle name="Normal 30 2 2 2" xfId="7664"/>
    <cellStyle name="Normal 30 2 2 2 2" xfId="7665"/>
    <cellStyle name="Normal 30 2 2 3" xfId="7666"/>
    <cellStyle name="Normal 30 2 3" xfId="7667"/>
    <cellStyle name="Normal 30 2 3 2" xfId="7668"/>
    <cellStyle name="Normal 30 2 3 2 2" xfId="7669"/>
    <cellStyle name="Normal 30 2 3 3" xfId="7670"/>
    <cellStyle name="Normal 30 2 4" xfId="7671"/>
    <cellStyle name="Normal 30 2 4 2" xfId="7672"/>
    <cellStyle name="Normal 30 2 5" xfId="7673"/>
    <cellStyle name="Normal 30 3" xfId="7674"/>
    <cellStyle name="Normal 30 3 2" xfId="7675"/>
    <cellStyle name="Normal 30 3 2 2" xfId="7676"/>
    <cellStyle name="Normal 30 3 2 2 2" xfId="7677"/>
    <cellStyle name="Normal 30 3 2 3" xfId="7678"/>
    <cellStyle name="Normal 30 3 3" xfId="7679"/>
    <cellStyle name="Normal 30 3 3 2" xfId="7680"/>
    <cellStyle name="Normal 30 3 4" xfId="7681"/>
    <cellStyle name="Normal 30 4" xfId="7682"/>
    <cellStyle name="Normal 30 4 2" xfId="7683"/>
    <cellStyle name="Normal 30 4 2 2" xfId="7684"/>
    <cellStyle name="Normal 30 4 3" xfId="7685"/>
    <cellStyle name="Normal 30 5" xfId="7686"/>
    <cellStyle name="Normal 30 5 2" xfId="7687"/>
    <cellStyle name="Normal 30 5 2 2" xfId="7688"/>
    <cellStyle name="Normal 30 5 3" xfId="7689"/>
    <cellStyle name="Normal 30 6" xfId="7690"/>
    <cellStyle name="Normal 30 6 2" xfId="7691"/>
    <cellStyle name="Normal 30 7" xfId="7692"/>
    <cellStyle name="Normal 30 8" xfId="9815"/>
    <cellStyle name="Normal 31" xfId="7693"/>
    <cellStyle name="Normal 31 2" xfId="7694"/>
    <cellStyle name="Normal 31 2 2" xfId="7695"/>
    <cellStyle name="Normal 31 2 2 2" xfId="7696"/>
    <cellStyle name="Normal 31 2 2 2 2" xfId="7697"/>
    <cellStyle name="Normal 31 2 2 3" xfId="7698"/>
    <cellStyle name="Normal 31 2 3" xfId="7699"/>
    <cellStyle name="Normal 31 2 3 2" xfId="7700"/>
    <cellStyle name="Normal 31 2 3 2 2" xfId="7701"/>
    <cellStyle name="Normal 31 2 3 3" xfId="7702"/>
    <cellStyle name="Normal 31 2 4" xfId="7703"/>
    <cellStyle name="Normal 31 2 4 2" xfId="7704"/>
    <cellStyle name="Normal 31 2 5" xfId="7705"/>
    <cellStyle name="Normal 31 3" xfId="7706"/>
    <cellStyle name="Normal 31 3 2" xfId="7707"/>
    <cellStyle name="Normal 31 3 2 2" xfId="7708"/>
    <cellStyle name="Normal 31 3 2 2 2" xfId="7709"/>
    <cellStyle name="Normal 31 3 2 3" xfId="7710"/>
    <cellStyle name="Normal 31 3 3" xfId="7711"/>
    <cellStyle name="Normal 31 3 3 2" xfId="7712"/>
    <cellStyle name="Normal 31 3 4" xfId="7713"/>
    <cellStyle name="Normal 31 4" xfId="7714"/>
    <cellStyle name="Normal 31 4 2" xfId="7715"/>
    <cellStyle name="Normal 31 4 2 2" xfId="7716"/>
    <cellStyle name="Normal 31 4 3" xfId="7717"/>
    <cellStyle name="Normal 31 5" xfId="7718"/>
    <cellStyle name="Normal 31 5 2" xfId="7719"/>
    <cellStyle name="Normal 31 5 2 2" xfId="7720"/>
    <cellStyle name="Normal 31 5 3" xfId="7721"/>
    <cellStyle name="Normal 31 6" xfId="7722"/>
    <cellStyle name="Normal 31 6 2" xfId="7723"/>
    <cellStyle name="Normal 31 7" xfId="7724"/>
    <cellStyle name="Normal 32" xfId="7725"/>
    <cellStyle name="Normal 32 2" xfId="7726"/>
    <cellStyle name="Normal 32 2 2" xfId="7727"/>
    <cellStyle name="Normal 32 2 2 2" xfId="7728"/>
    <cellStyle name="Normal 32 2 2 2 2" xfId="7729"/>
    <cellStyle name="Normal 32 2 2 3" xfId="7730"/>
    <cellStyle name="Normal 32 2 3" xfId="7731"/>
    <cellStyle name="Normal 32 2 3 2" xfId="7732"/>
    <cellStyle name="Normal 32 2 3 2 2" xfId="7733"/>
    <cellStyle name="Normal 32 2 3 3" xfId="7734"/>
    <cellStyle name="Normal 32 2 4" xfId="7735"/>
    <cellStyle name="Normal 32 2 4 2" xfId="7736"/>
    <cellStyle name="Normal 32 2 5" xfId="7737"/>
    <cellStyle name="Normal 32 3" xfId="7738"/>
    <cellStyle name="Normal 32 3 2" xfId="7739"/>
    <cellStyle name="Normal 32 3 2 2" xfId="7740"/>
    <cellStyle name="Normal 32 3 2 2 2" xfId="7741"/>
    <cellStyle name="Normal 32 3 2 3" xfId="7742"/>
    <cellStyle name="Normal 32 3 3" xfId="7743"/>
    <cellStyle name="Normal 32 3 3 2" xfId="7744"/>
    <cellStyle name="Normal 32 3 4" xfId="7745"/>
    <cellStyle name="Normal 32 4" xfId="7746"/>
    <cellStyle name="Normal 32 4 2" xfId="7747"/>
    <cellStyle name="Normal 32 4 2 2" xfId="7748"/>
    <cellStyle name="Normal 32 4 3" xfId="7749"/>
    <cellStyle name="Normal 32 5" xfId="7750"/>
    <cellStyle name="Normal 32 5 2" xfId="7751"/>
    <cellStyle name="Normal 32 5 2 2" xfId="7752"/>
    <cellStyle name="Normal 32 5 3" xfId="7753"/>
    <cellStyle name="Normal 32 6" xfId="7754"/>
    <cellStyle name="Normal 32 6 2" xfId="7755"/>
    <cellStyle name="Normal 32 7" xfId="7756"/>
    <cellStyle name="Normal 33" xfId="7757"/>
    <cellStyle name="Normal 33 2" xfId="7758"/>
    <cellStyle name="Normal 33 2 2" xfId="7759"/>
    <cellStyle name="Normal 33 2 2 2" xfId="7760"/>
    <cellStyle name="Normal 33 2 2 2 2" xfId="7761"/>
    <cellStyle name="Normal 33 2 2 3" xfId="7762"/>
    <cellStyle name="Normal 33 2 3" xfId="7763"/>
    <cellStyle name="Normal 33 2 3 2" xfId="7764"/>
    <cellStyle name="Normal 33 2 3 2 2" xfId="7765"/>
    <cellStyle name="Normal 33 2 3 3" xfId="7766"/>
    <cellStyle name="Normal 33 2 4" xfId="7767"/>
    <cellStyle name="Normal 33 2 4 2" xfId="7768"/>
    <cellStyle name="Normal 33 2 5" xfId="7769"/>
    <cellStyle name="Normal 33 3" xfId="7770"/>
    <cellStyle name="Normal 33 3 2" xfId="7771"/>
    <cellStyle name="Normal 33 3 2 2" xfId="7772"/>
    <cellStyle name="Normal 33 3 2 2 2" xfId="7773"/>
    <cellStyle name="Normal 33 3 2 3" xfId="7774"/>
    <cellStyle name="Normal 33 3 3" xfId="7775"/>
    <cellStyle name="Normal 33 3 3 2" xfId="7776"/>
    <cellStyle name="Normal 33 3 4" xfId="7777"/>
    <cellStyle name="Normal 33 4" xfId="7778"/>
    <cellStyle name="Normal 33 4 2" xfId="7779"/>
    <cellStyle name="Normal 33 4 2 2" xfId="7780"/>
    <cellStyle name="Normal 33 4 3" xfId="7781"/>
    <cellStyle name="Normal 33 5" xfId="7782"/>
    <cellStyle name="Normal 33 5 2" xfId="7783"/>
    <cellStyle name="Normal 33 5 2 2" xfId="7784"/>
    <cellStyle name="Normal 33 5 3" xfId="7785"/>
    <cellStyle name="Normal 33 6" xfId="7786"/>
    <cellStyle name="Normal 33 6 2" xfId="7787"/>
    <cellStyle name="Normal 33 7" xfId="7788"/>
    <cellStyle name="Normal 34" xfId="7789"/>
    <cellStyle name="Normal 34 2" xfId="7790"/>
    <cellStyle name="Normal 34 2 2" xfId="7791"/>
    <cellStyle name="Normal 34 2 2 2" xfId="7792"/>
    <cellStyle name="Normal 34 2 2 2 2" xfId="7793"/>
    <cellStyle name="Normal 34 2 2 3" xfId="7794"/>
    <cellStyle name="Normal 34 2 3" xfId="7795"/>
    <cellStyle name="Normal 34 2 3 2" xfId="7796"/>
    <cellStyle name="Normal 34 2 3 2 2" xfId="7797"/>
    <cellStyle name="Normal 34 2 3 3" xfId="7798"/>
    <cellStyle name="Normal 34 2 4" xfId="7799"/>
    <cellStyle name="Normal 34 2 4 2" xfId="7800"/>
    <cellStyle name="Normal 34 2 5" xfId="7801"/>
    <cellStyle name="Normal 34 3" xfId="7802"/>
    <cellStyle name="Normal 34 3 2" xfId="7803"/>
    <cellStyle name="Normal 34 3 2 2" xfId="7804"/>
    <cellStyle name="Normal 34 3 2 2 2" xfId="7805"/>
    <cellStyle name="Normal 34 3 2 3" xfId="7806"/>
    <cellStyle name="Normal 34 3 3" xfId="7807"/>
    <cellStyle name="Normal 34 3 3 2" xfId="7808"/>
    <cellStyle name="Normal 34 3 4" xfId="7809"/>
    <cellStyle name="Normal 34 4" xfId="7810"/>
    <cellStyle name="Normal 34 4 2" xfId="7811"/>
    <cellStyle name="Normal 34 4 2 2" xfId="7812"/>
    <cellStyle name="Normal 34 4 3" xfId="7813"/>
    <cellStyle name="Normal 34 5" xfId="7814"/>
    <cellStyle name="Normal 34 5 2" xfId="7815"/>
    <cellStyle name="Normal 34 5 2 2" xfId="7816"/>
    <cellStyle name="Normal 34 5 3" xfId="7817"/>
    <cellStyle name="Normal 34 6" xfId="7818"/>
    <cellStyle name="Normal 34 6 2" xfId="7819"/>
    <cellStyle name="Normal 34 7" xfId="7820"/>
    <cellStyle name="Normal 35" xfId="7821"/>
    <cellStyle name="Normal 35 2" xfId="7822"/>
    <cellStyle name="Normal 35 2 2" xfId="7823"/>
    <cellStyle name="Normal 35 2 2 2" xfId="7824"/>
    <cellStyle name="Normal 35 2 2 2 2" xfId="7825"/>
    <cellStyle name="Normal 35 2 2 3" xfId="7826"/>
    <cellStyle name="Normal 35 2 3" xfId="7827"/>
    <cellStyle name="Normal 35 2 3 2" xfId="7828"/>
    <cellStyle name="Normal 35 2 3 2 2" xfId="7829"/>
    <cellStyle name="Normal 35 2 3 3" xfId="7830"/>
    <cellStyle name="Normal 35 2 4" xfId="7831"/>
    <cellStyle name="Normal 35 2 4 2" xfId="7832"/>
    <cellStyle name="Normal 35 2 5" xfId="7833"/>
    <cellStyle name="Normal 35 3" xfId="7834"/>
    <cellStyle name="Normal 35 3 2" xfId="7835"/>
    <cellStyle name="Normal 35 3 2 2" xfId="7836"/>
    <cellStyle name="Normal 35 3 2 2 2" xfId="7837"/>
    <cellStyle name="Normal 35 3 2 3" xfId="7838"/>
    <cellStyle name="Normal 35 3 3" xfId="7839"/>
    <cellStyle name="Normal 35 3 3 2" xfId="7840"/>
    <cellStyle name="Normal 35 3 4" xfId="7841"/>
    <cellStyle name="Normal 35 4" xfId="7842"/>
    <cellStyle name="Normal 35 4 2" xfId="7843"/>
    <cellStyle name="Normal 35 4 2 2" xfId="7844"/>
    <cellStyle name="Normal 35 4 3" xfId="7845"/>
    <cellStyle name="Normal 35 5" xfId="7846"/>
    <cellStyle name="Normal 35 5 2" xfId="7847"/>
    <cellStyle name="Normal 35 5 2 2" xfId="7848"/>
    <cellStyle name="Normal 35 5 3" xfId="7849"/>
    <cellStyle name="Normal 35 6" xfId="7850"/>
    <cellStyle name="Normal 35 6 2" xfId="7851"/>
    <cellStyle name="Normal 35 7" xfId="7852"/>
    <cellStyle name="Normal 36" xfId="7853"/>
    <cellStyle name="Normal 36 2" xfId="7854"/>
    <cellStyle name="Normal 36 2 2" xfId="7855"/>
    <cellStyle name="Normal 36 2 2 2" xfId="7856"/>
    <cellStyle name="Normal 36 2 2 2 2" xfId="7857"/>
    <cellStyle name="Normal 36 2 2 3" xfId="7858"/>
    <cellStyle name="Normal 36 2 3" xfId="7859"/>
    <cellStyle name="Normal 36 2 3 2" xfId="7860"/>
    <cellStyle name="Normal 36 2 3 2 2" xfId="7861"/>
    <cellStyle name="Normal 36 2 3 3" xfId="7862"/>
    <cellStyle name="Normal 36 2 4" xfId="7863"/>
    <cellStyle name="Normal 36 2 4 2" xfId="7864"/>
    <cellStyle name="Normal 36 2 5" xfId="7865"/>
    <cellStyle name="Normal 36 3" xfId="7866"/>
    <cellStyle name="Normal 36 3 2" xfId="7867"/>
    <cellStyle name="Normal 36 3 2 2" xfId="7868"/>
    <cellStyle name="Normal 36 3 2 2 2" xfId="7869"/>
    <cellStyle name="Normal 36 3 2 3" xfId="7870"/>
    <cellStyle name="Normal 36 3 3" xfId="7871"/>
    <cellStyle name="Normal 36 3 3 2" xfId="7872"/>
    <cellStyle name="Normal 36 3 4" xfId="7873"/>
    <cellStyle name="Normal 36 4" xfId="7874"/>
    <cellStyle name="Normal 36 4 2" xfId="7875"/>
    <cellStyle name="Normal 36 4 2 2" xfId="7876"/>
    <cellStyle name="Normal 36 4 3" xfId="7877"/>
    <cellStyle name="Normal 36 5" xfId="7878"/>
    <cellStyle name="Normal 36 5 2" xfId="7879"/>
    <cellStyle name="Normal 36 5 2 2" xfId="7880"/>
    <cellStyle name="Normal 36 5 3" xfId="7881"/>
    <cellStyle name="Normal 36 6" xfId="7882"/>
    <cellStyle name="Normal 36 6 2" xfId="7883"/>
    <cellStyle name="Normal 36 7" xfId="7884"/>
    <cellStyle name="Normal 37" xfId="7885"/>
    <cellStyle name="Normal 37 2" xfId="7886"/>
    <cellStyle name="Normal 37 2 2" xfId="7887"/>
    <cellStyle name="Normal 37 2 2 2" xfId="7888"/>
    <cellStyle name="Normal 37 2 2 2 2" xfId="7889"/>
    <cellStyle name="Normal 37 2 2 3" xfId="7890"/>
    <cellStyle name="Normal 37 2 3" xfId="7891"/>
    <cellStyle name="Normal 37 2 3 2" xfId="7892"/>
    <cellStyle name="Normal 37 2 3 2 2" xfId="7893"/>
    <cellStyle name="Normal 37 2 3 3" xfId="7894"/>
    <cellStyle name="Normal 37 2 4" xfId="7895"/>
    <cellStyle name="Normal 37 2 4 2" xfId="7896"/>
    <cellStyle name="Normal 37 2 5" xfId="7897"/>
    <cellStyle name="Normal 37 3" xfId="7898"/>
    <cellStyle name="Normal 37 3 2" xfId="7899"/>
    <cellStyle name="Normal 37 3 2 2" xfId="7900"/>
    <cellStyle name="Normal 37 3 2 2 2" xfId="7901"/>
    <cellStyle name="Normal 37 3 2 3" xfId="7902"/>
    <cellStyle name="Normal 37 3 3" xfId="7903"/>
    <cellStyle name="Normal 37 3 3 2" xfId="7904"/>
    <cellStyle name="Normal 37 3 4" xfId="7905"/>
    <cellStyle name="Normal 37 4" xfId="7906"/>
    <cellStyle name="Normal 37 4 2" xfId="7907"/>
    <cellStyle name="Normal 37 4 2 2" xfId="7908"/>
    <cellStyle name="Normal 37 4 3" xfId="7909"/>
    <cellStyle name="Normal 37 5" xfId="7910"/>
    <cellStyle name="Normal 37 5 2" xfId="7911"/>
    <cellStyle name="Normal 37 5 2 2" xfId="7912"/>
    <cellStyle name="Normal 37 5 3" xfId="7913"/>
    <cellStyle name="Normal 37 6" xfId="7914"/>
    <cellStyle name="Normal 37 6 2" xfId="7915"/>
    <cellStyle name="Normal 37 7" xfId="7916"/>
    <cellStyle name="Normal 38" xfId="7917"/>
    <cellStyle name="Normal 38 2" xfId="7918"/>
    <cellStyle name="Normal 38 2 2" xfId="7919"/>
    <cellStyle name="Normal 38 2 2 2" xfId="7920"/>
    <cellStyle name="Normal 38 2 2 2 2" xfId="7921"/>
    <cellStyle name="Normal 38 2 2 3" xfId="7922"/>
    <cellStyle name="Normal 38 2 3" xfId="7923"/>
    <cellStyle name="Normal 38 2 3 2" xfId="7924"/>
    <cellStyle name="Normal 38 2 3 2 2" xfId="7925"/>
    <cellStyle name="Normal 38 2 3 3" xfId="7926"/>
    <cellStyle name="Normal 38 2 4" xfId="7927"/>
    <cellStyle name="Normal 38 2 4 2" xfId="7928"/>
    <cellStyle name="Normal 38 2 5" xfId="7929"/>
    <cellStyle name="Normal 38 3" xfId="7930"/>
    <cellStyle name="Normal 38 3 2" xfId="7931"/>
    <cellStyle name="Normal 38 3 2 2" xfId="7932"/>
    <cellStyle name="Normal 38 3 2 2 2" xfId="7933"/>
    <cellStyle name="Normal 38 3 2 3" xfId="7934"/>
    <cellStyle name="Normal 38 3 3" xfId="7935"/>
    <cellStyle name="Normal 38 3 3 2" xfId="7936"/>
    <cellStyle name="Normal 38 3 4" xfId="7937"/>
    <cellStyle name="Normal 38 4" xfId="7938"/>
    <cellStyle name="Normal 38 4 2" xfId="7939"/>
    <cellStyle name="Normal 38 4 2 2" xfId="7940"/>
    <cellStyle name="Normal 38 4 3" xfId="7941"/>
    <cellStyle name="Normal 38 5" xfId="7942"/>
    <cellStyle name="Normal 38 5 2" xfId="7943"/>
    <cellStyle name="Normal 38 5 2 2" xfId="7944"/>
    <cellStyle name="Normal 38 5 3" xfId="7945"/>
    <cellStyle name="Normal 38 6" xfId="7946"/>
    <cellStyle name="Normal 38 6 2" xfId="7947"/>
    <cellStyle name="Normal 38 7" xfId="7948"/>
    <cellStyle name="Normal 39" xfId="7949"/>
    <cellStyle name="Normal 39 2" xfId="7950"/>
    <cellStyle name="Normal 39 2 2" xfId="7951"/>
    <cellStyle name="Normal 39 2 2 2" xfId="7952"/>
    <cellStyle name="Normal 39 2 2 2 2" xfId="7953"/>
    <cellStyle name="Normal 39 2 2 3" xfId="7954"/>
    <cellStyle name="Normal 39 2 3" xfId="7955"/>
    <cellStyle name="Normal 39 2 3 2" xfId="7956"/>
    <cellStyle name="Normal 39 2 3 2 2" xfId="7957"/>
    <cellStyle name="Normal 39 2 3 3" xfId="7958"/>
    <cellStyle name="Normal 39 2 4" xfId="7959"/>
    <cellStyle name="Normal 39 2 4 2" xfId="7960"/>
    <cellStyle name="Normal 39 2 5" xfId="7961"/>
    <cellStyle name="Normal 39 3" xfId="7962"/>
    <cellStyle name="Normal 39 3 2" xfId="7963"/>
    <cellStyle name="Normal 39 3 2 2" xfId="7964"/>
    <cellStyle name="Normal 39 3 2 2 2" xfId="7965"/>
    <cellStyle name="Normal 39 3 2 3" xfId="7966"/>
    <cellStyle name="Normal 39 3 3" xfId="7967"/>
    <cellStyle name="Normal 39 3 3 2" xfId="7968"/>
    <cellStyle name="Normal 39 3 4" xfId="7969"/>
    <cellStyle name="Normal 39 4" xfId="7970"/>
    <cellStyle name="Normal 39 4 2" xfId="7971"/>
    <cellStyle name="Normal 39 4 2 2" xfId="7972"/>
    <cellStyle name="Normal 39 4 3" xfId="7973"/>
    <cellStyle name="Normal 39 5" xfId="7974"/>
    <cellStyle name="Normal 39 5 2" xfId="7975"/>
    <cellStyle name="Normal 39 5 2 2" xfId="7976"/>
    <cellStyle name="Normal 39 5 3" xfId="7977"/>
    <cellStyle name="Normal 39 6" xfId="7978"/>
    <cellStyle name="Normal 39 6 2" xfId="7979"/>
    <cellStyle name="Normal 39 7" xfId="7980"/>
    <cellStyle name="Normal 4" xfId="7981"/>
    <cellStyle name="Normal 4 2" xfId="7982"/>
    <cellStyle name="Normal 4 2 2" xfId="7983"/>
    <cellStyle name="Normal 4 2 2 2" xfId="7984"/>
    <cellStyle name="Normal 4 2 2 2 2" xfId="7985"/>
    <cellStyle name="Normal 4 2 2 2 2 2" xfId="7986"/>
    <cellStyle name="Normal 4 2 2 2 3" xfId="7987"/>
    <cellStyle name="Normal 4 2 2 3" xfId="7988"/>
    <cellStyle name="Normal 4 2 2 3 2" xfId="7989"/>
    <cellStyle name="Normal 4 2 2 3 2 2" xfId="7990"/>
    <cellStyle name="Normal 4 2 2 3 3" xfId="7991"/>
    <cellStyle name="Normal 4 2 2 4" xfId="7992"/>
    <cellStyle name="Normal 4 2 2 4 2" xfId="7993"/>
    <cellStyle name="Normal 4 2 2 5" xfId="7994"/>
    <cellStyle name="Normal 4 2 3" xfId="7995"/>
    <cellStyle name="Normal 4 2 3 2" xfId="7996"/>
    <cellStyle name="Normal 4 2 3 2 2" xfId="7997"/>
    <cellStyle name="Normal 4 2 3 2 2 2" xfId="7998"/>
    <cellStyle name="Normal 4 2 3 2 3" xfId="7999"/>
    <cellStyle name="Normal 4 2 3 3" xfId="8000"/>
    <cellStyle name="Normal 4 2 3 3 2" xfId="8001"/>
    <cellStyle name="Normal 4 2 3 4" xfId="8002"/>
    <cellStyle name="Normal 4 2 4" xfId="8003"/>
    <cellStyle name="Normal 4 2 4 2" xfId="8004"/>
    <cellStyle name="Normal 4 2 4 2 2" xfId="8005"/>
    <cellStyle name="Normal 4 2 4 3" xfId="8006"/>
    <cellStyle name="Normal 4 2 5" xfId="8007"/>
    <cellStyle name="Normal 4 2 5 2" xfId="8008"/>
    <cellStyle name="Normal 4 2 5 2 2" xfId="8009"/>
    <cellStyle name="Normal 4 2 5 3" xfId="8010"/>
    <cellStyle name="Normal 4 3" xfId="8011"/>
    <cellStyle name="Normal 4 3 2" xfId="8012"/>
    <cellStyle name="Normal 4 4" xfId="8013"/>
    <cellStyle name="Normal 4 4 2" xfId="9708"/>
    <cellStyle name="Normal 4 5" xfId="9709"/>
    <cellStyle name="Normal 4 5 2" xfId="9710"/>
    <cellStyle name="Normal 4 6" xfId="9711"/>
    <cellStyle name="Normal 4 7" xfId="9712"/>
    <cellStyle name="Normal 4 7 2" xfId="9713"/>
    <cellStyle name="Normal 4_3.05 Allocation Method 2010 GTR WF" xfId="8014"/>
    <cellStyle name="Normal 40" xfId="8015"/>
    <cellStyle name="Normal 40 2" xfId="9714"/>
    <cellStyle name="Normal 41" xfId="8016"/>
    <cellStyle name="Normal 41 2" xfId="8017"/>
    <cellStyle name="Normal 41 2 2" xfId="8018"/>
    <cellStyle name="Normal 41 3" xfId="8019"/>
    <cellStyle name="Normal 41 3 2" xfId="8020"/>
    <cellStyle name="Normal 41 4" xfId="8021"/>
    <cellStyle name="Normal 41 4 2" xfId="8022"/>
    <cellStyle name="Normal 42" xfId="8023"/>
    <cellStyle name="Normal 42 2" xfId="8024"/>
    <cellStyle name="Normal 42 2 2" xfId="8025"/>
    <cellStyle name="Normal 42 2 2 2" xfId="8026"/>
    <cellStyle name="Normal 42 2 3" xfId="8027"/>
    <cellStyle name="Normal 42 3" xfId="8028"/>
    <cellStyle name="Normal 42 3 2" xfId="8029"/>
    <cellStyle name="Normal 42 4" xfId="8030"/>
    <cellStyle name="Normal 42 4 2" xfId="8031"/>
    <cellStyle name="Normal 42 5" xfId="8032"/>
    <cellStyle name="Normal 42 5 2" xfId="8033"/>
    <cellStyle name="Normal 43" xfId="8034"/>
    <cellStyle name="Normal 43 2" xfId="8035"/>
    <cellStyle name="Normal 43 3" xfId="8036"/>
    <cellStyle name="Normal 43 3 2" xfId="8037"/>
    <cellStyle name="Normal 44" xfId="8038"/>
    <cellStyle name="Normal 44 2" xfId="8039"/>
    <cellStyle name="Normal 44 2 2" xfId="8040"/>
    <cellStyle name="Normal 44 2 2 2" xfId="8041"/>
    <cellStyle name="Normal 44 2 3" xfId="8042"/>
    <cellStyle name="Normal 44 2 4" xfId="8043"/>
    <cellStyle name="Normal 44 3" xfId="8044"/>
    <cellStyle name="Normal 44 3 2" xfId="8045"/>
    <cellStyle name="Normal 44 3 3" xfId="8046"/>
    <cellStyle name="Normal 44 4" xfId="8047"/>
    <cellStyle name="Normal 44 4 2" xfId="8048"/>
    <cellStyle name="Normal 44 5" xfId="8049"/>
    <cellStyle name="Normal 44 5 2" xfId="8050"/>
    <cellStyle name="Normal 45" xfId="8051"/>
    <cellStyle name="Normal 45 2" xfId="8052"/>
    <cellStyle name="Normal 45 2 2" xfId="8053"/>
    <cellStyle name="Normal 45 3" xfId="8054"/>
    <cellStyle name="Normal 45 4" xfId="8055"/>
    <cellStyle name="Normal 45 5" xfId="8056"/>
    <cellStyle name="Normal 46" xfId="8057"/>
    <cellStyle name="Normal 46 2" xfId="8058"/>
    <cellStyle name="Normal 46 2 2" xfId="8059"/>
    <cellStyle name="Normal 46 2 2 2" xfId="8060"/>
    <cellStyle name="Normal 46 2 2 2 2" xfId="8061"/>
    <cellStyle name="Normal 46 2 2 3" xfId="8062"/>
    <cellStyle name="Normal 46 2 3" xfId="8063"/>
    <cellStyle name="Normal 46 2 3 2" xfId="8064"/>
    <cellStyle name="Normal 46 2 3 2 2" xfId="8065"/>
    <cellStyle name="Normal 46 2 3 3" xfId="8066"/>
    <cellStyle name="Normal 46 2 4" xfId="8067"/>
    <cellStyle name="Normal 46 2 4 2" xfId="8068"/>
    <cellStyle name="Normal 46 2 5" xfId="8069"/>
    <cellStyle name="Normal 46 3" xfId="8070"/>
    <cellStyle name="Normal 46 3 2" xfId="8071"/>
    <cellStyle name="Normal 46 3 2 2" xfId="8072"/>
    <cellStyle name="Normal 46 3 3" xfId="8073"/>
    <cellStyle name="Normal 46 4" xfId="8074"/>
    <cellStyle name="Normal 46 4 2" xfId="8075"/>
    <cellStyle name="Normal 46 4 2 2" xfId="8076"/>
    <cellStyle name="Normal 46 4 3" xfId="8077"/>
    <cellStyle name="Normal 46 5" xfId="8078"/>
    <cellStyle name="Normal 47" xfId="8079"/>
    <cellStyle name="Normal 47 2" xfId="8080"/>
    <cellStyle name="Normal 47 2 2" xfId="8081"/>
    <cellStyle name="Normal 47 3" xfId="8082"/>
    <cellStyle name="Normal 47 3 2" xfId="8083"/>
    <cellStyle name="Normal 47 4" xfId="8084"/>
    <cellStyle name="Normal 47 4 2" xfId="8085"/>
    <cellStyle name="Normal 48" xfId="8086"/>
    <cellStyle name="Normal 48 2" xfId="8087"/>
    <cellStyle name="Normal 48 2 2" xfId="8088"/>
    <cellStyle name="Normal 48 3" xfId="8089"/>
    <cellStyle name="Normal 48 3 2" xfId="8090"/>
    <cellStyle name="Normal 48 4" xfId="8091"/>
    <cellStyle name="Normal 48 4 2" xfId="8092"/>
    <cellStyle name="Normal 49" xfId="8093"/>
    <cellStyle name="Normal 49 2" xfId="8094"/>
    <cellStyle name="Normal 49 2 2" xfId="8095"/>
    <cellStyle name="Normal 49 3" xfId="8096"/>
    <cellStyle name="Normal 49 3 2" xfId="8097"/>
    <cellStyle name="Normal 49 4" xfId="8098"/>
    <cellStyle name="Normal 49 4 2" xfId="8099"/>
    <cellStyle name="Normal 5" xfId="8100"/>
    <cellStyle name="Normal 5 2" xfId="8101"/>
    <cellStyle name="Normal 5 2 2" xfId="8102"/>
    <cellStyle name="Normal 5 3" xfId="8103"/>
    <cellStyle name="Normal 5 3 2" xfId="9715"/>
    <cellStyle name="Normal 5 4" xfId="9716"/>
    <cellStyle name="Normal 5 4 2" xfId="9717"/>
    <cellStyle name="Normal 5 5" xfId="9718"/>
    <cellStyle name="Normal 5 5 2" xfId="9719"/>
    <cellStyle name="Normal 5 6" xfId="9720"/>
    <cellStyle name="Normal 5 6 2" xfId="9721"/>
    <cellStyle name="Normal 5 7" xfId="9722"/>
    <cellStyle name="Normal 50" xfId="8104"/>
    <cellStyle name="Normal 50 2" xfId="8105"/>
    <cellStyle name="Normal 50 2 2" xfId="8106"/>
    <cellStyle name="Normal 50 3" xfId="8107"/>
    <cellStyle name="Normal 50 3 2" xfId="8108"/>
    <cellStyle name="Normal 50 4" xfId="8109"/>
    <cellStyle name="Normal 50 4 2" xfId="8110"/>
    <cellStyle name="Normal 51" xfId="8111"/>
    <cellStyle name="Normal 51 2" xfId="8112"/>
    <cellStyle name="Normal 51 2 2" xfId="8113"/>
    <cellStyle name="Normal 51 2 2 2" xfId="8114"/>
    <cellStyle name="Normal 51 2 2 2 2" xfId="8115"/>
    <cellStyle name="Normal 51 2 2 3" xfId="8116"/>
    <cellStyle name="Normal 51 2 3" xfId="8117"/>
    <cellStyle name="Normal 51 2 3 2" xfId="8118"/>
    <cellStyle name="Normal 51 2 3 2 2" xfId="8119"/>
    <cellStyle name="Normal 51 2 3 3" xfId="8120"/>
    <cellStyle name="Normal 51 2 4" xfId="8121"/>
    <cellStyle name="Normal 51 2 4 2" xfId="8122"/>
    <cellStyle name="Normal 51 2 5" xfId="8123"/>
    <cellStyle name="Normal 51 3" xfId="8124"/>
    <cellStyle name="Normal 51 3 2" xfId="8125"/>
    <cellStyle name="Normal 51 3 2 2" xfId="8126"/>
    <cellStyle name="Normal 51 3 3" xfId="8127"/>
    <cellStyle name="Normal 51 4" xfId="8128"/>
    <cellStyle name="Normal 51 4 2" xfId="8129"/>
    <cellStyle name="Normal 51 4 2 2" xfId="8130"/>
    <cellStyle name="Normal 51 4 3" xfId="8131"/>
    <cellStyle name="Normal 51 5" xfId="8132"/>
    <cellStyle name="Normal 52" xfId="8133"/>
    <cellStyle name="Normal 53" xfId="8134"/>
    <cellStyle name="Normal 53 2" xfId="8135"/>
    <cellStyle name="Normal 53 3" xfId="8136"/>
    <cellStyle name="Normal 53 3 2" xfId="8137"/>
    <cellStyle name="Normal 53 4" xfId="8138"/>
    <cellStyle name="Normal 54" xfId="8139"/>
    <cellStyle name="Normal 54 2" xfId="8140"/>
    <cellStyle name="Normal 54 3" xfId="8141"/>
    <cellStyle name="Normal 54 3 2" xfId="8142"/>
    <cellStyle name="Normal 54 4" xfId="8143"/>
    <cellStyle name="Normal 55" xfId="8144"/>
    <cellStyle name="Normal 55 2" xfId="8145"/>
    <cellStyle name="Normal 55 2 2" xfId="8146"/>
    <cellStyle name="Normal 55 3" xfId="8147"/>
    <cellStyle name="Normal 56" xfId="8148"/>
    <cellStyle name="Normal 56 2" xfId="8149"/>
    <cellStyle name="Normal 56 2 2" xfId="8150"/>
    <cellStyle name="Normal 56 3" xfId="8151"/>
    <cellStyle name="Normal 57" xfId="8152"/>
    <cellStyle name="Normal 57 2" xfId="8153"/>
    <cellStyle name="Normal 58" xfId="8154"/>
    <cellStyle name="Normal 58 2" xfId="8155"/>
    <cellStyle name="Normal 59" xfId="8156"/>
    <cellStyle name="Normal 59 2" xfId="8157"/>
    <cellStyle name="Normal 6" xfId="8158"/>
    <cellStyle name="Normal 6 2" xfId="8159"/>
    <cellStyle name="Normal 6 2 2" xfId="8160"/>
    <cellStyle name="Normal 6 2 2 2" xfId="8161"/>
    <cellStyle name="Normal 6 2 3" xfId="8162"/>
    <cellStyle name="Normal 6 3" xfId="9723"/>
    <cellStyle name="Normal 6 3 2" xfId="9724"/>
    <cellStyle name="Normal 6 4" xfId="9842"/>
    <cellStyle name="Normal 60" xfId="8163"/>
    <cellStyle name="Normal 60 2" xfId="8164"/>
    <cellStyle name="Normal 61" xfId="8165"/>
    <cellStyle name="Normal 61 2" xfId="8166"/>
    <cellStyle name="Normal 62" xfId="8167"/>
    <cellStyle name="Normal 62 2" xfId="8168"/>
    <cellStyle name="Normal 63" xfId="8169"/>
    <cellStyle name="Normal 63 2" xfId="8170"/>
    <cellStyle name="Normal 64" xfId="8171"/>
    <cellStyle name="Normal 64 2" xfId="8172"/>
    <cellStyle name="Normal 65" xfId="8173"/>
    <cellStyle name="Normal 65 2" xfId="8174"/>
    <cellStyle name="Normal 66" xfId="8175"/>
    <cellStyle name="Normal 66 2" xfId="8176"/>
    <cellStyle name="Normal 67" xfId="8177"/>
    <cellStyle name="Normal 67 2" xfId="8178"/>
    <cellStyle name="Normal 68" xfId="8179"/>
    <cellStyle name="Normal 68 2" xfId="8180"/>
    <cellStyle name="Normal 69" xfId="8181"/>
    <cellStyle name="Normal 69 2" xfId="8182"/>
    <cellStyle name="Normal 7" xfId="8183"/>
    <cellStyle name="Normal 7 2" xfId="8184"/>
    <cellStyle name="Normal 7 2 2" xfId="8185"/>
    <cellStyle name="Normal 7 2 2 2" xfId="8186"/>
    <cellStyle name="Normal 7 2 3" xfId="8187"/>
    <cellStyle name="Normal 7 3" xfId="8188"/>
    <cellStyle name="Normal 7 3 2" xfId="9725"/>
    <cellStyle name="Normal 70" xfId="8189"/>
    <cellStyle name="Normal 70 2" xfId="8190"/>
    <cellStyle name="Normal 71" xfId="8191"/>
    <cellStyle name="Normal 71 2" xfId="8192"/>
    <cellStyle name="Normal 72" xfId="8193"/>
    <cellStyle name="Normal 72 2" xfId="8194"/>
    <cellStyle name="Normal 73" xfId="8195"/>
    <cellStyle name="Normal 73 2" xfId="8196"/>
    <cellStyle name="Normal 74" xfId="8197"/>
    <cellStyle name="Normal 75" xfId="8198"/>
    <cellStyle name="Normal 76" xfId="8199"/>
    <cellStyle name="Normal 77" xfId="8200"/>
    <cellStyle name="Normal 78" xfId="8201"/>
    <cellStyle name="Normal 79" xfId="8202"/>
    <cellStyle name="Normal 8" xfId="8203"/>
    <cellStyle name="Normal 8 2" xfId="8204"/>
    <cellStyle name="Normal 8 2 2" xfId="8205"/>
    <cellStyle name="Normal 8 2 2 2" xfId="8206"/>
    <cellStyle name="Normal 8 2 3" xfId="8207"/>
    <cellStyle name="Normal 8 3" xfId="8208"/>
    <cellStyle name="Normal 8 3 2" xfId="9726"/>
    <cellStyle name="Normal 80" xfId="8209"/>
    <cellStyle name="Normal 81" xfId="8210"/>
    <cellStyle name="Normal 82" xfId="8211"/>
    <cellStyle name="Normal 83" xfId="8212"/>
    <cellStyle name="Normal 84" xfId="8213"/>
    <cellStyle name="Normal 85" xfId="8214"/>
    <cellStyle name="Normal 86" xfId="8215"/>
    <cellStyle name="Normal 87" xfId="8216"/>
    <cellStyle name="Normal 88" xfId="8217"/>
    <cellStyle name="Normal 89" xfId="8218"/>
    <cellStyle name="Normal 9" xfId="8219"/>
    <cellStyle name="Normal 9 2" xfId="8220"/>
    <cellStyle name="Normal 9 2 2" xfId="8221"/>
    <cellStyle name="Normal 9 2 2 2" xfId="8222"/>
    <cellStyle name="Normal 9 2 3" xfId="8223"/>
    <cellStyle name="Normal 9 3" xfId="9727"/>
    <cellStyle name="Normal 9 3 2" xfId="9728"/>
    <cellStyle name="Normal 9_NOL Analysis(For Ann Kellog and  Pete Winne)" xfId="9843"/>
    <cellStyle name="Normal 90" xfId="8224"/>
    <cellStyle name="Normal 91" xfId="8225"/>
    <cellStyle name="Normal 92" xfId="8226"/>
    <cellStyle name="Normal 93" xfId="8227"/>
    <cellStyle name="Normal 94" xfId="8228"/>
    <cellStyle name="Normal 95" xfId="8229"/>
    <cellStyle name="Normal 96" xfId="8230"/>
    <cellStyle name="Normal 97" xfId="8231"/>
    <cellStyle name="Normal 98" xfId="8232"/>
    <cellStyle name="Normal 99" xfId="8233"/>
    <cellStyle name="Normal_2.01G Revenue &amp; Purchased Gas" xfId="16"/>
    <cellStyle name="Normal_BASECOST" xfId="17"/>
    <cellStyle name="Normal_Book2" xfId="7"/>
    <cellStyle name="Normal_RATEOFRE" xfId="8"/>
    <cellStyle name="Normal_RESCOST" xfId="18"/>
    <cellStyle name="Normal_ROR and ROE for 2007 CBR cover letters" xfId="5"/>
    <cellStyle name="Note 10" xfId="8234"/>
    <cellStyle name="Note 10 2" xfId="8235"/>
    <cellStyle name="Note 10 3" xfId="9729"/>
    <cellStyle name="Note 10 3 2" xfId="9730"/>
    <cellStyle name="Note 11" xfId="8236"/>
    <cellStyle name="Note 11 2" xfId="8237"/>
    <cellStyle name="Note 11 3" xfId="9731"/>
    <cellStyle name="Note 11 3 2" xfId="9732"/>
    <cellStyle name="Note 12" xfId="8238"/>
    <cellStyle name="Note 12 2" xfId="8239"/>
    <cellStyle name="Note 12 3" xfId="8240"/>
    <cellStyle name="Note 12 3 2" xfId="8241"/>
    <cellStyle name="Note 12 4" xfId="8242"/>
    <cellStyle name="Note 13" xfId="9733"/>
    <cellStyle name="Note 13 2" xfId="9734"/>
    <cellStyle name="Note 13 2 2" xfId="9735"/>
    <cellStyle name="Note 13 3" xfId="9736"/>
    <cellStyle name="Note 14" xfId="9737"/>
    <cellStyle name="Note 14 2" xfId="9738"/>
    <cellStyle name="Note 15" xfId="9739"/>
    <cellStyle name="Note 15 2" xfId="9740"/>
    <cellStyle name="Note 16" xfId="9741"/>
    <cellStyle name="Note 16 2" xfId="9742"/>
    <cellStyle name="Note 17" xfId="9743"/>
    <cellStyle name="Note 17 2" xfId="9744"/>
    <cellStyle name="Note 18" xfId="9745"/>
    <cellStyle name="Note 18 2" xfId="9746"/>
    <cellStyle name="Note 19" xfId="9747"/>
    <cellStyle name="Note 19 2" xfId="9748"/>
    <cellStyle name="Note 2" xfId="8243"/>
    <cellStyle name="Note 2 2" xfId="8244"/>
    <cellStyle name="Note 2 2 2" xfId="8245"/>
    <cellStyle name="Note 2 2 3" xfId="8246"/>
    <cellStyle name="Note 2 3" xfId="8247"/>
    <cellStyle name="Note 2 3 2" xfId="9749"/>
    <cellStyle name="Note 2 4" xfId="8248"/>
    <cellStyle name="Note 2_AURORA Total New" xfId="8249"/>
    <cellStyle name="Note 20" xfId="9750"/>
    <cellStyle name="Note 20 2" xfId="9751"/>
    <cellStyle name="Note 21" xfId="9752"/>
    <cellStyle name="Note 22" xfId="9753"/>
    <cellStyle name="Note 22 2" xfId="9754"/>
    <cellStyle name="Note 23" xfId="9755"/>
    <cellStyle name="Note 24" xfId="9756"/>
    <cellStyle name="Note 3" xfId="8250"/>
    <cellStyle name="Note 3 2" xfId="8251"/>
    <cellStyle name="Note 3 3" xfId="8252"/>
    <cellStyle name="Note 3 3 2" xfId="9757"/>
    <cellStyle name="Note 4" xfId="8253"/>
    <cellStyle name="Note 4 2" xfId="8254"/>
    <cellStyle name="Note 4 3" xfId="8255"/>
    <cellStyle name="Note 4 3 2" xfId="9758"/>
    <cellStyle name="Note 5" xfId="8256"/>
    <cellStyle name="Note 5 2" xfId="8257"/>
    <cellStyle name="Note 5 3" xfId="8258"/>
    <cellStyle name="Note 5 3 2" xfId="9759"/>
    <cellStyle name="Note 6" xfId="8259"/>
    <cellStyle name="Note 6 2" xfId="8260"/>
    <cellStyle name="Note 6 3" xfId="8261"/>
    <cellStyle name="Note 6 3 2" xfId="9760"/>
    <cellStyle name="Note 7" xfId="8262"/>
    <cellStyle name="Note 7 2" xfId="8263"/>
    <cellStyle name="Note 7 3" xfId="8264"/>
    <cellStyle name="Note 7 3 2" xfId="9761"/>
    <cellStyle name="Note 8" xfId="8265"/>
    <cellStyle name="Note 8 2" xfId="8266"/>
    <cellStyle name="Note 8 3" xfId="8267"/>
    <cellStyle name="Note 8 3 2" xfId="9762"/>
    <cellStyle name="Note 9" xfId="8268"/>
    <cellStyle name="Note 9 2" xfId="8269"/>
    <cellStyle name="Note 9 3" xfId="8270"/>
    <cellStyle name="Note 9 3 2" xfId="9763"/>
    <cellStyle name="Output 10" xfId="9764"/>
    <cellStyle name="Output 2" xfId="8271"/>
    <cellStyle name="Output 2 2" xfId="8272"/>
    <cellStyle name="Output 2 2 2" xfId="8273"/>
    <cellStyle name="Output 2 3" xfId="8274"/>
    <cellStyle name="Output 3" xfId="8275"/>
    <cellStyle name="Output 3 2" xfId="8276"/>
    <cellStyle name="Output 3 3" xfId="8277"/>
    <cellStyle name="Output 3 4" xfId="8278"/>
    <cellStyle name="Output 4" xfId="9765"/>
    <cellStyle name="Output 5" xfId="9766"/>
    <cellStyle name="Output 6" xfId="9767"/>
    <cellStyle name="Output 7" xfId="9768"/>
    <cellStyle name="Output 8" xfId="9769"/>
    <cellStyle name="Output 9" xfId="9770"/>
    <cellStyle name="Percen - Style1" xfId="8279"/>
    <cellStyle name="Percen - Style2" xfId="8280"/>
    <cellStyle name="Percen - Style3" xfId="8281"/>
    <cellStyle name="Percen - Style3 2" xfId="8282"/>
    <cellStyle name="Percen - Style3_Electric Rev Req Model (2009 GRC) Rebuttal" xfId="8283"/>
    <cellStyle name="Percent" xfId="4" builtinId="5"/>
    <cellStyle name="Percent (0)" xfId="8284"/>
    <cellStyle name="Percent [2]" xfId="8285"/>
    <cellStyle name="Percent [2] 2" xfId="8286"/>
    <cellStyle name="Percent [2] 2 2" xfId="8287"/>
    <cellStyle name="Percent [2] 2 2 2" xfId="8288"/>
    <cellStyle name="Percent [2] 2 3" xfId="8289"/>
    <cellStyle name="Percent [2] 3" xfId="8290"/>
    <cellStyle name="Percent [2] 3 2" xfId="8291"/>
    <cellStyle name="Percent [2] 3 2 2" xfId="8292"/>
    <cellStyle name="Percent [2] 3 3" xfId="8293"/>
    <cellStyle name="Percent [2] 3 3 2" xfId="8294"/>
    <cellStyle name="Percent [2] 3 4" xfId="8295"/>
    <cellStyle name="Percent [2] 3 4 2" xfId="8296"/>
    <cellStyle name="Percent [2] 4" xfId="8297"/>
    <cellStyle name="Percent [2] 4 2" xfId="8298"/>
    <cellStyle name="Percent [2] 5" xfId="8299"/>
    <cellStyle name="Percent 10" xfId="8300"/>
    <cellStyle name="Percent 10 2" xfId="8301"/>
    <cellStyle name="Percent 10 3" xfId="8302"/>
    <cellStyle name="Percent 10 3 2" xfId="8303"/>
    <cellStyle name="Percent 103" xfId="8304"/>
    <cellStyle name="Percent 11" xfId="8305"/>
    <cellStyle name="Percent 11 2" xfId="8306"/>
    <cellStyle name="Percent 11 2 2" xfId="8307"/>
    <cellStyle name="Percent 11 3" xfId="8308"/>
    <cellStyle name="Percent 11 3 2" xfId="8309"/>
    <cellStyle name="Percent 11 4" xfId="8310"/>
    <cellStyle name="Percent 11 4 2" xfId="8311"/>
    <cellStyle name="Percent 12" xfId="8312"/>
    <cellStyle name="Percent 12 2" xfId="8313"/>
    <cellStyle name="Percent 12 2 2" xfId="8314"/>
    <cellStyle name="Percent 12 2 2 2" xfId="8315"/>
    <cellStyle name="Percent 12 2 3" xfId="8316"/>
    <cellStyle name="Percent 12 3" xfId="8317"/>
    <cellStyle name="Percent 12 3 2" xfId="8318"/>
    <cellStyle name="Percent 12 4" xfId="8319"/>
    <cellStyle name="Percent 12 4 2" xfId="8320"/>
    <cellStyle name="Percent 12 5" xfId="8321"/>
    <cellStyle name="Percent 12 5 2" xfId="8322"/>
    <cellStyle name="Percent 13" xfId="8323"/>
    <cellStyle name="Percent 13 2" xfId="8324"/>
    <cellStyle name="Percent 13 2 2" xfId="8325"/>
    <cellStyle name="Percent 13 2 3" xfId="8326"/>
    <cellStyle name="Percent 13 3" xfId="8327"/>
    <cellStyle name="Percent 13 3 2" xfId="8328"/>
    <cellStyle name="Percent 13 4" xfId="8329"/>
    <cellStyle name="Percent 13 5" xfId="8330"/>
    <cellStyle name="Percent 14" xfId="8331"/>
    <cellStyle name="Percent 14 2" xfId="8332"/>
    <cellStyle name="Percent 14 2 2" xfId="8333"/>
    <cellStyle name="Percent 14 3" xfId="8334"/>
    <cellStyle name="Percent 14 4" xfId="8335"/>
    <cellStyle name="Percent 14 4 2" xfId="8336"/>
    <cellStyle name="Percent 14 5" xfId="8337"/>
    <cellStyle name="Percent 15" xfId="8338"/>
    <cellStyle name="Percent 15 2" xfId="8339"/>
    <cellStyle name="Percent 15 2 2" xfId="8340"/>
    <cellStyle name="Percent 15 2 3" xfId="8341"/>
    <cellStyle name="Percent 15 2 4" xfId="8342"/>
    <cellStyle name="Percent 15 3" xfId="8343"/>
    <cellStyle name="Percent 15 3 2" xfId="8344"/>
    <cellStyle name="Percent 15 4" xfId="8345"/>
    <cellStyle name="Percent 15 4 2" xfId="8346"/>
    <cellStyle name="Percent 15 5" xfId="8347"/>
    <cellStyle name="Percent 15 6" xfId="8348"/>
    <cellStyle name="Percent 16" xfId="8349"/>
    <cellStyle name="Percent 16 2" xfId="8350"/>
    <cellStyle name="Percent 16 2 2" xfId="8351"/>
    <cellStyle name="Percent 16 3" xfId="8352"/>
    <cellStyle name="Percent 16 3 2" xfId="8353"/>
    <cellStyle name="Percent 16 4" xfId="8354"/>
    <cellStyle name="Percent 16 4 2" xfId="8355"/>
    <cellStyle name="Percent 17" xfId="8356"/>
    <cellStyle name="Percent 17 2" xfId="8357"/>
    <cellStyle name="Percent 17 2 2" xfId="8358"/>
    <cellStyle name="Percent 17 3" xfId="8359"/>
    <cellStyle name="Percent 17 3 2" xfId="8360"/>
    <cellStyle name="Percent 17 4" xfId="8361"/>
    <cellStyle name="Percent 17 4 2" xfId="8362"/>
    <cellStyle name="Percent 18" xfId="8363"/>
    <cellStyle name="Percent 18 2" xfId="8364"/>
    <cellStyle name="Percent 18 2 2" xfId="8365"/>
    <cellStyle name="Percent 18 3" xfId="8366"/>
    <cellStyle name="Percent 18 3 2" xfId="8367"/>
    <cellStyle name="Percent 18 4" xfId="8368"/>
    <cellStyle name="Percent 18 4 2" xfId="8369"/>
    <cellStyle name="Percent 19" xfId="8370"/>
    <cellStyle name="Percent 19 2" xfId="8371"/>
    <cellStyle name="Percent 19 2 2" xfId="8372"/>
    <cellStyle name="Percent 19 3" xfId="8373"/>
    <cellStyle name="Percent 19 3 2" xfId="8374"/>
    <cellStyle name="Percent 19 4" xfId="8375"/>
    <cellStyle name="Percent 19 4 2" xfId="8376"/>
    <cellStyle name="Percent 2" xfId="8377"/>
    <cellStyle name="Percent 2 2" xfId="8378"/>
    <cellStyle name="Percent 2 2 2" xfId="8379"/>
    <cellStyle name="Percent 2 2 2 2" xfId="8380"/>
    <cellStyle name="Percent 2 2 3" xfId="8381"/>
    <cellStyle name="Percent 2 3" xfId="8382"/>
    <cellStyle name="Percent 2 3 2" xfId="8383"/>
    <cellStyle name="Percent 2 4" xfId="8384"/>
    <cellStyle name="Percent 2 4 2" xfId="8385"/>
    <cellStyle name="Percent 2 5" xfId="8386"/>
    <cellStyle name="Percent 20" xfId="8387"/>
    <cellStyle name="Percent 20 2" xfId="8388"/>
    <cellStyle name="Percent 20 2 2" xfId="8389"/>
    <cellStyle name="Percent 20 2 3" xfId="8390"/>
    <cellStyle name="Percent 20 2 4" xfId="8391"/>
    <cellStyle name="Percent 20 3" xfId="8392"/>
    <cellStyle name="Percent 20 4" xfId="8393"/>
    <cellStyle name="Percent 20 5" xfId="8394"/>
    <cellStyle name="Percent 21" xfId="8395"/>
    <cellStyle name="Percent 21 2" xfId="8396"/>
    <cellStyle name="Percent 21 3" xfId="8397"/>
    <cellStyle name="Percent 22" xfId="8398"/>
    <cellStyle name="Percent 22 2" xfId="8399"/>
    <cellStyle name="Percent 22 3" xfId="8400"/>
    <cellStyle name="Percent 22 3 2" xfId="8401"/>
    <cellStyle name="Percent 22 4" xfId="8402"/>
    <cellStyle name="Percent 23" xfId="8403"/>
    <cellStyle name="Percent 23 2" xfId="8404"/>
    <cellStyle name="Percent 23 3" xfId="8405"/>
    <cellStyle name="Percent 23 3 2" xfId="8406"/>
    <cellStyle name="Percent 23 4" xfId="8407"/>
    <cellStyle name="Percent 24" xfId="8408"/>
    <cellStyle name="Percent 24 2" xfId="8409"/>
    <cellStyle name="Percent 24 2 2" xfId="8410"/>
    <cellStyle name="Percent 24 3" xfId="8411"/>
    <cellStyle name="Percent 24 3 2" xfId="8412"/>
    <cellStyle name="Percent 24 4" xfId="8413"/>
    <cellStyle name="Percent 24 4 2" xfId="8414"/>
    <cellStyle name="Percent 24 5" xfId="8415"/>
    <cellStyle name="Percent 25" xfId="8416"/>
    <cellStyle name="Percent 25 2" xfId="8417"/>
    <cellStyle name="Percent 25 2 2" xfId="8418"/>
    <cellStyle name="Percent 25 3" xfId="8419"/>
    <cellStyle name="Percent 26" xfId="8420"/>
    <cellStyle name="Percent 26 2" xfId="8421"/>
    <cellStyle name="Percent 27" xfId="8422"/>
    <cellStyle name="Percent 27 2" xfId="8423"/>
    <cellStyle name="Percent 28" xfId="8424"/>
    <cellStyle name="Percent 28 2" xfId="8425"/>
    <cellStyle name="Percent 29" xfId="8426"/>
    <cellStyle name="Percent 29 2" xfId="8427"/>
    <cellStyle name="Percent 3" xfId="8428"/>
    <cellStyle name="Percent 3 2" xfId="8429"/>
    <cellStyle name="Percent 3 2 2" xfId="8430"/>
    <cellStyle name="Percent 3 2 2 2" xfId="8431"/>
    <cellStyle name="Percent 3 2 3" xfId="8432"/>
    <cellStyle name="Percent 3 3" xfId="8433"/>
    <cellStyle name="Percent 3 3 2" xfId="8434"/>
    <cellStyle name="Percent 3 4" xfId="8435"/>
    <cellStyle name="Percent 30" xfId="8436"/>
    <cellStyle name="Percent 30 2" xfId="8437"/>
    <cellStyle name="Percent 31" xfId="8438"/>
    <cellStyle name="Percent 31 2" xfId="8439"/>
    <cellStyle name="Percent 32" xfId="8440"/>
    <cellStyle name="Percent 32 2" xfId="8441"/>
    <cellStyle name="Percent 33" xfId="8442"/>
    <cellStyle name="Percent 33 2" xfId="8443"/>
    <cellStyle name="Percent 34" xfId="8444"/>
    <cellStyle name="Percent 34 2" xfId="8445"/>
    <cellStyle name="Percent 35" xfId="8446"/>
    <cellStyle name="Percent 35 2" xfId="8447"/>
    <cellStyle name="Percent 36" xfId="8448"/>
    <cellStyle name="Percent 36 2" xfId="8449"/>
    <cellStyle name="Percent 37" xfId="8450"/>
    <cellStyle name="Percent 37 2" xfId="8451"/>
    <cellStyle name="Percent 38" xfId="8452"/>
    <cellStyle name="Percent 38 2" xfId="8453"/>
    <cellStyle name="Percent 39" xfId="8454"/>
    <cellStyle name="Percent 39 2" xfId="8455"/>
    <cellStyle name="Percent 4" xfId="8456"/>
    <cellStyle name="Percent 4 2" xfId="8457"/>
    <cellStyle name="Percent 4 2 2" xfId="8458"/>
    <cellStyle name="Percent 4 2 3" xfId="8459"/>
    <cellStyle name="Percent 4 2 3 2" xfId="8460"/>
    <cellStyle name="Percent 4 2 4" xfId="8461"/>
    <cellStyle name="Percent 4 3" xfId="8462"/>
    <cellStyle name="Percent 4 3 2" xfId="8463"/>
    <cellStyle name="Percent 4 4" xfId="8464"/>
    <cellStyle name="Percent 40" xfId="8465"/>
    <cellStyle name="Percent 40 2" xfId="8466"/>
    <cellStyle name="Percent 41" xfId="8467"/>
    <cellStyle name="Percent 41 2" xfId="8468"/>
    <cellStyle name="Percent 42" xfId="8469"/>
    <cellStyle name="Percent 42 2" xfId="8470"/>
    <cellStyle name="Percent 43" xfId="8471"/>
    <cellStyle name="Percent 43 2" xfId="8472"/>
    <cellStyle name="Percent 44" xfId="8473"/>
    <cellStyle name="Percent 44 2" xfId="8474"/>
    <cellStyle name="Percent 45" xfId="8475"/>
    <cellStyle name="Percent 45 2" xfId="8476"/>
    <cellStyle name="Percent 46" xfId="8477"/>
    <cellStyle name="Percent 47" xfId="8478"/>
    <cellStyle name="Percent 48" xfId="8479"/>
    <cellStyle name="Percent 49" xfId="8480"/>
    <cellStyle name="Percent 5" xfId="8481"/>
    <cellStyle name="Percent 5 2" xfId="8482"/>
    <cellStyle name="Percent 5 2 2" xfId="8483"/>
    <cellStyle name="Percent 5 3" xfId="8484"/>
    <cellStyle name="Percent 50" xfId="8485"/>
    <cellStyle name="Percent 51" xfId="8486"/>
    <cellStyle name="Percent 52" xfId="8487"/>
    <cellStyle name="Percent 53" xfId="8488"/>
    <cellStyle name="Percent 54" xfId="8489"/>
    <cellStyle name="Percent 55" xfId="8490"/>
    <cellStyle name="Percent 56" xfId="8491"/>
    <cellStyle name="Percent 57" xfId="8492"/>
    <cellStyle name="Percent 58" xfId="8493"/>
    <cellStyle name="Percent 59" xfId="8494"/>
    <cellStyle name="Percent 6" xfId="8495"/>
    <cellStyle name="Percent 6 2" xfId="8496"/>
    <cellStyle name="Percent 6 2 2" xfId="8497"/>
    <cellStyle name="Percent 6 2 2 2" xfId="8498"/>
    <cellStyle name="Percent 6 2 3" xfId="8499"/>
    <cellStyle name="Percent 6 3" xfId="8500"/>
    <cellStyle name="Percent 6 3 2" xfId="8501"/>
    <cellStyle name="Percent 6 4" xfId="8502"/>
    <cellStyle name="Percent 60" xfId="8503"/>
    <cellStyle name="Percent 61" xfId="8504"/>
    <cellStyle name="Percent 62" xfId="8505"/>
    <cellStyle name="Percent 63" xfId="8506"/>
    <cellStyle name="Percent 64" xfId="8507"/>
    <cellStyle name="Percent 65" xfId="8508"/>
    <cellStyle name="Percent 66" xfId="8509"/>
    <cellStyle name="Percent 67" xfId="8510"/>
    <cellStyle name="Percent 68" xfId="8511"/>
    <cellStyle name="Percent 69" xfId="8512"/>
    <cellStyle name="Percent 7" xfId="8513"/>
    <cellStyle name="Percent 7 2" xfId="8514"/>
    <cellStyle name="Percent 7 3" xfId="8515"/>
    <cellStyle name="Percent 7 3 2" xfId="8516"/>
    <cellStyle name="Percent 7 3 3" xfId="8517"/>
    <cellStyle name="Percent 7 3 4" xfId="8518"/>
    <cellStyle name="Percent 7 4" xfId="8519"/>
    <cellStyle name="Percent 7 4 2" xfId="8520"/>
    <cellStyle name="Percent 7 5" xfId="8521"/>
    <cellStyle name="Percent 7 5 2" xfId="8522"/>
    <cellStyle name="Percent 7 6" xfId="8523"/>
    <cellStyle name="Percent 7 7" xfId="8524"/>
    <cellStyle name="Percent 7 8" xfId="8525"/>
    <cellStyle name="Percent 70" xfId="8526"/>
    <cellStyle name="Percent 71" xfId="8527"/>
    <cellStyle name="Percent 72" xfId="8528"/>
    <cellStyle name="Percent 73" xfId="8529"/>
    <cellStyle name="Percent 74" xfId="8530"/>
    <cellStyle name="Percent 75" xfId="8531"/>
    <cellStyle name="Percent 76" xfId="8532"/>
    <cellStyle name="Percent 77" xfId="8533"/>
    <cellStyle name="Percent 78" xfId="8534"/>
    <cellStyle name="Percent 79" xfId="8535"/>
    <cellStyle name="Percent 8" xfId="8536"/>
    <cellStyle name="Percent 8 2" xfId="8537"/>
    <cellStyle name="Percent 8 3" xfId="8538"/>
    <cellStyle name="Percent 80" xfId="8539"/>
    <cellStyle name="Percent 81" xfId="8540"/>
    <cellStyle name="Percent 82" xfId="8541"/>
    <cellStyle name="Percent 83" xfId="8542"/>
    <cellStyle name="Percent 9" xfId="8543"/>
    <cellStyle name="Percent 9 2" xfId="8544"/>
    <cellStyle name="Percent 9 2 2" xfId="8545"/>
    <cellStyle name="Percent 9 3" xfId="8546"/>
    <cellStyle name="Processing" xfId="8547"/>
    <cellStyle name="Processing 2" xfId="8548"/>
    <cellStyle name="Processing 2 2" xfId="8549"/>
    <cellStyle name="Processing 3" xfId="8550"/>
    <cellStyle name="Processing_AURORA Total New" xfId="8551"/>
    <cellStyle name="PSChar" xfId="8552"/>
    <cellStyle name="PSChar 2" xfId="8553"/>
    <cellStyle name="PSChar 2 2" xfId="8554"/>
    <cellStyle name="PSChar 3" xfId="8555"/>
    <cellStyle name="PSDate" xfId="8556"/>
    <cellStyle name="PSDate 2" xfId="8557"/>
    <cellStyle name="PSDate 2 2" xfId="8558"/>
    <cellStyle name="PSDate 3" xfId="8559"/>
    <cellStyle name="PSDec" xfId="8560"/>
    <cellStyle name="PSDec 2" xfId="8561"/>
    <cellStyle name="PSDec 2 2" xfId="8562"/>
    <cellStyle name="PSDec 3" xfId="8563"/>
    <cellStyle name="PSHeading" xfId="8564"/>
    <cellStyle name="PSHeading 2" xfId="8565"/>
    <cellStyle name="PSHeading 2 2" xfId="8566"/>
    <cellStyle name="PSHeading 3" xfId="8567"/>
    <cellStyle name="PSInt" xfId="8568"/>
    <cellStyle name="PSInt 2" xfId="8569"/>
    <cellStyle name="PSInt 2 2" xfId="8570"/>
    <cellStyle name="PSInt 3" xfId="8571"/>
    <cellStyle name="PSSpacer" xfId="8572"/>
    <cellStyle name="PSSpacer 2" xfId="8573"/>
    <cellStyle name="PSSpacer 2 2" xfId="8574"/>
    <cellStyle name="PSSpacer 3" xfId="8575"/>
    <cellStyle name="purple - Style8" xfId="8576"/>
    <cellStyle name="purple - Style8 2" xfId="8577"/>
    <cellStyle name="purple - Style8_Electric Rev Req Model (2009 GRC) Rebuttal" xfId="8578"/>
    <cellStyle name="RED" xfId="8579"/>
    <cellStyle name="Red - Style7" xfId="8580"/>
    <cellStyle name="Red - Style7 2" xfId="8581"/>
    <cellStyle name="Red - Style7_Electric Rev Req Model (2009 GRC) Rebuttal" xfId="8582"/>
    <cellStyle name="RED 2" xfId="8583"/>
    <cellStyle name="RED 2 2" xfId="8584"/>
    <cellStyle name="RED_04 07E Wild Horse Wind Expansion (C) (2)" xfId="8585"/>
    <cellStyle name="Report" xfId="8586"/>
    <cellStyle name="Report - Style5" xfId="8587"/>
    <cellStyle name="Report - Style6" xfId="8588"/>
    <cellStyle name="Report - Style7" xfId="8589"/>
    <cellStyle name="Report - Style8" xfId="8590"/>
    <cellStyle name="Report 2" xfId="8591"/>
    <cellStyle name="Report 2 2" xfId="8592"/>
    <cellStyle name="Report 3" xfId="8593"/>
    <cellStyle name="Report 4" xfId="8594"/>
    <cellStyle name="Report Bar" xfId="8595"/>
    <cellStyle name="Report Bar 2" xfId="8596"/>
    <cellStyle name="Report Bar 2 2" xfId="8597"/>
    <cellStyle name="Report Bar 3" xfId="8598"/>
    <cellStyle name="Report Bar 4" xfId="8599"/>
    <cellStyle name="Report Bar_AURORA Total New" xfId="8600"/>
    <cellStyle name="Report Heading" xfId="8601"/>
    <cellStyle name="Report Heading 2" xfId="8602"/>
    <cellStyle name="Report Heading_Electric Rev Req Model (2009 GRC) Rebuttal" xfId="8603"/>
    <cellStyle name="Report Percent" xfId="8604"/>
    <cellStyle name="Report Percent 2" xfId="8605"/>
    <cellStyle name="Report Percent 2 2" xfId="8606"/>
    <cellStyle name="Report Percent 2 2 2" xfId="8607"/>
    <cellStyle name="Report Percent 2 3" xfId="8608"/>
    <cellStyle name="Report Percent 3" xfId="8609"/>
    <cellStyle name="Report Percent 3 2" xfId="8610"/>
    <cellStyle name="Report Percent 3 2 2" xfId="8611"/>
    <cellStyle name="Report Percent 3 3" xfId="8612"/>
    <cellStyle name="Report Percent 3 3 2" xfId="8613"/>
    <cellStyle name="Report Percent 3 4" xfId="8614"/>
    <cellStyle name="Report Percent 3 4 2" xfId="8615"/>
    <cellStyle name="Report Percent 4" xfId="8616"/>
    <cellStyle name="Report Percent 4 2" xfId="8617"/>
    <cellStyle name="Report Percent 5" xfId="8618"/>
    <cellStyle name="Report Percent_AURORA Total New" xfId="8619"/>
    <cellStyle name="Report Unit Cost" xfId="8620"/>
    <cellStyle name="Report Unit Cost 2" xfId="8621"/>
    <cellStyle name="Report Unit Cost 2 2" xfId="8622"/>
    <cellStyle name="Report Unit Cost 2 2 2" xfId="8623"/>
    <cellStyle name="Report Unit Cost 2 3" xfId="8624"/>
    <cellStyle name="Report Unit Cost 3" xfId="8625"/>
    <cellStyle name="Report Unit Cost 3 2" xfId="8626"/>
    <cellStyle name="Report Unit Cost 3 2 2" xfId="8627"/>
    <cellStyle name="Report Unit Cost 3 3" xfId="8628"/>
    <cellStyle name="Report Unit Cost 3 3 2" xfId="8629"/>
    <cellStyle name="Report Unit Cost 3 4" xfId="8630"/>
    <cellStyle name="Report Unit Cost 3 4 2" xfId="8631"/>
    <cellStyle name="Report Unit Cost 4" xfId="8632"/>
    <cellStyle name="Report Unit Cost 4 2" xfId="8633"/>
    <cellStyle name="Report Unit Cost 5" xfId="8634"/>
    <cellStyle name="Report Unit Cost_AURORA Total New" xfId="8635"/>
    <cellStyle name="Report_Adj Bench DR 3 for Initial Briefs (Electric)" xfId="8636"/>
    <cellStyle name="Reports" xfId="8637"/>
    <cellStyle name="Reports 2" xfId="8638"/>
    <cellStyle name="Reports Total" xfId="8639"/>
    <cellStyle name="Reports Total 2" xfId="8640"/>
    <cellStyle name="Reports Total 2 2" xfId="8641"/>
    <cellStyle name="Reports Total 3" xfId="8642"/>
    <cellStyle name="Reports Total 4" xfId="8643"/>
    <cellStyle name="Reports Total_AURORA Total New" xfId="8644"/>
    <cellStyle name="Reports Unit Cost Total" xfId="8645"/>
    <cellStyle name="Reports Unit Cost Total 2" xfId="8646"/>
    <cellStyle name="Reports_16.37E Wild Horse Expansion DeferralRevwrkingfile SF" xfId="8647"/>
    <cellStyle name="RevList" xfId="8648"/>
    <cellStyle name="round100" xfId="8649"/>
    <cellStyle name="round100 2" xfId="8650"/>
    <cellStyle name="round100 2 2" xfId="8651"/>
    <cellStyle name="round100 2 2 2" xfId="8652"/>
    <cellStyle name="round100 2 3" xfId="8653"/>
    <cellStyle name="round100 3" xfId="8654"/>
    <cellStyle name="round100 3 2" xfId="8655"/>
    <cellStyle name="round100 3 2 2" xfId="8656"/>
    <cellStyle name="round100 3 3" xfId="8657"/>
    <cellStyle name="round100 3 3 2" xfId="8658"/>
    <cellStyle name="round100 3 4" xfId="8659"/>
    <cellStyle name="round100 3 4 2" xfId="8660"/>
    <cellStyle name="round100 4" xfId="8661"/>
    <cellStyle name="round100 4 2" xfId="8662"/>
    <cellStyle name="round100 5" xfId="8663"/>
    <cellStyle name="SAPBEXaggData" xfId="8664"/>
    <cellStyle name="SAPBEXaggData 2" xfId="8665"/>
    <cellStyle name="SAPBEXaggData 3" xfId="9771"/>
    <cellStyle name="SAPBEXaggDataEmph" xfId="8666"/>
    <cellStyle name="SAPBEXaggDataEmph 2" xfId="8667"/>
    <cellStyle name="SAPBEXaggDataEmph 3" xfId="9772"/>
    <cellStyle name="SAPBEXaggItem" xfId="8668"/>
    <cellStyle name="SAPBEXaggItem 2" xfId="8669"/>
    <cellStyle name="SAPBEXaggItem 3" xfId="9773"/>
    <cellStyle name="SAPBEXaggItemX" xfId="8670"/>
    <cellStyle name="SAPBEXaggItemX 2" xfId="8671"/>
    <cellStyle name="SAPBEXaggItemX 3" xfId="9774"/>
    <cellStyle name="SAPBEXchaText" xfId="8672"/>
    <cellStyle name="SAPBEXchaText 2" xfId="8673"/>
    <cellStyle name="SAPBEXchaText 2 2" xfId="8674"/>
    <cellStyle name="SAPBEXchaText 2 2 2" xfId="8675"/>
    <cellStyle name="SAPBEXchaText 2 3" xfId="8676"/>
    <cellStyle name="SAPBEXchaText 3" xfId="8677"/>
    <cellStyle name="SAPBEXchaText 3 2" xfId="8678"/>
    <cellStyle name="SAPBEXchaText 3 2 2" xfId="8679"/>
    <cellStyle name="SAPBEXchaText 3 3" xfId="8680"/>
    <cellStyle name="SAPBEXchaText 3 3 2" xfId="8681"/>
    <cellStyle name="SAPBEXchaText 3 4" xfId="8682"/>
    <cellStyle name="SAPBEXchaText 3 4 2" xfId="8683"/>
    <cellStyle name="SAPBEXchaText 4" xfId="8684"/>
    <cellStyle name="SAPBEXchaText 4 2" xfId="8685"/>
    <cellStyle name="SAPBEXchaText 5" xfId="8686"/>
    <cellStyle name="SAPBEXexcBad7" xfId="8687"/>
    <cellStyle name="SAPBEXexcBad7 2" xfId="8688"/>
    <cellStyle name="SAPBEXexcBad7 3" xfId="9775"/>
    <cellStyle name="SAPBEXexcBad8" xfId="8689"/>
    <cellStyle name="SAPBEXexcBad8 2" xfId="8690"/>
    <cellStyle name="SAPBEXexcBad8 3" xfId="9776"/>
    <cellStyle name="SAPBEXexcBad9" xfId="8691"/>
    <cellStyle name="SAPBEXexcBad9 2" xfId="8692"/>
    <cellStyle name="SAPBEXexcBad9 3" xfId="9777"/>
    <cellStyle name="SAPBEXexcCritical4" xfId="8693"/>
    <cellStyle name="SAPBEXexcCritical4 2" xfId="8694"/>
    <cellStyle name="SAPBEXexcCritical4 3" xfId="9778"/>
    <cellStyle name="SAPBEXexcCritical5" xfId="8695"/>
    <cellStyle name="SAPBEXexcCritical5 2" xfId="8696"/>
    <cellStyle name="SAPBEXexcCritical5 3" xfId="9779"/>
    <cellStyle name="SAPBEXexcCritical6" xfId="8697"/>
    <cellStyle name="SAPBEXexcCritical6 2" xfId="8698"/>
    <cellStyle name="SAPBEXexcCritical6 3" xfId="9780"/>
    <cellStyle name="SAPBEXexcGood1" xfId="8699"/>
    <cellStyle name="SAPBEXexcGood1 2" xfId="8700"/>
    <cellStyle name="SAPBEXexcGood1 3" xfId="9781"/>
    <cellStyle name="SAPBEXexcGood2" xfId="8701"/>
    <cellStyle name="SAPBEXexcGood2 2" xfId="8702"/>
    <cellStyle name="SAPBEXexcGood2 3" xfId="9782"/>
    <cellStyle name="SAPBEXexcGood3" xfId="8703"/>
    <cellStyle name="SAPBEXexcGood3 2" xfId="8704"/>
    <cellStyle name="SAPBEXexcGood3 3" xfId="9783"/>
    <cellStyle name="SAPBEXfilterDrill" xfId="8705"/>
    <cellStyle name="SAPBEXfilterDrill 2" xfId="8706"/>
    <cellStyle name="SAPBEXfilterDrill 3" xfId="9784"/>
    <cellStyle name="SAPBEXfilterItem" xfId="8707"/>
    <cellStyle name="SAPBEXfilterItem 2" xfId="8708"/>
    <cellStyle name="SAPBEXfilterItem 3" xfId="9785"/>
    <cellStyle name="SAPBEXfilterText" xfId="8709"/>
    <cellStyle name="SAPBEXformats" xfId="8710"/>
    <cellStyle name="SAPBEXformats 2" xfId="8711"/>
    <cellStyle name="SAPBEXformats 2 2" xfId="8712"/>
    <cellStyle name="SAPBEXformats 3" xfId="8713"/>
    <cellStyle name="SAPBEXheaderItem" xfId="8714"/>
    <cellStyle name="SAPBEXheaderItem 2" xfId="8715"/>
    <cellStyle name="SAPBEXheaderItem 3" xfId="9786"/>
    <cellStyle name="SAPBEXheaderText" xfId="8716"/>
    <cellStyle name="SAPBEXheaderText 2" xfId="8717"/>
    <cellStyle name="SAPBEXheaderText 3" xfId="9787"/>
    <cellStyle name="SAPBEXHLevel0" xfId="8718"/>
    <cellStyle name="SAPBEXHLevel0 2" xfId="8719"/>
    <cellStyle name="SAPBEXHLevel0 2 2" xfId="8720"/>
    <cellStyle name="SAPBEXHLevel0 3" xfId="8721"/>
    <cellStyle name="SAPBEXHLevel0X" xfId="8722"/>
    <cellStyle name="SAPBEXHLevel0X 2" xfId="8723"/>
    <cellStyle name="SAPBEXHLevel0X 2 2" xfId="8724"/>
    <cellStyle name="SAPBEXHLevel0X 2 2 2" xfId="8725"/>
    <cellStyle name="SAPBEXHLevel0X 2 3" xfId="8726"/>
    <cellStyle name="SAPBEXHLevel0X 3" xfId="8727"/>
    <cellStyle name="SAPBEXHLevel0X 3 2" xfId="8728"/>
    <cellStyle name="SAPBEXHLevel0X 3 2 2" xfId="8729"/>
    <cellStyle name="SAPBEXHLevel0X 3 3" xfId="8730"/>
    <cellStyle name="SAPBEXHLevel0X 3 3 2" xfId="8731"/>
    <cellStyle name="SAPBEXHLevel0X 3 4" xfId="8732"/>
    <cellStyle name="SAPBEXHLevel0X 3 4 2" xfId="8733"/>
    <cellStyle name="SAPBEXHLevel0X 4" xfId="8734"/>
    <cellStyle name="SAPBEXHLevel0X 4 2" xfId="8735"/>
    <cellStyle name="SAPBEXHLevel0X 5" xfId="8736"/>
    <cellStyle name="SAPBEXHLevel1" xfId="8737"/>
    <cellStyle name="SAPBEXHLevel1 2" xfId="8738"/>
    <cellStyle name="SAPBEXHLevel1 2 2" xfId="8739"/>
    <cellStyle name="SAPBEXHLevel1 3" xfId="8740"/>
    <cellStyle name="SAPBEXHLevel1X" xfId="8741"/>
    <cellStyle name="SAPBEXHLevel1X 2" xfId="8742"/>
    <cellStyle name="SAPBEXHLevel1X 2 2" xfId="8743"/>
    <cellStyle name="SAPBEXHLevel1X 3" xfId="8744"/>
    <cellStyle name="SAPBEXHLevel2" xfId="8745"/>
    <cellStyle name="SAPBEXHLevel2 2" xfId="8746"/>
    <cellStyle name="SAPBEXHLevel2 2 2" xfId="8747"/>
    <cellStyle name="SAPBEXHLevel2 3" xfId="8748"/>
    <cellStyle name="SAPBEXHLevel2X" xfId="8749"/>
    <cellStyle name="SAPBEXHLevel2X 2" xfId="8750"/>
    <cellStyle name="SAPBEXHLevel2X 2 2" xfId="8751"/>
    <cellStyle name="SAPBEXHLevel2X 3" xfId="8752"/>
    <cellStyle name="SAPBEXHLevel3" xfId="8753"/>
    <cellStyle name="SAPBEXHLevel3 2" xfId="8754"/>
    <cellStyle name="SAPBEXHLevel3 2 2" xfId="8755"/>
    <cellStyle name="SAPBEXHLevel3 3" xfId="8756"/>
    <cellStyle name="SAPBEXHLevel3X" xfId="8757"/>
    <cellStyle name="SAPBEXHLevel3X 2" xfId="8758"/>
    <cellStyle name="SAPBEXHLevel3X 2 2" xfId="8759"/>
    <cellStyle name="SAPBEXHLevel3X 3" xfId="8760"/>
    <cellStyle name="SAPBEXinputData" xfId="8761"/>
    <cellStyle name="SAPBEXinputData 2" xfId="8762"/>
    <cellStyle name="SAPBEXinputData 2 2" xfId="8763"/>
    <cellStyle name="SAPBEXinputData 2 2 2" xfId="8764"/>
    <cellStyle name="SAPBEXinputData 2 3" xfId="8765"/>
    <cellStyle name="SAPBEXinputData 3" xfId="8766"/>
    <cellStyle name="SAPBEXinputData 3 2" xfId="8767"/>
    <cellStyle name="SAPBEXinputData 4" xfId="8768"/>
    <cellStyle name="SAPBEXItemHeader" xfId="8769"/>
    <cellStyle name="SAPBEXresData" xfId="8770"/>
    <cellStyle name="SAPBEXresData 2" xfId="8771"/>
    <cellStyle name="SAPBEXresData 3" xfId="9788"/>
    <cellStyle name="SAPBEXresDataEmph" xfId="8772"/>
    <cellStyle name="SAPBEXresDataEmph 2" xfId="8773"/>
    <cellStyle name="SAPBEXresDataEmph 3" xfId="9789"/>
    <cellStyle name="SAPBEXresItem" xfId="8774"/>
    <cellStyle name="SAPBEXresItem 2" xfId="8775"/>
    <cellStyle name="SAPBEXresItem 3" xfId="9790"/>
    <cellStyle name="SAPBEXresItemX" xfId="8776"/>
    <cellStyle name="SAPBEXresItemX 2" xfId="8777"/>
    <cellStyle name="SAPBEXresItemX 3" xfId="9791"/>
    <cellStyle name="SAPBEXstdData" xfId="8778"/>
    <cellStyle name="SAPBEXstdData 2" xfId="8779"/>
    <cellStyle name="SAPBEXstdData 3" xfId="8780"/>
    <cellStyle name="SAPBEXstdDataEmph" xfId="8781"/>
    <cellStyle name="SAPBEXstdDataEmph 2" xfId="8782"/>
    <cellStyle name="SAPBEXstdDataEmph 3" xfId="9792"/>
    <cellStyle name="SAPBEXstdItem" xfId="8783"/>
    <cellStyle name="SAPBEXstdItem 2" xfId="8784"/>
    <cellStyle name="SAPBEXstdItem 2 2" xfId="8785"/>
    <cellStyle name="SAPBEXstdItem 2 2 2" xfId="8786"/>
    <cellStyle name="SAPBEXstdItem 2 3" xfId="8787"/>
    <cellStyle name="SAPBEXstdItem 3" xfId="8788"/>
    <cellStyle name="SAPBEXstdItem 3 2" xfId="8789"/>
    <cellStyle name="SAPBEXstdItem 3 2 2" xfId="8790"/>
    <cellStyle name="SAPBEXstdItem 3 3" xfId="8791"/>
    <cellStyle name="SAPBEXstdItem 3 3 2" xfId="8792"/>
    <cellStyle name="SAPBEXstdItem 3 4" xfId="8793"/>
    <cellStyle name="SAPBEXstdItem 3 4 2" xfId="8794"/>
    <cellStyle name="SAPBEXstdItem 4" xfId="8795"/>
    <cellStyle name="SAPBEXstdItem 4 2" xfId="8796"/>
    <cellStyle name="SAPBEXstdItem 5" xfId="8797"/>
    <cellStyle name="SAPBEXstdItemX" xfId="8798"/>
    <cellStyle name="SAPBEXstdItemX 2" xfId="8799"/>
    <cellStyle name="SAPBEXstdItemX 2 2" xfId="8800"/>
    <cellStyle name="SAPBEXstdItemX 2 2 2" xfId="8801"/>
    <cellStyle name="SAPBEXstdItemX 2 3" xfId="8802"/>
    <cellStyle name="SAPBEXstdItemX 3" xfId="8803"/>
    <cellStyle name="SAPBEXstdItemX 3 2" xfId="8804"/>
    <cellStyle name="SAPBEXstdItemX 3 2 2" xfId="8805"/>
    <cellStyle name="SAPBEXstdItemX 3 3" xfId="8806"/>
    <cellStyle name="SAPBEXstdItemX 3 3 2" xfId="8807"/>
    <cellStyle name="SAPBEXstdItemX 3 4" xfId="8808"/>
    <cellStyle name="SAPBEXstdItemX 3 4 2" xfId="8809"/>
    <cellStyle name="SAPBEXstdItemX 4" xfId="8810"/>
    <cellStyle name="SAPBEXstdItemX 4 2" xfId="8811"/>
    <cellStyle name="SAPBEXstdItemX 5" xfId="8812"/>
    <cellStyle name="SAPBEXtitle" xfId="8813"/>
    <cellStyle name="SAPBEXtitle 2" xfId="9793"/>
    <cellStyle name="SAPBEXtitle 3" xfId="9794"/>
    <cellStyle name="SAPBEXunassignedItem" xfId="8814"/>
    <cellStyle name="SAPBEXunassignedItem 2" xfId="8815"/>
    <cellStyle name="SAPBEXundefined" xfId="8816"/>
    <cellStyle name="SAPBEXundefined 2" xfId="8817"/>
    <cellStyle name="SAPBEXundefined 3" xfId="9795"/>
    <cellStyle name="SAPBorder" xfId="8818"/>
    <cellStyle name="SAPDataCell" xfId="8819"/>
    <cellStyle name="SAPDataTotalCell" xfId="8820"/>
    <cellStyle name="SAPDimensionCell" xfId="8821"/>
    <cellStyle name="SAPEditableDataCell" xfId="8822"/>
    <cellStyle name="SAPEditableDataTotalCell" xfId="8823"/>
    <cellStyle name="SAPEmphasized" xfId="8824"/>
    <cellStyle name="SAPEmphasizedTotal" xfId="8825"/>
    <cellStyle name="SAPExceptionLevel1" xfId="8826"/>
    <cellStyle name="SAPExceptionLevel2" xfId="8827"/>
    <cellStyle name="SAPExceptionLevel3" xfId="8828"/>
    <cellStyle name="SAPExceptionLevel4" xfId="8829"/>
    <cellStyle name="SAPExceptionLevel5" xfId="8830"/>
    <cellStyle name="SAPExceptionLevel6" xfId="8831"/>
    <cellStyle name="SAPExceptionLevel7" xfId="8832"/>
    <cellStyle name="SAPExceptionLevel8" xfId="8833"/>
    <cellStyle name="SAPExceptionLevel9" xfId="8834"/>
    <cellStyle name="SAPHierarchyCell0" xfId="8835"/>
    <cellStyle name="SAPHierarchyCell1" xfId="8836"/>
    <cellStyle name="SAPHierarchyCell2" xfId="8837"/>
    <cellStyle name="SAPHierarchyCell3" xfId="8838"/>
    <cellStyle name="SAPHierarchyCell4" xfId="8839"/>
    <cellStyle name="SAPLockedDataCell" xfId="8840"/>
    <cellStyle name="SAPLockedDataTotalCell" xfId="8841"/>
    <cellStyle name="SAPMemberCell" xfId="8842"/>
    <cellStyle name="SAPMemberTotalCell" xfId="8843"/>
    <cellStyle name="SAPReadonlyDataCell" xfId="8844"/>
    <cellStyle name="SAPReadonlyDataTotalCell" xfId="8845"/>
    <cellStyle name="shade" xfId="8846"/>
    <cellStyle name="shade 2" xfId="8847"/>
    <cellStyle name="shade 2 2" xfId="8848"/>
    <cellStyle name="shade 2 2 2" xfId="8849"/>
    <cellStyle name="shade 2 3" xfId="8850"/>
    <cellStyle name="shade 3" xfId="8851"/>
    <cellStyle name="shade 3 2" xfId="8852"/>
    <cellStyle name="shade 3 2 2" xfId="8853"/>
    <cellStyle name="shade 3 3" xfId="8854"/>
    <cellStyle name="shade 3 3 2" xfId="8855"/>
    <cellStyle name="shade 3 4" xfId="8856"/>
    <cellStyle name="shade 3 4 2" xfId="8857"/>
    <cellStyle name="shade 4" xfId="8858"/>
    <cellStyle name="shade 4 2" xfId="8859"/>
    <cellStyle name="shade 5" xfId="8860"/>
    <cellStyle name="shade_AURORA Total New" xfId="8861"/>
    <cellStyle name="Sheet Title" xfId="8862"/>
    <cellStyle name="StmtTtl1" xfId="8863"/>
    <cellStyle name="StmtTtl1 2" xfId="8864"/>
    <cellStyle name="StmtTtl1 2 2" xfId="8865"/>
    <cellStyle name="StmtTtl1 2 3" xfId="8866"/>
    <cellStyle name="StmtTtl1 3" xfId="8867"/>
    <cellStyle name="StmtTtl1 3 2" xfId="8868"/>
    <cellStyle name="StmtTtl1 3 3" xfId="8869"/>
    <cellStyle name="StmtTtl1 4" xfId="8870"/>
    <cellStyle name="StmtTtl1 4 2" xfId="8871"/>
    <cellStyle name="StmtTtl1 4 3" xfId="8872"/>
    <cellStyle name="StmtTtl1 5" xfId="8873"/>
    <cellStyle name="StmtTtl1 5 2" xfId="8874"/>
    <cellStyle name="StmtTtl1_(C) WHE Proforma with ITC cash grant 10 Yr Amort_for deferral_102809" xfId="8875"/>
    <cellStyle name="StmtTtl2" xfId="8876"/>
    <cellStyle name="StmtTtl2 2" xfId="8877"/>
    <cellStyle name="StmtTtl2 3" xfId="8878"/>
    <cellStyle name="StmtTtl2 3 2" xfId="8879"/>
    <cellStyle name="StmtTtl2 4" xfId="8880"/>
    <cellStyle name="STYL1 - Style1" xfId="8881"/>
    <cellStyle name="Style 1" xfId="8882"/>
    <cellStyle name="Style 1 2" xfId="13"/>
    <cellStyle name="Style 1 2 2" xfId="8883"/>
    <cellStyle name="Style 1 2 2 2" xfId="8884"/>
    <cellStyle name="Style 1 2 3" xfId="8885"/>
    <cellStyle name="Style 1 3" xfId="14"/>
    <cellStyle name="Style 1 3 2" xfId="8886"/>
    <cellStyle name="Style 1 3 2 2" xfId="8887"/>
    <cellStyle name="Style 1 3 3" xfId="8888"/>
    <cellStyle name="Style 1 4" xfId="11"/>
    <cellStyle name="Style 1 4 2" xfId="8889"/>
    <cellStyle name="Style 1 4 2 2" xfId="8890"/>
    <cellStyle name="Style 1 4 3" xfId="8891"/>
    <cellStyle name="Style 1 5" xfId="8892"/>
    <cellStyle name="Style 1 5 2" xfId="8893"/>
    <cellStyle name="Style 1 5 2 2" xfId="8894"/>
    <cellStyle name="Style 1 5 3" xfId="8895"/>
    <cellStyle name="Style 1 6" xfId="8896"/>
    <cellStyle name="Style 1 6 2" xfId="8897"/>
    <cellStyle name="Style 1 6 2 2" xfId="8898"/>
    <cellStyle name="Style 1 6 3" xfId="8899"/>
    <cellStyle name="Style 1 6 4" xfId="8900"/>
    <cellStyle name="Style 1 6 5" xfId="8901"/>
    <cellStyle name="Style 1 7" xfId="8902"/>
    <cellStyle name="Style 1_04.07E Wild Horse Wind Expansion" xfId="8903"/>
    <cellStyle name="Subtotal" xfId="8904"/>
    <cellStyle name="Sub-total" xfId="8905"/>
    <cellStyle name="taples Plaza" xfId="8906"/>
    <cellStyle name="Test" xfId="8907"/>
    <cellStyle name="Tickmark" xfId="8908"/>
    <cellStyle name="Title 10" xfId="9796"/>
    <cellStyle name="Title 2" xfId="8909"/>
    <cellStyle name="Title 2 2" xfId="8910"/>
    <cellStyle name="Title 2 3" xfId="8911"/>
    <cellStyle name="Title 3" xfId="8912"/>
    <cellStyle name="Title 3 2" xfId="8913"/>
    <cellStyle name="Title 3 3" xfId="8914"/>
    <cellStyle name="Title 3 4" xfId="8915"/>
    <cellStyle name="Title 4" xfId="9797"/>
    <cellStyle name="Title 5" xfId="9798"/>
    <cellStyle name="Title 6" xfId="9799"/>
    <cellStyle name="Title 7" xfId="9800"/>
    <cellStyle name="Title 8" xfId="9801"/>
    <cellStyle name="Title 9" xfId="9802"/>
    <cellStyle name="Title: - Style3" xfId="8916"/>
    <cellStyle name="Title: - Style4" xfId="8917"/>
    <cellStyle name="Title: Major" xfId="8918"/>
    <cellStyle name="Title: Minor" xfId="8919"/>
    <cellStyle name="Title: Minor 2" xfId="8920"/>
    <cellStyle name="Title: Minor_Electric Rev Req Model (2009 GRC) Rebuttal" xfId="8921"/>
    <cellStyle name="Title: Worksheet" xfId="8922"/>
    <cellStyle name="Total 10" xfId="9803"/>
    <cellStyle name="Total 2" xfId="8923"/>
    <cellStyle name="Total 2 2" xfId="8924"/>
    <cellStyle name="Total 2 2 2" xfId="8925"/>
    <cellStyle name="Total 2 3" xfId="8926"/>
    <cellStyle name="Total 2 3 2" xfId="8927"/>
    <cellStyle name="Total 2 3 3" xfId="8928"/>
    <cellStyle name="Total 2 3 4" xfId="8929"/>
    <cellStyle name="Total 3" xfId="8930"/>
    <cellStyle name="Total 3 2" xfId="8931"/>
    <cellStyle name="Total 3 3" xfId="8932"/>
    <cellStyle name="Total 3 4" xfId="8933"/>
    <cellStyle name="Total 4" xfId="8934"/>
    <cellStyle name="Total 4 2" xfId="8935"/>
    <cellStyle name="Total 5" xfId="8936"/>
    <cellStyle name="Total 6" xfId="9804"/>
    <cellStyle name="Total 7" xfId="9805"/>
    <cellStyle name="Total 8" xfId="9806"/>
    <cellStyle name="Total 9" xfId="9807"/>
    <cellStyle name="Total4 - Style4" xfId="8937"/>
    <cellStyle name="Total4 - Style4 2" xfId="8938"/>
    <cellStyle name="Total4 - Style4_Electric Rev Req Model (2009 GRC) Rebuttal" xfId="8939"/>
    <cellStyle name="Warning Text 10" xfId="9808"/>
    <cellStyle name="Warning Text 2" xfId="8940"/>
    <cellStyle name="Warning Text 2 2" xfId="8941"/>
    <cellStyle name="Warning Text 2 3" xfId="8942"/>
    <cellStyle name="Warning Text 3" xfId="8943"/>
    <cellStyle name="Warning Text 4" xfId="9809"/>
    <cellStyle name="Warning Text 5" xfId="9810"/>
    <cellStyle name="Warning Text 6" xfId="9811"/>
    <cellStyle name="Warning Text 7" xfId="9812"/>
    <cellStyle name="Warning Text 8" xfId="9813"/>
    <cellStyle name="Warning Text 9" xfId="98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7/Workpapers Dirty Working Files June 2017 CBR/2.03 &amp; 2.05 WC-RB June 2017 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7/To File with WUTC/#EL December 2016C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GRB EOP"/>
      <sheetName val="ERB EOP"/>
      <sheetName val="CWC EOP"/>
      <sheetName val="GRB"/>
      <sheetName val="ERB"/>
      <sheetName val="CWC"/>
      <sheetName val="BS"/>
      <sheetName val="Apr17"/>
      <sheetName val="Mar17"/>
      <sheetName val="Feb17"/>
      <sheetName val="Jan17"/>
      <sheetName val="Dec16"/>
      <sheetName val="July16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Aug16"/>
      <sheetName val="Nov16"/>
      <sheetName val="Oct16"/>
      <sheetName val="Sept16"/>
      <sheetName val="NOL Spread"/>
      <sheetName val="BS and CWC Recon, p1"/>
      <sheetName val="BS and CWC Recon, p2"/>
      <sheetName val="EOP BS and CWC Recon, p1"/>
      <sheetName val="EOP BS and CWC Recon, p2"/>
      <sheetName val="PPXLSaveData0"/>
      <sheetName val="Chg Code"/>
      <sheetName val="PPXLFunctions"/>
      <sheetName val="PPXLOpen"/>
      <sheetName val="June 2013 Code Changes"/>
      <sheetName val="E Input"/>
      <sheetName val="E Recon PWR Plt"/>
      <sheetName val="G Input"/>
      <sheetName val="G Recon PWR Plt"/>
      <sheetName val="Power Plant Info"/>
      <sheetName val="summary NOL"/>
      <sheetName val="GasMerchInv"/>
      <sheetName val="Jan15"/>
      <sheetName val="Feb15"/>
      <sheetName val="summary"/>
      <sheetName val="NOL Allocation November 2013"/>
      <sheetName val="Mar15"/>
      <sheetName val="Sheet1"/>
    </sheetNames>
    <sheetDataSet>
      <sheetData sheetId="0"/>
      <sheetData sheetId="1"/>
      <sheetData sheetId="2"/>
      <sheetData sheetId="3"/>
      <sheetData sheetId="4">
        <row r="16">
          <cell r="P16">
            <v>3519915457</v>
          </cell>
        </row>
      </sheetData>
      <sheetData sheetId="5">
        <row r="10">
          <cell r="Q10">
            <v>9239286237.6870823</v>
          </cell>
        </row>
      </sheetData>
      <sheetData sheetId="6"/>
      <sheetData sheetId="7">
        <row r="2446">
          <cell r="Q2446">
            <v>-11068951924.289999</v>
          </cell>
          <cell r="AB2446">
            <v>-11372298347.389999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16 Adj"/>
      <sheetName val="Rlfwd"/>
      <sheetName val="1.01 ROR ROE"/>
      <sheetName val="1.02 COC"/>
      <sheetName val="2.01 IS"/>
      <sheetName val="2.02 BS"/>
      <sheetName val="2.03 RB"/>
      <sheetName val="2.04 WC"/>
      <sheetName val="2.05 AM"/>
      <sheetName val="Summary of Compare"/>
      <sheetName val="Compare RB"/>
      <sheetName val="Compare IS"/>
      <sheetName val="Summaries &amp; 3.01-3.18 &amp; 4.01"/>
      <sheetName val="Restating Print Macros"/>
      <sheetName val="Module13"/>
      <sheetName val="Module14"/>
      <sheetName val="Module15"/>
      <sheetName val="Module1"/>
      <sheetName val="Unit Cost Dec v Jun"/>
      <sheetName val="Unit Cost Dec v Nov"/>
      <sheetName val="Unit Cost Dec v GRC"/>
      <sheetName val="UIP Summary"/>
      <sheetName val="ETR"/>
      <sheetName val="Interest"/>
      <sheetName val="Adjustment No 5 FIT"/>
      <sheetName val="Jun14CBR"/>
      <sheetName val="12-15SOE"/>
      <sheetName val="6-15SOE"/>
      <sheetName val="Load for Unit Cost"/>
      <sheetName val="Estimated ET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PUGET SOUND ENERGY-ELECTRIC</v>
          </cell>
        </row>
        <row r="12">
          <cell r="CM12">
            <v>7.0179999999999999E-3</v>
          </cell>
        </row>
        <row r="13">
          <cell r="CM13">
            <v>2E-3</v>
          </cell>
        </row>
        <row r="14">
          <cell r="CM14">
            <v>3.8462000000000003E-2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Normal="100" workbookViewId="0">
      <selection activeCell="C31" sqref="C31"/>
    </sheetView>
  </sheetViews>
  <sheetFormatPr defaultColWidth="8.33203125" defaultRowHeight="12.75"/>
  <cols>
    <col min="1" max="1" width="60.33203125" style="2" customWidth="1"/>
    <col min="2" max="2" width="8" style="2" customWidth="1"/>
    <col min="3" max="3" width="27.6640625" style="2" customWidth="1"/>
    <col min="4" max="4" width="15.6640625" style="2" customWidth="1"/>
    <col min="5" max="5" width="5.1640625" style="2" customWidth="1"/>
    <col min="6" max="6" width="8.33203125" style="2"/>
    <col min="7" max="7" width="5.6640625" style="2" customWidth="1"/>
    <col min="8" max="16384" width="8.33203125" style="2"/>
  </cols>
  <sheetData>
    <row r="1" spans="1:8" ht="13.5" thickBot="1">
      <c r="A1" s="1" t="s">
        <v>0</v>
      </c>
      <c r="D1" s="600" t="s">
        <v>1</v>
      </c>
    </row>
    <row r="2" spans="1:8">
      <c r="A2" s="520">
        <v>42916</v>
      </c>
    </row>
    <row r="3" spans="1:8">
      <c r="A3" s="3"/>
    </row>
    <row r="4" spans="1:8">
      <c r="C4" s="4" t="s">
        <v>2</v>
      </c>
      <c r="D4"/>
      <c r="E4"/>
      <c r="F4"/>
    </row>
    <row r="5" spans="1:8">
      <c r="B5" s="5"/>
      <c r="C5" s="6" t="s">
        <v>3</v>
      </c>
      <c r="D5"/>
      <c r="E5"/>
      <c r="F5"/>
    </row>
    <row r="6" spans="1:8">
      <c r="D6"/>
      <c r="E6"/>
      <c r="F6"/>
    </row>
    <row r="7" spans="1:8">
      <c r="A7" s="2" t="s">
        <v>4</v>
      </c>
      <c r="B7" s="2" t="s">
        <v>5</v>
      </c>
      <c r="C7" s="7">
        <f>+model!CQ44</f>
        <v>147802684.78062284</v>
      </c>
      <c r="D7"/>
      <c r="E7"/>
      <c r="F7"/>
    </row>
    <row r="8" spans="1:8">
      <c r="A8" s="2" t="s">
        <v>6</v>
      </c>
      <c r="B8" s="2" t="s">
        <v>7</v>
      </c>
      <c r="C8" s="7">
        <f>+model!CQ46</f>
        <v>1763440054.6629262</v>
      </c>
      <c r="D8"/>
      <c r="E8"/>
      <c r="F8"/>
    </row>
    <row r="9" spans="1:8">
      <c r="B9" s="8"/>
      <c r="C9" s="7"/>
      <c r="D9"/>
      <c r="E9"/>
      <c r="F9"/>
    </row>
    <row r="10" spans="1:8">
      <c r="A10" s="1" t="s">
        <v>8</v>
      </c>
      <c r="B10" s="9" t="s">
        <v>9</v>
      </c>
      <c r="C10" s="10">
        <f>+C7/C8</f>
        <v>8.3814975388474253E-2</v>
      </c>
      <c r="D10"/>
      <c r="E10"/>
      <c r="G10" s="10"/>
      <c r="H10"/>
    </row>
    <row r="11" spans="1:8">
      <c r="B11" s="11"/>
      <c r="C11" s="12"/>
      <c r="D11"/>
      <c r="E11"/>
      <c r="G11" s="13"/>
      <c r="H11"/>
    </row>
    <row r="12" spans="1:8">
      <c r="C12" s="14"/>
      <c r="D12"/>
      <c r="E12"/>
      <c r="F12"/>
      <c r="G12" s="7"/>
    </row>
    <row r="13" spans="1:8">
      <c r="C13" s="14"/>
      <c r="D13"/>
      <c r="E13"/>
      <c r="F13"/>
      <c r="G13" s="7"/>
    </row>
    <row r="14" spans="1:8">
      <c r="C14" s="14"/>
      <c r="D14"/>
      <c r="E14"/>
      <c r="F14"/>
      <c r="G14" s="7"/>
    </row>
    <row r="15" spans="1:8">
      <c r="A15" s="2" t="s">
        <v>4</v>
      </c>
      <c r="B15" s="2" t="s">
        <v>10</v>
      </c>
      <c r="C15" s="15">
        <f>+C7</f>
        <v>147802684.78062284</v>
      </c>
      <c r="D15"/>
      <c r="E15"/>
      <c r="F15"/>
    </row>
    <row r="16" spans="1:8">
      <c r="A16" s="2" t="s">
        <v>11</v>
      </c>
      <c r="B16" s="2" t="s">
        <v>12</v>
      </c>
      <c r="C16" s="7">
        <f>+model!T17</f>
        <v>52903201.639887787</v>
      </c>
      <c r="D16"/>
      <c r="E16"/>
      <c r="F16"/>
    </row>
    <row r="17" spans="1:6">
      <c r="A17" s="2" t="s">
        <v>13</v>
      </c>
      <c r="B17" s="2" t="s">
        <v>14</v>
      </c>
      <c r="C17" s="15">
        <f>+C15-C16</f>
        <v>94899483.14073506</v>
      </c>
      <c r="D17"/>
      <c r="E17"/>
      <c r="F17"/>
    </row>
    <row r="18" spans="1:6">
      <c r="C18" s="14"/>
      <c r="D18"/>
      <c r="E18"/>
      <c r="F18"/>
    </row>
    <row r="19" spans="1:6">
      <c r="A19" s="2" t="s">
        <v>6</v>
      </c>
      <c r="B19" s="2" t="s">
        <v>15</v>
      </c>
      <c r="C19" s="15">
        <f>+C8</f>
        <v>1763440054.6629262</v>
      </c>
      <c r="D19"/>
      <c r="E19"/>
      <c r="F19"/>
    </row>
    <row r="20" spans="1:6">
      <c r="A20" s="2" t="s">
        <v>16</v>
      </c>
      <c r="B20" s="2" t="s">
        <v>17</v>
      </c>
      <c r="C20" s="16">
        <v>0.49130000000000001</v>
      </c>
      <c r="D20"/>
      <c r="E20"/>
      <c r="F20"/>
    </row>
    <row r="21" spans="1:6">
      <c r="A21" s="2" t="s">
        <v>18</v>
      </c>
      <c r="B21" s="2" t="s">
        <v>19</v>
      </c>
      <c r="C21" s="7">
        <f>+C19*C20</f>
        <v>866378098.85589564</v>
      </c>
      <c r="D21"/>
      <c r="E21"/>
      <c r="F21"/>
    </row>
    <row r="22" spans="1:6">
      <c r="C22" s="7"/>
      <c r="D22"/>
      <c r="E22"/>
      <c r="F22"/>
    </row>
    <row r="23" spans="1:6">
      <c r="A23" s="1" t="s">
        <v>20</v>
      </c>
      <c r="B23" s="2" t="s">
        <v>21</v>
      </c>
      <c r="C23" s="10">
        <f>+C17/C21</f>
        <v>0.109535875001983</v>
      </c>
      <c r="D23"/>
      <c r="E23"/>
      <c r="F23"/>
    </row>
    <row r="24" spans="1:6">
      <c r="D24"/>
      <c r="E24"/>
      <c r="F24"/>
    </row>
    <row r="25" spans="1:6">
      <c r="D25"/>
      <c r="E25"/>
      <c r="F25"/>
    </row>
    <row r="26" spans="1:6">
      <c r="D26"/>
      <c r="E26"/>
      <c r="F26"/>
    </row>
    <row r="27" spans="1:6">
      <c r="D27"/>
      <c r="E27"/>
      <c r="F27"/>
    </row>
    <row r="28" spans="1:6">
      <c r="D28"/>
      <c r="E28"/>
      <c r="F28"/>
    </row>
    <row r="29" spans="1:6">
      <c r="D29"/>
      <c r="E29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</sheetData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selection activeCell="K29" sqref="K29"/>
    </sheetView>
  </sheetViews>
  <sheetFormatPr defaultColWidth="10.6640625" defaultRowHeight="12.75"/>
  <cols>
    <col min="1" max="1" width="4.5" style="17" bestFit="1" customWidth="1"/>
    <col min="2" max="2" width="36.83203125" style="17" bestFit="1" customWidth="1"/>
    <col min="3" max="3" width="28.6640625" style="17" customWidth="1"/>
    <col min="4" max="4" width="14.1640625" style="17" customWidth="1"/>
    <col min="5" max="5" width="12" style="17" customWidth="1"/>
    <col min="6" max="6" width="14.1640625" style="17" customWidth="1"/>
    <col min="7" max="7" width="5.6640625" style="17" customWidth="1"/>
    <col min="8" max="8" width="14.33203125" style="17" bestFit="1" customWidth="1"/>
    <col min="9" max="9" width="12.33203125" style="17" bestFit="1" customWidth="1"/>
    <col min="10" max="16384" width="10.6640625" style="17"/>
  </cols>
  <sheetData>
    <row r="1" spans="1:8" ht="13.5" thickBot="1">
      <c r="F1" s="18" t="s">
        <v>22</v>
      </c>
    </row>
    <row r="2" spans="1:8">
      <c r="B2" s="3"/>
    </row>
    <row r="3" spans="1:8" ht="12.75" customHeight="1">
      <c r="A3" s="19" t="s">
        <v>23</v>
      </c>
      <c r="B3" s="19"/>
      <c r="C3" s="19"/>
      <c r="D3" s="19"/>
      <c r="E3" s="19"/>
      <c r="F3" s="20"/>
      <c r="G3" s="20"/>
    </row>
    <row r="4" spans="1:8" ht="12.75" customHeight="1">
      <c r="A4" s="19"/>
      <c r="B4" s="19"/>
      <c r="C4" s="19"/>
      <c r="D4" s="19"/>
      <c r="E4" s="19"/>
      <c r="F4" s="20"/>
      <c r="G4" s="20"/>
    </row>
    <row r="5" spans="1:8" ht="12.75" customHeight="1">
      <c r="A5" s="19" t="s">
        <v>24</v>
      </c>
      <c r="B5" s="19"/>
      <c r="C5" s="19"/>
      <c r="D5" s="19"/>
      <c r="E5" s="19"/>
      <c r="F5" s="20"/>
      <c r="G5" s="20"/>
    </row>
    <row r="6" spans="1:8" ht="12.75" customHeight="1">
      <c r="A6" s="19" t="s">
        <v>25</v>
      </c>
      <c r="B6" s="19"/>
      <c r="C6" s="19"/>
      <c r="D6" s="19"/>
      <c r="E6" s="19"/>
      <c r="F6" s="20"/>
      <c r="G6" s="20"/>
    </row>
    <row r="7" spans="1:8" s="24" customFormat="1" ht="12.75" customHeight="1">
      <c r="A7" s="21" t="str">
        <f>TESTYEAR</f>
        <v>FOR THE TWELVE MONTHS ENDED JUNE 30, 2017</v>
      </c>
      <c r="B7" s="22"/>
      <c r="C7" s="22"/>
      <c r="D7" s="22"/>
      <c r="E7" s="22"/>
      <c r="F7" s="23"/>
      <c r="G7" s="23"/>
    </row>
    <row r="8" spans="1:8">
      <c r="A8" s="25"/>
      <c r="B8" s="25"/>
      <c r="C8" s="25"/>
      <c r="D8" s="25"/>
      <c r="E8" s="25"/>
      <c r="F8" s="25"/>
    </row>
    <row r="9" spans="1:8">
      <c r="A9" s="25"/>
      <c r="B9" s="25"/>
      <c r="C9" s="25"/>
      <c r="D9" s="25"/>
      <c r="E9" s="25"/>
      <c r="F9" s="25"/>
    </row>
    <row r="10" spans="1:8">
      <c r="A10" s="25"/>
      <c r="B10" s="25"/>
      <c r="C10" s="25"/>
      <c r="D10" s="25"/>
      <c r="E10" s="25"/>
      <c r="H10" s="25"/>
    </row>
    <row r="11" spans="1:8">
      <c r="A11" s="26">
        <v>1</v>
      </c>
      <c r="B11" s="27" t="s">
        <v>26</v>
      </c>
      <c r="C11" s="27" t="s">
        <v>27</v>
      </c>
      <c r="D11" s="27" t="s">
        <v>28</v>
      </c>
      <c r="E11" s="27" t="s">
        <v>29</v>
      </c>
      <c r="F11" s="27" t="s">
        <v>30</v>
      </c>
    </row>
    <row r="12" spans="1:8">
      <c r="A12" s="26">
        <v>2</v>
      </c>
      <c r="B12" s="26"/>
      <c r="C12" s="26"/>
      <c r="D12" s="26"/>
      <c r="E12" s="26"/>
      <c r="F12" s="26"/>
      <c r="G12" s="26"/>
      <c r="H12" s="26"/>
    </row>
    <row r="13" spans="1:8">
      <c r="A13" s="26">
        <v>3</v>
      </c>
      <c r="B13" s="26" t="s">
        <v>31</v>
      </c>
      <c r="C13" s="26"/>
      <c r="D13" s="26"/>
      <c r="E13" s="26"/>
      <c r="F13" s="27" t="s">
        <v>32</v>
      </c>
      <c r="G13" s="26"/>
      <c r="H13" s="26"/>
    </row>
    <row r="14" spans="1:8">
      <c r="A14" s="26">
        <v>4</v>
      </c>
      <c r="B14" s="26"/>
      <c r="C14" s="26"/>
      <c r="D14" s="26"/>
      <c r="E14" s="26"/>
      <c r="F14" s="27" t="s">
        <v>33</v>
      </c>
      <c r="G14" s="26"/>
      <c r="H14" s="26"/>
    </row>
    <row r="15" spans="1:8">
      <c r="A15" s="26">
        <v>5</v>
      </c>
      <c r="B15" s="28" t="s">
        <v>34</v>
      </c>
      <c r="C15" s="28" t="s">
        <v>35</v>
      </c>
      <c r="D15" s="28" t="s">
        <v>36</v>
      </c>
      <c r="E15" s="28" t="s">
        <v>37</v>
      </c>
      <c r="F15" s="28" t="s">
        <v>38</v>
      </c>
      <c r="G15" s="26"/>
      <c r="H15" s="26"/>
    </row>
    <row r="16" spans="1:8">
      <c r="A16" s="26">
        <v>6</v>
      </c>
      <c r="B16" s="26"/>
      <c r="C16" s="26"/>
      <c r="D16" s="26"/>
      <c r="E16" s="26"/>
      <c r="F16" s="26"/>
      <c r="G16" s="26"/>
      <c r="H16" s="26"/>
    </row>
    <row r="17" spans="1:9">
      <c r="A17" s="26">
        <v>7</v>
      </c>
      <c r="B17" s="25" t="s">
        <v>39</v>
      </c>
      <c r="C17" s="29">
        <v>95868833</v>
      </c>
      <c r="D17" s="30">
        <v>1.2699999999999999E-2</v>
      </c>
      <c r="E17" s="31">
        <v>3.7999999999999999E-2</v>
      </c>
      <c r="F17" s="30">
        <v>5.0000000000000001E-4</v>
      </c>
      <c r="G17" s="32" t="s">
        <v>26</v>
      </c>
      <c r="H17" s="33"/>
      <c r="I17" s="34"/>
    </row>
    <row r="18" spans="1:9" ht="14.25">
      <c r="A18" s="26">
        <v>8</v>
      </c>
      <c r="B18" s="26"/>
      <c r="C18" s="35"/>
      <c r="D18" s="26"/>
      <c r="E18" s="35"/>
      <c r="F18" s="30"/>
      <c r="G18" s="26"/>
      <c r="H18" s="26"/>
    </row>
    <row r="19" spans="1:9">
      <c r="A19" s="26">
        <v>9</v>
      </c>
      <c r="B19" s="25" t="s">
        <v>40</v>
      </c>
      <c r="C19" s="29">
        <v>3746168142</v>
      </c>
      <c r="D19" s="36">
        <v>0.496</v>
      </c>
      <c r="E19" s="31">
        <v>5.9499999999999997E-2</v>
      </c>
      <c r="F19" s="30">
        <v>2.9499999999999998E-2</v>
      </c>
      <c r="G19" s="32" t="s">
        <v>26</v>
      </c>
      <c r="H19" s="26"/>
    </row>
    <row r="20" spans="1:9">
      <c r="A20" s="26">
        <v>12</v>
      </c>
      <c r="B20" s="26"/>
      <c r="C20" s="26"/>
      <c r="D20" s="26"/>
      <c r="E20" s="26"/>
      <c r="F20" s="37"/>
      <c r="G20" s="26"/>
      <c r="H20" s="26"/>
    </row>
    <row r="21" spans="1:9">
      <c r="A21" s="26">
        <v>13</v>
      </c>
      <c r="B21" s="25" t="s">
        <v>41</v>
      </c>
      <c r="C21" s="29">
        <v>3710919611</v>
      </c>
      <c r="D21" s="38">
        <v>0.49130000000000001</v>
      </c>
      <c r="E21" s="31">
        <v>9.8000000000000004E-2</v>
      </c>
      <c r="F21" s="39">
        <v>4.8099999999999997E-2</v>
      </c>
      <c r="G21" s="26"/>
      <c r="H21" s="26"/>
    </row>
    <row r="22" spans="1:9">
      <c r="A22" s="26">
        <v>14</v>
      </c>
      <c r="B22" s="26"/>
      <c r="C22" s="26"/>
      <c r="D22" s="26"/>
      <c r="E22" s="26"/>
      <c r="F22" s="40"/>
      <c r="G22" s="26"/>
      <c r="H22" s="26"/>
    </row>
    <row r="23" spans="1:9">
      <c r="A23" s="26">
        <v>16</v>
      </c>
      <c r="B23" s="25" t="s">
        <v>42</v>
      </c>
      <c r="C23" s="41">
        <f>SUM(C17:C22)</f>
        <v>7552956586</v>
      </c>
      <c r="D23" s="42">
        <v>1</v>
      </c>
      <c r="E23" s="43"/>
      <c r="F23" s="44">
        <f>ROUND(SUM(F17:F21),5)</f>
        <v>7.8100000000000003E-2</v>
      </c>
      <c r="G23" s="26"/>
      <c r="H23" s="26"/>
    </row>
    <row r="24" spans="1:9">
      <c r="A24" s="26">
        <v>17.600000000000001</v>
      </c>
      <c r="B24" s="26"/>
      <c r="C24" s="26"/>
      <c r="D24" s="26"/>
      <c r="E24" s="26"/>
      <c r="F24" s="45"/>
      <c r="G24" s="26"/>
      <c r="H24" s="26"/>
    </row>
    <row r="25" spans="1:9">
      <c r="A25" s="26">
        <v>19.2</v>
      </c>
      <c r="B25" s="26"/>
      <c r="C25" s="26"/>
      <c r="D25" s="26"/>
      <c r="E25" s="26"/>
      <c r="F25" s="46"/>
      <c r="G25" s="26"/>
      <c r="H25" s="26"/>
    </row>
    <row r="26" spans="1:9">
      <c r="A26" s="26">
        <v>20.8</v>
      </c>
      <c r="B26" s="25" t="s">
        <v>43</v>
      </c>
      <c r="C26" s="25"/>
      <c r="D26" s="26"/>
      <c r="E26" s="26"/>
      <c r="F26" s="46"/>
      <c r="G26" s="26"/>
      <c r="H26" s="26"/>
    </row>
    <row r="27" spans="1:9">
      <c r="B27" s="26"/>
      <c r="C27" s="26"/>
      <c r="D27" s="26"/>
      <c r="E27" s="26" t="s">
        <v>44</v>
      </c>
      <c r="F27" s="47">
        <f>F17+F19</f>
        <v>0.03</v>
      </c>
      <c r="G27" s="26"/>
      <c r="H27" s="26"/>
    </row>
    <row r="28" spans="1:9">
      <c r="B28" s="26"/>
      <c r="C28" s="26"/>
      <c r="D28" s="26"/>
      <c r="E28" s="26"/>
      <c r="F28" s="47"/>
      <c r="G28" s="26"/>
      <c r="H28" s="26"/>
    </row>
    <row r="29" spans="1:9">
      <c r="B29" s="26"/>
      <c r="C29" s="48"/>
      <c r="D29" s="26"/>
      <c r="E29" s="26"/>
      <c r="F29" s="26"/>
      <c r="G29" s="26"/>
      <c r="H29" s="26"/>
    </row>
    <row r="30" spans="1:9">
      <c r="B30" s="26"/>
      <c r="C30" s="48"/>
      <c r="D30" s="26"/>
      <c r="E30" s="26"/>
      <c r="F30" s="26"/>
      <c r="G30" s="26"/>
      <c r="H30" s="26"/>
    </row>
    <row r="31" spans="1:9">
      <c r="B31" s="26"/>
      <c r="C31" s="48"/>
      <c r="D31" s="26"/>
      <c r="E31" s="26"/>
      <c r="F31" s="26"/>
      <c r="G31" s="26"/>
      <c r="H31" s="26"/>
    </row>
    <row r="32" spans="1:9">
      <c r="B32" s="26"/>
      <c r="C32" s="48"/>
      <c r="D32" s="26"/>
      <c r="E32" s="26"/>
      <c r="F32" s="26"/>
      <c r="G32" s="26"/>
    </row>
    <row r="33" spans="2:7">
      <c r="B33" s="26"/>
      <c r="C33" s="48"/>
      <c r="D33" s="26"/>
      <c r="E33" s="26"/>
      <c r="F33" s="26"/>
      <c r="G33" s="26"/>
    </row>
    <row r="34" spans="2:7">
      <c r="B34" s="26"/>
      <c r="C34" s="48"/>
      <c r="D34" s="26"/>
      <c r="E34" s="26"/>
      <c r="F34" s="26"/>
      <c r="G34" s="26"/>
    </row>
    <row r="35" spans="2:7">
      <c r="B35" s="26"/>
      <c r="C35" s="48"/>
      <c r="D35" s="26"/>
      <c r="E35" s="26"/>
      <c r="F35" s="26"/>
      <c r="G35" s="26"/>
    </row>
    <row r="36" spans="2:7">
      <c r="B36" s="26"/>
      <c r="C36" s="48"/>
      <c r="D36" s="26"/>
      <c r="E36" s="26"/>
      <c r="F36" s="26"/>
      <c r="G36" s="26"/>
    </row>
    <row r="37" spans="2:7">
      <c r="B37" s="26"/>
      <c r="C37" s="48"/>
      <c r="D37" s="26"/>
      <c r="E37" s="26"/>
      <c r="F37" s="26"/>
      <c r="G37" s="26"/>
    </row>
    <row r="38" spans="2:7">
      <c r="B38" s="26"/>
      <c r="C38" s="48"/>
      <c r="D38" s="26"/>
      <c r="E38" s="26"/>
      <c r="F38" s="26"/>
      <c r="G38" s="26"/>
    </row>
    <row r="39" spans="2:7">
      <c r="B39" s="26"/>
      <c r="C39" s="48"/>
      <c r="D39" s="26"/>
      <c r="E39" s="26"/>
      <c r="F39" s="26"/>
      <c r="G39" s="26"/>
    </row>
    <row r="40" spans="2:7">
      <c r="B40" s="26"/>
      <c r="C40" s="48"/>
      <c r="D40" s="26"/>
      <c r="E40" s="26"/>
      <c r="F40" s="26"/>
      <c r="G40" s="26"/>
    </row>
    <row r="41" spans="2:7">
      <c r="B41" s="26"/>
      <c r="C41" s="48"/>
      <c r="D41" s="26"/>
      <c r="E41" s="26"/>
      <c r="F41" s="26"/>
      <c r="G41" s="26"/>
    </row>
    <row r="42" spans="2:7">
      <c r="B42" s="26"/>
      <c r="C42" s="48"/>
      <c r="D42" s="26"/>
      <c r="E42" s="26"/>
      <c r="F42" s="26"/>
      <c r="G42" s="26"/>
    </row>
    <row r="43" spans="2:7">
      <c r="B43" s="26"/>
      <c r="C43" s="48"/>
      <c r="D43" s="26"/>
      <c r="E43" s="26"/>
      <c r="F43" s="26"/>
      <c r="G43" s="26"/>
    </row>
    <row r="44" spans="2:7">
      <c r="B44" s="26"/>
      <c r="C44" s="48"/>
      <c r="D44" s="26"/>
      <c r="E44" s="26"/>
      <c r="F44" s="26"/>
      <c r="G44" s="26"/>
    </row>
    <row r="45" spans="2:7">
      <c r="B45" s="26"/>
      <c r="C45" s="48"/>
      <c r="D45" s="26"/>
      <c r="E45" s="26"/>
      <c r="F45" s="26"/>
      <c r="G45" s="26"/>
    </row>
    <row r="46" spans="2:7">
      <c r="B46" s="26"/>
      <c r="C46" s="48"/>
      <c r="D46" s="26"/>
      <c r="E46" s="26"/>
      <c r="F46" s="26"/>
      <c r="G46" s="26"/>
    </row>
    <row r="47" spans="2:7">
      <c r="B47" s="26"/>
      <c r="C47" s="48"/>
      <c r="D47" s="26"/>
      <c r="E47" s="26"/>
      <c r="F47" s="26"/>
      <c r="G47" s="26"/>
    </row>
    <row r="48" spans="2:7">
      <c r="B48" s="26"/>
      <c r="C48" s="48"/>
      <c r="D48" s="26"/>
      <c r="E48" s="26"/>
      <c r="F48" s="26"/>
      <c r="G48" s="26"/>
    </row>
    <row r="49" spans="2:7">
      <c r="B49" s="26"/>
      <c r="C49" s="48"/>
      <c r="D49" s="26"/>
      <c r="E49" s="26"/>
      <c r="F49" s="26"/>
      <c r="G49" s="26"/>
    </row>
    <row r="50" spans="2:7">
      <c r="B50" s="26"/>
      <c r="C50" s="48"/>
      <c r="D50" s="26"/>
      <c r="E50" s="26"/>
      <c r="F50" s="26"/>
      <c r="G50" s="26"/>
    </row>
    <row r="51" spans="2:7">
      <c r="B51" s="26"/>
      <c r="C51" s="48"/>
      <c r="D51" s="26"/>
      <c r="E51" s="26"/>
      <c r="F51" s="26"/>
      <c r="G51" s="26"/>
    </row>
    <row r="52" spans="2:7">
      <c r="B52" s="26"/>
      <c r="C52" s="48"/>
      <c r="D52" s="26"/>
      <c r="E52" s="26"/>
      <c r="F52" s="26"/>
      <c r="G52" s="26"/>
    </row>
  </sheetData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zoomScaleNormal="100" workbookViewId="0">
      <selection activeCell="D1" sqref="D1"/>
    </sheetView>
  </sheetViews>
  <sheetFormatPr defaultColWidth="11.6640625" defaultRowHeight="15"/>
  <cols>
    <col min="1" max="1" width="71.83203125" style="527" customWidth="1"/>
    <col min="2" max="4" width="21.5" style="527" customWidth="1"/>
    <col min="5" max="5" width="3.33203125" style="527" customWidth="1"/>
    <col min="6" max="6" width="11.6640625" style="528"/>
    <col min="7" max="7" width="5.6640625" style="528" customWidth="1"/>
    <col min="8" max="11" width="11.6640625" style="528"/>
    <col min="12" max="16384" width="11.6640625" style="527"/>
  </cols>
  <sheetData>
    <row r="1" spans="1:8" s="527" customFormat="1" ht="18" customHeight="1" thickBot="1">
      <c r="A1" s="525" t="s">
        <v>314</v>
      </c>
      <c r="B1" s="526"/>
      <c r="C1" s="526"/>
      <c r="D1" s="673" t="s">
        <v>625</v>
      </c>
      <c r="F1" s="528"/>
    </row>
    <row r="2" spans="1:8" s="527" customFormat="1" ht="18" customHeight="1">
      <c r="A2" s="525" t="s">
        <v>315</v>
      </c>
      <c r="B2" s="526"/>
      <c r="C2" s="526"/>
      <c r="D2" s="526"/>
      <c r="F2" s="528"/>
    </row>
    <row r="3" spans="1:8" s="527" customFormat="1" ht="18" customHeight="1">
      <c r="A3" s="674" t="s">
        <v>316</v>
      </c>
      <c r="B3" s="674"/>
      <c r="C3" s="674"/>
      <c r="D3" s="674"/>
      <c r="F3" s="528"/>
    </row>
    <row r="4" spans="1:8" s="527" customFormat="1" ht="12" customHeight="1">
      <c r="B4" s="526"/>
      <c r="C4" s="526"/>
      <c r="D4" s="526"/>
      <c r="F4" s="528"/>
    </row>
    <row r="5" spans="1:8" s="527" customFormat="1" ht="18" customHeight="1">
      <c r="A5" s="675" t="s">
        <v>317</v>
      </c>
      <c r="B5" s="675"/>
      <c r="C5" s="675"/>
      <c r="D5" s="675"/>
      <c r="E5" s="529"/>
      <c r="F5" s="529"/>
    </row>
    <row r="6" spans="1:8" s="527" customFormat="1" ht="18" customHeight="1">
      <c r="A6" s="676"/>
      <c r="B6" s="676"/>
      <c r="C6" s="676"/>
      <c r="D6" s="676"/>
      <c r="E6" s="529"/>
      <c r="F6" s="529"/>
    </row>
    <row r="7" spans="1:8" s="527" customFormat="1" ht="18" customHeight="1">
      <c r="A7" s="530"/>
      <c r="B7" s="531" t="s">
        <v>48</v>
      </c>
      <c r="C7" s="532" t="s">
        <v>49</v>
      </c>
      <c r="D7" s="533" t="s">
        <v>318</v>
      </c>
      <c r="F7" s="528"/>
    </row>
    <row r="8" spans="1:8" s="527" customFormat="1" ht="18" customHeight="1">
      <c r="A8" s="534" t="s">
        <v>319</v>
      </c>
      <c r="B8" s="535"/>
      <c r="C8" s="535"/>
      <c r="D8" s="536"/>
      <c r="E8" s="528"/>
      <c r="F8" s="528"/>
    </row>
    <row r="9" spans="1:8" s="527" customFormat="1" ht="18" customHeight="1">
      <c r="A9" s="537" t="s">
        <v>320</v>
      </c>
      <c r="B9" s="538">
        <v>2221296739.6499901</v>
      </c>
      <c r="C9" s="539">
        <v>981840831.97000003</v>
      </c>
      <c r="D9" s="540">
        <f>SUM(B9:C9)</f>
        <v>3203137571.6199903</v>
      </c>
      <c r="E9" s="528"/>
      <c r="F9" s="528"/>
    </row>
    <row r="10" spans="1:8" s="527" customFormat="1" ht="18" customHeight="1">
      <c r="A10" s="537" t="s">
        <v>321</v>
      </c>
      <c r="B10" s="541">
        <v>349576.41</v>
      </c>
      <c r="C10" s="542">
        <v>0</v>
      </c>
      <c r="D10" s="543">
        <f>SUM(B10:C10)</f>
        <v>349576.41</v>
      </c>
      <c r="E10" s="528"/>
      <c r="H10" s="528"/>
    </row>
    <row r="11" spans="1:8" s="527" customFormat="1" ht="18" customHeight="1">
      <c r="A11" s="537" t="s">
        <v>322</v>
      </c>
      <c r="B11" s="541">
        <v>163482379.31</v>
      </c>
      <c r="C11" s="542">
        <v>0</v>
      </c>
      <c r="D11" s="543">
        <f>SUM(B11:C11)</f>
        <v>163482379.31</v>
      </c>
      <c r="E11" s="528"/>
      <c r="H11" s="528"/>
    </row>
    <row r="12" spans="1:8" s="527" customFormat="1" ht="18" customHeight="1">
      <c r="A12" s="537" t="s">
        <v>323</v>
      </c>
      <c r="B12" s="544">
        <v>55256300.969999999</v>
      </c>
      <c r="C12" s="545">
        <v>1987948.27</v>
      </c>
      <c r="D12" s="546">
        <f>SUM(B12:C12)</f>
        <v>57244249.240000002</v>
      </c>
      <c r="E12" s="528"/>
      <c r="F12" s="528"/>
    </row>
    <row r="13" spans="1:8" s="527" customFormat="1" ht="18" customHeight="1">
      <c r="A13" s="537" t="s">
        <v>324</v>
      </c>
      <c r="B13" s="539">
        <f>SUM(B9:B12)</f>
        <v>2440384996.3399897</v>
      </c>
      <c r="C13" s="539">
        <f>SUM(C9:C12)</f>
        <v>983828780.24000001</v>
      </c>
      <c r="D13" s="540">
        <f>SUM(D9:D12)</f>
        <v>3424213776.5799899</v>
      </c>
      <c r="E13" s="528"/>
      <c r="F13" s="528"/>
    </row>
    <row r="14" spans="1:8" s="527" customFormat="1" ht="18" customHeight="1">
      <c r="A14" s="534" t="s">
        <v>325</v>
      </c>
      <c r="B14" s="547"/>
      <c r="C14" s="547"/>
      <c r="D14" s="543"/>
      <c r="E14" s="528"/>
      <c r="F14" s="528"/>
    </row>
    <row r="15" spans="1:8" s="527" customFormat="1" ht="18" customHeight="1">
      <c r="A15" s="534" t="s">
        <v>326</v>
      </c>
      <c r="B15" s="547"/>
      <c r="C15" s="547"/>
      <c r="D15" s="543"/>
      <c r="E15" s="528"/>
      <c r="F15" s="528"/>
    </row>
    <row r="16" spans="1:8" s="527" customFormat="1" ht="18" customHeight="1">
      <c r="A16" s="534" t="s">
        <v>327</v>
      </c>
      <c r="B16" s="547"/>
      <c r="C16" s="547"/>
      <c r="D16" s="543"/>
      <c r="E16" s="528"/>
      <c r="F16" s="528"/>
    </row>
    <row r="17" spans="1:5" s="527" customFormat="1" ht="18" customHeight="1">
      <c r="A17" s="534" t="s">
        <v>328</v>
      </c>
      <c r="B17" s="547"/>
      <c r="C17" s="547"/>
      <c r="D17" s="543"/>
      <c r="E17" s="528"/>
    </row>
    <row r="18" spans="1:5" s="527" customFormat="1" ht="18" customHeight="1">
      <c r="A18" s="537" t="s">
        <v>329</v>
      </c>
      <c r="B18" s="548">
        <v>205681432.38999999</v>
      </c>
      <c r="C18" s="548">
        <v>0</v>
      </c>
      <c r="D18" s="540">
        <f>B18+C18</f>
        <v>205681432.38999999</v>
      </c>
      <c r="E18" s="528"/>
    </row>
    <row r="19" spans="1:5" s="527" customFormat="1" ht="18" customHeight="1">
      <c r="A19" s="537" t="s">
        <v>330</v>
      </c>
      <c r="B19" s="549">
        <v>582807204.79999995</v>
      </c>
      <c r="C19" s="549">
        <v>358561523.50999999</v>
      </c>
      <c r="D19" s="550">
        <f>B19+C19</f>
        <v>941368728.30999994</v>
      </c>
      <c r="E19" s="528"/>
    </row>
    <row r="20" spans="1:5" s="527" customFormat="1" ht="18" customHeight="1">
      <c r="A20" s="537" t="s">
        <v>331</v>
      </c>
      <c r="B20" s="549">
        <v>116334356.609999</v>
      </c>
      <c r="C20" s="549">
        <v>0</v>
      </c>
      <c r="D20" s="550">
        <f>B20+C20</f>
        <v>116334356.609999</v>
      </c>
      <c r="E20" s="528"/>
    </row>
    <row r="21" spans="1:5" s="527" customFormat="1" ht="18" customHeight="1">
      <c r="A21" s="537" t="s">
        <v>332</v>
      </c>
      <c r="B21" s="544">
        <v>-74875751</v>
      </c>
      <c r="C21" s="545">
        <v>0</v>
      </c>
      <c r="D21" s="551">
        <f>B21+C21</f>
        <v>-74875751</v>
      </c>
      <c r="E21" s="528"/>
    </row>
    <row r="22" spans="1:5" s="527" customFormat="1" ht="18" customHeight="1">
      <c r="A22" s="537" t="s">
        <v>333</v>
      </c>
      <c r="B22" s="539">
        <f>SUM(B18:B21)</f>
        <v>829947242.799999</v>
      </c>
      <c r="C22" s="539">
        <f>SUM(C18:C21)</f>
        <v>358561523.50999999</v>
      </c>
      <c r="D22" s="540">
        <f>SUM(D18:D21)</f>
        <v>1188508766.3099988</v>
      </c>
      <c r="E22" s="528"/>
    </row>
    <row r="23" spans="1:5" s="527" customFormat="1" ht="18" customHeight="1">
      <c r="A23" s="552" t="s">
        <v>334</v>
      </c>
      <c r="B23" s="553"/>
      <c r="C23" s="553"/>
      <c r="D23" s="554"/>
    </row>
    <row r="24" spans="1:5" s="527" customFormat="1" ht="18" customHeight="1">
      <c r="A24" s="537" t="s">
        <v>335</v>
      </c>
      <c r="B24" s="548">
        <v>126292316.47</v>
      </c>
      <c r="C24" s="548">
        <v>3529340.5599999898</v>
      </c>
      <c r="D24" s="540">
        <f t="shared" ref="D24:D38" si="0">B24+C24</f>
        <v>129821657.02999999</v>
      </c>
      <c r="E24" s="528"/>
    </row>
    <row r="25" spans="1:5" s="527" customFormat="1" ht="18" customHeight="1">
      <c r="A25" s="537" t="s">
        <v>336</v>
      </c>
      <c r="B25" s="555">
        <v>20832541.870000001</v>
      </c>
      <c r="C25" s="555">
        <v>0</v>
      </c>
      <c r="D25" s="550">
        <f t="shared" si="0"/>
        <v>20832541.870000001</v>
      </c>
      <c r="E25" s="528"/>
    </row>
    <row r="26" spans="1:5" s="527" customFormat="1" ht="18" customHeight="1">
      <c r="A26" s="537" t="s">
        <v>337</v>
      </c>
      <c r="B26" s="555">
        <v>82240012.200000003</v>
      </c>
      <c r="C26" s="555">
        <v>58102629.640000001</v>
      </c>
      <c r="D26" s="550">
        <f t="shared" si="0"/>
        <v>140342641.84</v>
      </c>
      <c r="E26" s="528"/>
    </row>
    <row r="27" spans="1:5" s="527" customFormat="1" ht="18" customHeight="1">
      <c r="A27" s="537" t="s">
        <v>338</v>
      </c>
      <c r="B27" s="555">
        <v>48697414.906599998</v>
      </c>
      <c r="C27" s="555">
        <v>27966980.1333999</v>
      </c>
      <c r="D27" s="550">
        <f t="shared" si="0"/>
        <v>76664395.039999902</v>
      </c>
      <c r="E27" s="528"/>
    </row>
    <row r="28" spans="1:5" s="527" customFormat="1" ht="18" customHeight="1">
      <c r="A28" s="537" t="s">
        <v>339</v>
      </c>
      <c r="B28" s="555">
        <v>20894042.545100901</v>
      </c>
      <c r="C28" s="555">
        <v>8488209.2648990005</v>
      </c>
      <c r="D28" s="550">
        <f t="shared" si="0"/>
        <v>29382251.809999902</v>
      </c>
      <c r="E28" s="528"/>
    </row>
    <row r="29" spans="1:5" s="527" customFormat="1" ht="18" customHeight="1">
      <c r="A29" s="537" t="s">
        <v>340</v>
      </c>
      <c r="B29" s="555">
        <v>96262272.329999894</v>
      </c>
      <c r="C29" s="555">
        <v>16222701.9599999</v>
      </c>
      <c r="D29" s="550">
        <f t="shared" si="0"/>
        <v>112484974.2899998</v>
      </c>
      <c r="E29" s="528"/>
    </row>
    <row r="30" spans="1:5" s="527" customFormat="1" ht="18" customHeight="1">
      <c r="A30" s="537" t="s">
        <v>341</v>
      </c>
      <c r="B30" s="555">
        <v>123818674.82062101</v>
      </c>
      <c r="C30" s="555">
        <v>63009136.959378898</v>
      </c>
      <c r="D30" s="550">
        <f t="shared" si="0"/>
        <v>186827811.77999991</v>
      </c>
      <c r="E30" s="528"/>
    </row>
    <row r="31" spans="1:5" s="527" customFormat="1" ht="18" customHeight="1">
      <c r="A31" s="537" t="s">
        <v>342</v>
      </c>
      <c r="B31" s="555">
        <v>275354921.90397102</v>
      </c>
      <c r="C31" s="555">
        <v>127379844.63602699</v>
      </c>
      <c r="D31" s="550">
        <f t="shared" si="0"/>
        <v>402734766.53999799</v>
      </c>
      <c r="E31" s="528"/>
    </row>
    <row r="32" spans="1:5" s="527" customFormat="1" ht="18" customHeight="1">
      <c r="A32" s="537" t="s">
        <v>343</v>
      </c>
      <c r="B32" s="555">
        <v>52353886.061323904</v>
      </c>
      <c r="C32" s="555">
        <v>14297619.278675999</v>
      </c>
      <c r="D32" s="550">
        <f t="shared" si="0"/>
        <v>66651505.339999899</v>
      </c>
      <c r="E32" s="528"/>
    </row>
    <row r="33" spans="1:5" s="527" customFormat="1" ht="18" customHeight="1">
      <c r="A33" s="537" t="s">
        <v>344</v>
      </c>
      <c r="B33" s="555">
        <v>20484231.789999999</v>
      </c>
      <c r="C33" s="555">
        <v>0</v>
      </c>
      <c r="D33" s="550">
        <f t="shared" si="0"/>
        <v>20484231.789999999</v>
      </c>
      <c r="E33" s="528"/>
    </row>
    <row r="34" spans="1:5" s="527" customFormat="1" ht="18" customHeight="1">
      <c r="A34" s="556" t="s">
        <v>345</v>
      </c>
      <c r="B34" s="555">
        <v>-25113404.2327119</v>
      </c>
      <c r="C34" s="555">
        <v>-195212.237288</v>
      </c>
      <c r="D34" s="557">
        <f t="shared" si="0"/>
        <v>-25308616.469999898</v>
      </c>
    </row>
    <row r="35" spans="1:5" s="527" customFormat="1" ht="18" customHeight="1">
      <c r="A35" s="556" t="s">
        <v>346</v>
      </c>
      <c r="B35" s="555">
        <v>2872254.1199999899</v>
      </c>
      <c r="C35" s="555">
        <v>0</v>
      </c>
      <c r="D35" s="557">
        <f t="shared" si="0"/>
        <v>2872254.1199999899</v>
      </c>
    </row>
    <row r="36" spans="1:5" s="527" customFormat="1" ht="18" customHeight="1">
      <c r="A36" s="556" t="s">
        <v>347</v>
      </c>
      <c r="B36" s="555">
        <v>242108090.32026398</v>
      </c>
      <c r="C36" s="555">
        <v>111546662.07973599</v>
      </c>
      <c r="D36" s="557">
        <f t="shared" si="0"/>
        <v>353654752.39999998</v>
      </c>
    </row>
    <row r="37" spans="1:5" s="527" customFormat="1" ht="18" customHeight="1">
      <c r="A37" s="556" t="s">
        <v>348</v>
      </c>
      <c r="B37" s="555">
        <v>15378147.210000001</v>
      </c>
      <c r="C37" s="555">
        <v>22937488.600000001</v>
      </c>
      <c r="D37" s="557">
        <f t="shared" si="0"/>
        <v>38315635.810000002</v>
      </c>
    </row>
    <row r="38" spans="1:5" s="527" customFormat="1" ht="18" customHeight="1">
      <c r="A38" s="556" t="s">
        <v>349</v>
      </c>
      <c r="B38" s="558">
        <v>149901026.78999999</v>
      </c>
      <c r="C38" s="559">
        <v>51624674.159999996</v>
      </c>
      <c r="D38" s="560">
        <f t="shared" si="0"/>
        <v>201525700.94999999</v>
      </c>
    </row>
    <row r="39" spans="1:5" s="527" customFormat="1" ht="18" customHeight="1">
      <c r="A39" s="552" t="s">
        <v>350</v>
      </c>
      <c r="B39" s="539">
        <f>SUM(B22:B38)</f>
        <v>2082323671.9051681</v>
      </c>
      <c r="C39" s="539">
        <f>SUM(C22:C38)</f>
        <v>863471598.54482877</v>
      </c>
      <c r="D39" s="540">
        <f>SUM(D22:D38)</f>
        <v>2945795270.4499955</v>
      </c>
    </row>
    <row r="40" spans="1:5" s="527" customFormat="1" ht="18" customHeight="1">
      <c r="A40" s="556"/>
      <c r="B40" s="553"/>
      <c r="C40" s="553"/>
      <c r="D40" s="554"/>
    </row>
    <row r="41" spans="1:5" s="527" customFormat="1" ht="18" customHeight="1">
      <c r="A41" s="561" t="s">
        <v>302</v>
      </c>
      <c r="B41" s="562">
        <f>B13-B39</f>
        <v>358061324.43482161</v>
      </c>
      <c r="C41" s="562">
        <f>C13-C39</f>
        <v>120357181.69517124</v>
      </c>
      <c r="D41" s="563">
        <f>D13-D39</f>
        <v>478418506.12999439</v>
      </c>
    </row>
    <row r="42" spans="1:5" s="527" customFormat="1" ht="12" customHeight="1">
      <c r="A42" s="564"/>
      <c r="B42" s="565"/>
      <c r="C42" s="565"/>
      <c r="D42" s="566"/>
      <c r="E42" s="528"/>
    </row>
    <row r="43" spans="1:5" s="528" customFormat="1" ht="18" customHeight="1">
      <c r="A43" s="567"/>
      <c r="B43" s="568"/>
      <c r="C43" s="568"/>
      <c r="D43" s="546"/>
    </row>
    <row r="44" spans="1:5" s="527" customFormat="1" ht="18" customHeight="1">
      <c r="A44" s="528"/>
      <c r="B44" s="569"/>
    </row>
    <row r="46" spans="1:5" s="527" customFormat="1" ht="18" customHeight="1">
      <c r="B46" s="570"/>
      <c r="C46" s="570"/>
      <c r="D46" s="570"/>
    </row>
  </sheetData>
  <mergeCells count="3">
    <mergeCell ref="A3:D3"/>
    <mergeCell ref="A5:D5"/>
    <mergeCell ref="A6:D6"/>
  </mergeCells>
  <printOptions horizontalCentered="1"/>
  <pageMargins left="0.75" right="0.75" top="1" bottom="1" header="0.5" footer="0.5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0"/>
  <sheetViews>
    <sheetView zoomScaleNormal="100" workbookViewId="0">
      <selection activeCell="C1" sqref="C1"/>
    </sheetView>
  </sheetViews>
  <sheetFormatPr defaultColWidth="9.1640625" defaultRowHeight="15"/>
  <cols>
    <col min="1" max="1" width="65" style="575" customWidth="1"/>
    <col min="2" max="2" width="21" style="527" customWidth="1"/>
    <col min="3" max="3" width="22.6640625" style="527" bestFit="1" customWidth="1"/>
    <col min="4" max="16384" width="9.1640625" style="527"/>
  </cols>
  <sheetData>
    <row r="1" spans="1:3" ht="15.75" thickBot="1">
      <c r="C1" s="673" t="s">
        <v>626</v>
      </c>
    </row>
    <row r="2" spans="1:3">
      <c r="A2" s="677" t="s">
        <v>314</v>
      </c>
      <c r="B2" s="677"/>
      <c r="C2" s="677"/>
    </row>
    <row r="3" spans="1:3">
      <c r="A3" s="677" t="s">
        <v>351</v>
      </c>
      <c r="B3" s="677"/>
      <c r="C3" s="677"/>
    </row>
    <row r="4" spans="1:3">
      <c r="A4" s="677" t="s">
        <v>47</v>
      </c>
      <c r="B4" s="677"/>
      <c r="C4" s="677"/>
    </row>
    <row r="8" spans="1:3">
      <c r="A8" s="571" t="s">
        <v>352</v>
      </c>
      <c r="B8" s="572">
        <v>42916</v>
      </c>
      <c r="C8" s="573" t="s">
        <v>353</v>
      </c>
    </row>
    <row r="9" spans="1:3">
      <c r="A9" s="574" t="s">
        <v>354</v>
      </c>
    </row>
    <row r="10" spans="1:3">
      <c r="A10" s="574" t="s">
        <v>355</v>
      </c>
    </row>
    <row r="11" spans="1:3">
      <c r="A11" s="574" t="s">
        <v>356</v>
      </c>
    </row>
    <row r="12" spans="1:3">
      <c r="A12" s="574" t="s">
        <v>357</v>
      </c>
      <c r="B12" s="602">
        <v>9563337830.3700008</v>
      </c>
      <c r="C12" s="602">
        <v>9379928267.59375</v>
      </c>
    </row>
    <row r="13" spans="1:3">
      <c r="A13" s="574" t="s">
        <v>358</v>
      </c>
      <c r="B13" s="602">
        <v>0</v>
      </c>
      <c r="C13" s="602">
        <v>0</v>
      </c>
    </row>
    <row r="14" spans="1:3">
      <c r="A14" s="574" t="s">
        <v>359</v>
      </c>
      <c r="B14" s="602">
        <v>51838762.93</v>
      </c>
      <c r="C14" s="602">
        <v>49602643.822083332</v>
      </c>
    </row>
    <row r="15" spans="1:3">
      <c r="A15" s="574" t="s">
        <v>360</v>
      </c>
      <c r="B15" s="602">
        <v>66559971.020000003</v>
      </c>
      <c r="C15" s="602">
        <v>63021330.689583339</v>
      </c>
    </row>
    <row r="16" spans="1:3">
      <c r="A16" s="574" t="s">
        <v>361</v>
      </c>
      <c r="B16" s="602">
        <v>260700337.72999999</v>
      </c>
      <c r="C16" s="602">
        <v>247488573.08041665</v>
      </c>
    </row>
    <row r="17" spans="1:3">
      <c r="A17" s="574" t="s">
        <v>362</v>
      </c>
      <c r="B17" s="603">
        <v>282791674.87</v>
      </c>
      <c r="C17" s="603">
        <v>282791674.86999995</v>
      </c>
    </row>
    <row r="18" spans="1:3">
      <c r="A18" s="574" t="s">
        <v>363</v>
      </c>
      <c r="B18" s="602">
        <f>SUM(B12:B17)</f>
        <v>10225228576.920002</v>
      </c>
      <c r="C18" s="602">
        <f>SUM(C12:C17)</f>
        <v>10022832490.055832</v>
      </c>
    </row>
    <row r="19" spans="1:3">
      <c r="A19" s="574"/>
      <c r="B19" s="604"/>
      <c r="C19" s="604"/>
    </row>
    <row r="20" spans="1:3">
      <c r="A20" s="574" t="s">
        <v>364</v>
      </c>
      <c r="B20" s="604"/>
      <c r="C20" s="604"/>
    </row>
    <row r="21" spans="1:3">
      <c r="A21" s="574" t="s">
        <v>365</v>
      </c>
      <c r="B21" s="602">
        <v>3547918461.7399998</v>
      </c>
      <c r="C21" s="602">
        <v>3453565593.175415</v>
      </c>
    </row>
    <row r="22" spans="1:3">
      <c r="A22" s="574" t="s">
        <v>366</v>
      </c>
      <c r="B22" s="602">
        <v>1436911.3</v>
      </c>
      <c r="C22" s="602">
        <v>1436613.1620833336</v>
      </c>
    </row>
    <row r="23" spans="1:3">
      <c r="A23" s="574" t="s">
        <v>367</v>
      </c>
      <c r="B23" s="602">
        <v>76168187.659999996</v>
      </c>
      <c r="C23" s="602">
        <v>72777181.242499992</v>
      </c>
    </row>
    <row r="24" spans="1:3">
      <c r="A24" s="574" t="s">
        <v>368</v>
      </c>
      <c r="B24" s="602">
        <v>130324619.55</v>
      </c>
      <c r="C24" s="602">
        <v>107959384.1941666</v>
      </c>
    </row>
    <row r="25" spans="1:3">
      <c r="A25" s="574" t="s">
        <v>369</v>
      </c>
      <c r="B25" s="603">
        <v>8654564.4700000007</v>
      </c>
      <c r="C25" s="603">
        <v>8654564.4700000007</v>
      </c>
    </row>
    <row r="26" spans="1:3">
      <c r="A26" s="574" t="s">
        <v>370</v>
      </c>
      <c r="B26" s="602">
        <f>SUM(B21:B25)</f>
        <v>3764502744.7199998</v>
      </c>
      <c r="C26" s="602">
        <f>SUM(C21:C25)</f>
        <v>3644393336.2441645</v>
      </c>
    </row>
    <row r="27" spans="1:3">
      <c r="A27" s="574"/>
      <c r="B27" s="604"/>
      <c r="C27" s="604"/>
    </row>
    <row r="28" spans="1:3">
      <c r="A28" s="574" t="s">
        <v>371</v>
      </c>
      <c r="B28" s="604"/>
      <c r="C28" s="604"/>
    </row>
    <row r="29" spans="1:3">
      <c r="A29" s="574" t="s">
        <v>372</v>
      </c>
      <c r="B29" s="602">
        <v>583721717</v>
      </c>
      <c r="C29" s="602">
        <v>534418575.46333337</v>
      </c>
    </row>
    <row r="30" spans="1:3">
      <c r="A30" s="574" t="s">
        <v>373</v>
      </c>
      <c r="B30" s="602">
        <v>1374444.32</v>
      </c>
      <c r="C30" s="602">
        <v>345974.35666666669</v>
      </c>
    </row>
    <row r="31" spans="1:3">
      <c r="A31" s="574" t="s">
        <v>374</v>
      </c>
      <c r="B31" s="602">
        <v>10945931.24</v>
      </c>
      <c r="C31" s="602">
        <v>3250833.6933333334</v>
      </c>
    </row>
    <row r="32" spans="1:3">
      <c r="A32" s="574" t="s">
        <v>375</v>
      </c>
      <c r="B32" s="602">
        <v>915602.68</v>
      </c>
      <c r="C32" s="602">
        <v>3639129.4154166668</v>
      </c>
    </row>
    <row r="33" spans="1:3">
      <c r="A33" s="574" t="s">
        <v>376</v>
      </c>
      <c r="B33" s="603">
        <v>114308618.63</v>
      </c>
      <c r="C33" s="603">
        <v>93274506.37333332</v>
      </c>
    </row>
    <row r="34" spans="1:3">
      <c r="A34" s="574" t="s">
        <v>377</v>
      </c>
      <c r="B34" s="602">
        <f>SUM(B29:B33)</f>
        <v>711266313.87</v>
      </c>
      <c r="C34" s="602">
        <f>SUM(C29:C33)</f>
        <v>634929019.30208349</v>
      </c>
    </row>
    <row r="35" spans="1:3">
      <c r="A35" s="574"/>
      <c r="B35" s="604"/>
      <c r="C35" s="604"/>
    </row>
    <row r="36" spans="1:3">
      <c r="A36" s="574" t="s">
        <v>378</v>
      </c>
      <c r="B36" s="604"/>
      <c r="C36" s="604"/>
    </row>
    <row r="37" spans="1:3">
      <c r="A37" s="574" t="s">
        <v>379</v>
      </c>
      <c r="B37" s="602">
        <v>-5167333455.0499897</v>
      </c>
      <c r="C37" s="602">
        <v>-5037052567.5512476</v>
      </c>
    </row>
    <row r="38" spans="1:3">
      <c r="A38" s="574" t="s">
        <v>380</v>
      </c>
      <c r="B38" s="602">
        <v>-165358614.93000001</v>
      </c>
      <c r="C38" s="602">
        <v>-146236673.24625003</v>
      </c>
    </row>
    <row r="39" spans="1:3">
      <c r="A39" s="574" t="s">
        <v>381</v>
      </c>
      <c r="B39" s="603">
        <v>-125425628.68000001</v>
      </c>
      <c r="C39" s="603">
        <v>-121204681.03749974</v>
      </c>
    </row>
    <row r="40" spans="1:3">
      <c r="A40" s="574" t="s">
        <v>382</v>
      </c>
      <c r="B40" s="602">
        <f>SUM(B37:B39)</f>
        <v>-5458117698.6599903</v>
      </c>
      <c r="C40" s="602">
        <f>SUM(C37:C39)</f>
        <v>-5304493921.8349972</v>
      </c>
    </row>
    <row r="41" spans="1:3">
      <c r="A41" s="574"/>
      <c r="B41" s="604"/>
      <c r="C41" s="604"/>
    </row>
    <row r="42" spans="1:3">
      <c r="A42" s="574" t="s">
        <v>383</v>
      </c>
      <c r="B42" s="602">
        <v>9242879936.8500004</v>
      </c>
      <c r="C42" s="602">
        <v>8997660923.7670822</v>
      </c>
    </row>
    <row r="43" spans="1:3">
      <c r="A43" s="574"/>
      <c r="B43" s="604"/>
      <c r="C43" s="604"/>
    </row>
    <row r="44" spans="1:3">
      <c r="A44" s="574" t="s">
        <v>384</v>
      </c>
      <c r="B44" s="604"/>
      <c r="C44" s="604"/>
    </row>
    <row r="45" spans="1:3">
      <c r="A45" s="574" t="s">
        <v>385</v>
      </c>
      <c r="B45" s="604"/>
      <c r="C45" s="604"/>
    </row>
    <row r="46" spans="1:3">
      <c r="A46" s="574" t="s">
        <v>386</v>
      </c>
      <c r="B46" s="602">
        <v>3055298.19</v>
      </c>
      <c r="C46" s="602">
        <v>3056807.4899999988</v>
      </c>
    </row>
    <row r="47" spans="1:3">
      <c r="A47" s="574" t="s">
        <v>387</v>
      </c>
      <c r="B47" s="602">
        <v>-25296.42</v>
      </c>
      <c r="C47" s="602">
        <v>97614.145833333358</v>
      </c>
    </row>
    <row r="48" spans="1:3">
      <c r="A48" s="574" t="s">
        <v>388</v>
      </c>
      <c r="B48" s="602">
        <v>27252764</v>
      </c>
      <c r="C48" s="602">
        <v>29307182.75</v>
      </c>
    </row>
    <row r="49" spans="1:3">
      <c r="A49" s="574" t="s">
        <v>389</v>
      </c>
      <c r="B49" s="602">
        <v>50161586.509999998</v>
      </c>
      <c r="C49" s="602">
        <v>50258795.179999985</v>
      </c>
    </row>
    <row r="50" spans="1:3">
      <c r="A50" s="574" t="s">
        <v>390</v>
      </c>
      <c r="B50" s="602">
        <v>80444352.280000001</v>
      </c>
      <c r="C50" s="602">
        <v>82720399.56583333</v>
      </c>
    </row>
    <row r="51" spans="1:3">
      <c r="A51" s="574"/>
      <c r="B51" s="604"/>
      <c r="C51" s="604"/>
    </row>
    <row r="52" spans="1:3">
      <c r="A52" s="574" t="s">
        <v>391</v>
      </c>
      <c r="B52" s="602">
        <f>B50</f>
        <v>80444352.280000001</v>
      </c>
      <c r="C52" s="602">
        <f>C50</f>
        <v>82720399.56583333</v>
      </c>
    </row>
    <row r="53" spans="1:3">
      <c r="A53" s="574"/>
      <c r="B53" s="604"/>
      <c r="C53" s="604"/>
    </row>
    <row r="54" spans="1:3">
      <c r="A54" s="574" t="s">
        <v>392</v>
      </c>
      <c r="B54" s="604"/>
      <c r="C54" s="604"/>
    </row>
    <row r="55" spans="1:3">
      <c r="A55" s="574" t="s">
        <v>393</v>
      </c>
      <c r="B55" s="604"/>
      <c r="C55" s="604"/>
    </row>
    <row r="56" spans="1:3">
      <c r="A56" s="574" t="s">
        <v>394</v>
      </c>
      <c r="B56" s="602">
        <v>6035266.3799999896</v>
      </c>
      <c r="C56" s="602">
        <v>18372501.810833305</v>
      </c>
    </row>
    <row r="57" spans="1:3">
      <c r="A57" s="574" t="s">
        <v>395</v>
      </c>
      <c r="B57" s="602">
        <v>3567826.87</v>
      </c>
      <c r="C57" s="602">
        <v>4424941.3266666615</v>
      </c>
    </row>
    <row r="58" spans="1:3">
      <c r="A58" s="574" t="s">
        <v>396</v>
      </c>
      <c r="B58" s="602">
        <v>8399489.4800000004</v>
      </c>
      <c r="C58" s="602">
        <v>5122305.6329166656</v>
      </c>
    </row>
    <row r="59" spans="1:3">
      <c r="A59" s="574" t="s">
        <v>397</v>
      </c>
      <c r="B59" s="603">
        <v>0</v>
      </c>
      <c r="C59" s="603">
        <v>1666666.6666666667</v>
      </c>
    </row>
    <row r="60" spans="1:3">
      <c r="A60" s="574" t="s">
        <v>398</v>
      </c>
      <c r="B60" s="602">
        <f>SUM(B56:B59)</f>
        <v>18002582.729999989</v>
      </c>
      <c r="C60" s="602">
        <f>SUM(C56:C59)</f>
        <v>29586415.4370833</v>
      </c>
    </row>
    <row r="61" spans="1:3">
      <c r="A61" s="574"/>
      <c r="B61" s="604"/>
      <c r="C61" s="604"/>
    </row>
    <row r="62" spans="1:3">
      <c r="A62" s="574" t="s">
        <v>399</v>
      </c>
      <c r="B62" s="604"/>
      <c r="C62" s="604"/>
    </row>
    <row r="63" spans="1:3">
      <c r="A63" s="574" t="s">
        <v>400</v>
      </c>
      <c r="B63" s="604"/>
      <c r="C63" s="604"/>
    </row>
    <row r="64" spans="1:3">
      <c r="A64" s="574"/>
      <c r="B64" s="604"/>
      <c r="C64" s="604"/>
    </row>
    <row r="65" spans="1:3">
      <c r="A65" s="574" t="s">
        <v>401</v>
      </c>
      <c r="B65" s="604"/>
      <c r="C65" s="604"/>
    </row>
    <row r="66" spans="1:3">
      <c r="A66" s="574" t="s">
        <v>402</v>
      </c>
      <c r="B66" s="602">
        <v>2619410.85</v>
      </c>
      <c r="C66" s="602">
        <v>3152560.7341666669</v>
      </c>
    </row>
    <row r="67" spans="1:3">
      <c r="A67" s="574" t="s">
        <v>403</v>
      </c>
      <c r="B67" s="602">
        <v>172984237.72999999</v>
      </c>
      <c r="C67" s="602">
        <v>207746878.43291652</v>
      </c>
    </row>
    <row r="68" spans="1:3">
      <c r="A68" s="574" t="s">
        <v>404</v>
      </c>
      <c r="B68" s="602">
        <v>83435148.620000005</v>
      </c>
      <c r="C68" s="602">
        <v>84215550.395416647</v>
      </c>
    </row>
    <row r="69" spans="1:3">
      <c r="A69" s="574" t="s">
        <v>405</v>
      </c>
      <c r="B69" s="602">
        <v>7168529.2699999996</v>
      </c>
      <c r="C69" s="602">
        <v>11419352.410416668</v>
      </c>
    </row>
    <row r="70" spans="1:3">
      <c r="A70" s="574" t="s">
        <v>406</v>
      </c>
      <c r="B70" s="602">
        <v>0</v>
      </c>
      <c r="C70" s="602">
        <v>0</v>
      </c>
    </row>
    <row r="71" spans="1:3">
      <c r="A71" s="574" t="s">
        <v>407</v>
      </c>
      <c r="B71" s="602">
        <v>115944561.92</v>
      </c>
      <c r="C71" s="602">
        <v>161004747.59791642</v>
      </c>
    </row>
    <row r="72" spans="1:3">
      <c r="A72" s="574" t="s">
        <v>408</v>
      </c>
      <c r="B72" s="602">
        <v>143493.98000000001</v>
      </c>
      <c r="C72" s="602">
        <v>137461.96625000003</v>
      </c>
    </row>
    <row r="73" spans="1:3">
      <c r="A73" s="574" t="s">
        <v>409</v>
      </c>
      <c r="B73" s="603">
        <v>-10979924.09</v>
      </c>
      <c r="C73" s="603">
        <v>-5446182.7320833327</v>
      </c>
    </row>
    <row r="74" spans="1:3">
      <c r="A74" s="574" t="s">
        <v>410</v>
      </c>
      <c r="B74" s="602">
        <f>SUM(B66:B73)</f>
        <v>371315458.28000003</v>
      </c>
      <c r="C74" s="602">
        <f>SUM(C66:C73)</f>
        <v>462230368.80499965</v>
      </c>
    </row>
    <row r="75" spans="1:3">
      <c r="A75" s="574"/>
      <c r="B75" s="604"/>
      <c r="C75" s="604"/>
    </row>
    <row r="76" spans="1:3">
      <c r="A76" s="574" t="s">
        <v>411</v>
      </c>
      <c r="B76" s="604"/>
      <c r="C76" s="604"/>
    </row>
    <row r="77" spans="1:3">
      <c r="A77" s="574" t="s">
        <v>412</v>
      </c>
      <c r="B77" s="603">
        <v>-9976763.8000000007</v>
      </c>
      <c r="C77" s="603">
        <v>-10139304.121666649</v>
      </c>
    </row>
    <row r="78" spans="1:3">
      <c r="A78" s="574" t="s">
        <v>413</v>
      </c>
      <c r="B78" s="602">
        <f>SUM(B77)</f>
        <v>-9976763.8000000007</v>
      </c>
      <c r="C78" s="602">
        <f>SUM(C77)</f>
        <v>-10139304.121666649</v>
      </c>
    </row>
    <row r="79" spans="1:3">
      <c r="A79" s="574"/>
      <c r="B79" s="604"/>
      <c r="C79" s="604"/>
    </row>
    <row r="80" spans="1:3">
      <c r="A80" s="574" t="s">
        <v>414</v>
      </c>
      <c r="B80" s="604"/>
      <c r="C80" s="604"/>
    </row>
    <row r="81" spans="1:3">
      <c r="A81" s="574" t="s">
        <v>415</v>
      </c>
      <c r="B81" s="602">
        <v>20224231.0699999</v>
      </c>
      <c r="C81" s="602">
        <v>19628248.960833315</v>
      </c>
    </row>
    <row r="82" spans="1:3">
      <c r="A82" s="574" t="s">
        <v>416</v>
      </c>
      <c r="B82" s="602">
        <v>100850560.90000001</v>
      </c>
      <c r="C82" s="602">
        <v>103412188.70833325</v>
      </c>
    </row>
    <row r="83" spans="1:3">
      <c r="A83" s="574" t="s">
        <v>417</v>
      </c>
      <c r="B83" s="602">
        <v>186907.14</v>
      </c>
      <c r="C83" s="602">
        <v>230834.8979166667</v>
      </c>
    </row>
    <row r="84" spans="1:3">
      <c r="A84" s="574" t="s">
        <v>418</v>
      </c>
      <c r="B84" s="602">
        <v>4082.8</v>
      </c>
      <c r="C84" s="602">
        <v>4082.8000000000006</v>
      </c>
    </row>
    <row r="85" spans="1:3">
      <c r="A85" s="574" t="s">
        <v>419</v>
      </c>
      <c r="B85" s="602">
        <v>-82568.66</v>
      </c>
      <c r="C85" s="602">
        <v>1574343.586666666</v>
      </c>
    </row>
    <row r="86" spans="1:3">
      <c r="A86" s="574" t="s">
        <v>420</v>
      </c>
      <c r="B86" s="602">
        <v>33929203.519999899</v>
      </c>
      <c r="C86" s="602">
        <v>31885597.300833315</v>
      </c>
    </row>
    <row r="87" spans="1:3">
      <c r="A87" s="574" t="s">
        <v>421</v>
      </c>
      <c r="B87" s="603">
        <v>37421.32</v>
      </c>
      <c r="C87" s="603">
        <v>49269.212500000001</v>
      </c>
    </row>
    <row r="88" spans="1:3">
      <c r="A88" s="574" t="s">
        <v>422</v>
      </c>
      <c r="B88" s="602">
        <f>SUM(B81:B87)</f>
        <v>155149838.08999979</v>
      </c>
      <c r="C88" s="602">
        <f>SUM(C81:C87)</f>
        <v>156784565.46708322</v>
      </c>
    </row>
    <row r="89" spans="1:3">
      <c r="A89" s="574"/>
      <c r="B89" s="604"/>
      <c r="C89" s="604"/>
    </row>
    <row r="90" spans="1:3">
      <c r="A90" s="574" t="s">
        <v>423</v>
      </c>
      <c r="B90" s="604"/>
      <c r="C90" s="604"/>
    </row>
    <row r="91" spans="1:3">
      <c r="A91" s="574" t="s">
        <v>424</v>
      </c>
      <c r="B91" s="602">
        <v>16077806.07</v>
      </c>
      <c r="C91" s="602">
        <v>24529597.047083307</v>
      </c>
    </row>
    <row r="92" spans="1:3">
      <c r="A92" s="574" t="s">
        <v>425</v>
      </c>
      <c r="B92" s="603">
        <v>0</v>
      </c>
      <c r="C92" s="603">
        <v>0</v>
      </c>
    </row>
    <row r="93" spans="1:3">
      <c r="A93" s="574" t="s">
        <v>426</v>
      </c>
      <c r="B93" s="602">
        <f>SUM(B91:B92)</f>
        <v>16077806.07</v>
      </c>
      <c r="C93" s="602">
        <f>SUM(C91:C92)</f>
        <v>24529597.047083307</v>
      </c>
    </row>
    <row r="94" spans="1:3">
      <c r="A94" s="574"/>
      <c r="B94" s="604"/>
      <c r="C94" s="604"/>
    </row>
    <row r="95" spans="1:3">
      <c r="A95" s="574" t="s">
        <v>427</v>
      </c>
      <c r="B95" s="604"/>
      <c r="C95" s="604"/>
    </row>
    <row r="96" spans="1:3">
      <c r="A96" s="574" t="s">
        <v>428</v>
      </c>
      <c r="B96" s="602">
        <v>29041299.399999999</v>
      </c>
      <c r="C96" s="602">
        <v>24085074.71333332</v>
      </c>
    </row>
    <row r="97" spans="1:3">
      <c r="A97" s="574" t="s">
        <v>429</v>
      </c>
      <c r="B97" s="602">
        <v>0</v>
      </c>
      <c r="C97" s="602">
        <v>7291315.4745833324</v>
      </c>
    </row>
    <row r="98" spans="1:3">
      <c r="A98" s="574" t="s">
        <v>430</v>
      </c>
      <c r="B98" s="603">
        <v>10944.26</v>
      </c>
      <c r="C98" s="603">
        <v>7554.8470833333349</v>
      </c>
    </row>
    <row r="99" spans="1:3">
      <c r="A99" s="574" t="s">
        <v>431</v>
      </c>
      <c r="B99" s="602">
        <f>SUM(B96:B98)</f>
        <v>29052243.66</v>
      </c>
      <c r="C99" s="602">
        <f>SUM(C96:C98)</f>
        <v>31383945.034999985</v>
      </c>
    </row>
    <row r="100" spans="1:3">
      <c r="A100" s="574"/>
      <c r="B100" s="604"/>
      <c r="C100" s="604"/>
    </row>
    <row r="101" spans="1:3">
      <c r="A101" s="574" t="s">
        <v>432</v>
      </c>
      <c r="B101" s="604"/>
      <c r="C101" s="604"/>
    </row>
    <row r="102" spans="1:3">
      <c r="A102" s="574" t="s">
        <v>433</v>
      </c>
      <c r="B102" s="602">
        <v>485024731.71999902</v>
      </c>
      <c r="C102" s="602">
        <v>513828955.1520831</v>
      </c>
    </row>
    <row r="103" spans="1:3">
      <c r="A103" s="574"/>
      <c r="B103" s="602"/>
      <c r="C103" s="602"/>
    </row>
    <row r="104" spans="1:3">
      <c r="A104" s="574" t="s">
        <v>434</v>
      </c>
      <c r="B104" s="602">
        <v>1064645896.7499988</v>
      </c>
      <c r="C104" s="602">
        <v>1208204542.821665</v>
      </c>
    </row>
    <row r="105" spans="1:3">
      <c r="A105" s="574"/>
      <c r="B105" s="604"/>
      <c r="C105" s="604"/>
    </row>
    <row r="106" spans="1:3">
      <c r="A106" s="574" t="s">
        <v>435</v>
      </c>
      <c r="B106" s="604"/>
      <c r="C106" s="604"/>
    </row>
    <row r="107" spans="1:3">
      <c r="A107" s="574" t="s">
        <v>436</v>
      </c>
      <c r="B107" s="602">
        <v>20164574.16</v>
      </c>
      <c r="C107" s="602">
        <v>20163365.328333333</v>
      </c>
    </row>
    <row r="108" spans="1:3">
      <c r="A108" s="574" t="s">
        <v>437</v>
      </c>
      <c r="B108" s="602">
        <v>4802822.8499999996</v>
      </c>
      <c r="C108" s="602">
        <v>14907813.348333331</v>
      </c>
    </row>
    <row r="109" spans="1:3">
      <c r="A109" s="574" t="s">
        <v>438</v>
      </c>
      <c r="B109" s="602">
        <v>-4759533.8499999996</v>
      </c>
      <c r="C109" s="602">
        <v>-5832712.9233333105</v>
      </c>
    </row>
    <row r="110" spans="1:3">
      <c r="A110" s="574" t="s">
        <v>439</v>
      </c>
      <c r="B110" s="602">
        <v>4759533.8499999996</v>
      </c>
      <c r="C110" s="602">
        <v>5832712.9233333105</v>
      </c>
    </row>
    <row r="111" spans="1:3">
      <c r="A111" s="574" t="s">
        <v>440</v>
      </c>
      <c r="B111" s="602">
        <v>4505197.92</v>
      </c>
      <c r="C111" s="602">
        <v>6246719.7725</v>
      </c>
    </row>
    <row r="112" spans="1:3">
      <c r="A112" s="574" t="s">
        <v>441</v>
      </c>
      <c r="B112" s="602">
        <v>0</v>
      </c>
      <c r="C112" s="602">
        <v>0</v>
      </c>
    </row>
    <row r="113" spans="1:3">
      <c r="A113" s="574" t="s">
        <v>442</v>
      </c>
      <c r="B113" s="602">
        <v>25878171.530000001</v>
      </c>
      <c r="C113" s="602">
        <v>27175545.359583307</v>
      </c>
    </row>
    <row r="114" spans="1:3">
      <c r="A114" s="574" t="s">
        <v>443</v>
      </c>
      <c r="B114" s="602">
        <v>127021619.06999999</v>
      </c>
      <c r="C114" s="602">
        <v>124363718.41999944</v>
      </c>
    </row>
    <row r="115" spans="1:3">
      <c r="A115" s="574" t="s">
        <v>444</v>
      </c>
      <c r="B115" s="602">
        <v>2787564.26</v>
      </c>
      <c r="C115" s="602">
        <v>5260823.64708333</v>
      </c>
    </row>
    <row r="116" spans="1:3">
      <c r="A116" s="574" t="s">
        <v>445</v>
      </c>
      <c r="B116" s="602">
        <v>50429251.310000002</v>
      </c>
      <c r="C116" s="602">
        <v>50987367.779166639</v>
      </c>
    </row>
    <row r="117" spans="1:3">
      <c r="A117" s="574" t="s">
        <v>446</v>
      </c>
      <c r="B117" s="602">
        <v>511282706.12</v>
      </c>
      <c r="C117" s="602">
        <v>559238867.43458343</v>
      </c>
    </row>
    <row r="118" spans="1:3">
      <c r="A118" s="574" t="s">
        <v>447</v>
      </c>
      <c r="B118" s="602">
        <v>0</v>
      </c>
      <c r="C118" s="602">
        <v>0</v>
      </c>
    </row>
    <row r="119" spans="1:3">
      <c r="A119" s="574" t="s">
        <v>448</v>
      </c>
      <c r="B119" s="602">
        <v>-607698.13</v>
      </c>
      <c r="C119" s="602">
        <v>-506054.52791666589</v>
      </c>
    </row>
    <row r="120" spans="1:3">
      <c r="A120" s="574" t="s">
        <v>430</v>
      </c>
      <c r="B120" s="602">
        <v>219367905.91</v>
      </c>
      <c r="C120" s="602">
        <v>215582108.46374929</v>
      </c>
    </row>
    <row r="121" spans="1:3">
      <c r="A121" s="574" t="s">
        <v>449</v>
      </c>
      <c r="B121" s="602">
        <v>321095.21000000002</v>
      </c>
      <c r="C121" s="602">
        <v>435257.14708333329</v>
      </c>
    </row>
    <row r="122" spans="1:3">
      <c r="A122" s="574" t="s">
        <v>450</v>
      </c>
      <c r="B122" s="603">
        <v>40826354.879999898</v>
      </c>
      <c r="C122" s="603">
        <v>42198326.172916628</v>
      </c>
    </row>
    <row r="123" spans="1:3">
      <c r="A123" s="574" t="s">
        <v>451</v>
      </c>
      <c r="B123" s="602">
        <f>SUM(B107:B122)</f>
        <v>1006779565.0899999</v>
      </c>
      <c r="C123" s="602">
        <f>SUM(C107:C122)</f>
        <v>1066053858.3454154</v>
      </c>
    </row>
    <row r="124" spans="1:3">
      <c r="A124" s="574"/>
      <c r="B124" s="604"/>
      <c r="C124" s="604"/>
    </row>
    <row r="125" spans="1:3">
      <c r="A125" s="574" t="s">
        <v>452</v>
      </c>
      <c r="B125" s="602">
        <v>11394749750.969999</v>
      </c>
      <c r="C125" s="602">
        <v>11354639724.499992</v>
      </c>
    </row>
    <row r="126" spans="1:3">
      <c r="A126" s="574"/>
      <c r="B126" s="604"/>
      <c r="C126" s="604"/>
    </row>
    <row r="127" spans="1:3">
      <c r="A127" s="574" t="s">
        <v>453</v>
      </c>
      <c r="B127" s="604"/>
      <c r="C127" s="604"/>
    </row>
    <row r="128" spans="1:3">
      <c r="A128" s="574" t="s">
        <v>454</v>
      </c>
      <c r="B128" s="604"/>
      <c r="C128" s="604"/>
    </row>
    <row r="129" spans="1:3">
      <c r="A129" s="574" t="s">
        <v>455</v>
      </c>
      <c r="B129" s="602">
        <v>-298722.16999999899</v>
      </c>
      <c r="C129" s="602">
        <v>-323503.57499999972</v>
      </c>
    </row>
    <row r="130" spans="1:3">
      <c r="A130" s="574" t="s">
        <v>456</v>
      </c>
      <c r="B130" s="602">
        <v>-44031341.479999997</v>
      </c>
      <c r="C130" s="602">
        <v>-48300672.907916658</v>
      </c>
    </row>
    <row r="131" spans="1:3">
      <c r="A131" s="574" t="s">
        <v>457</v>
      </c>
      <c r="B131" s="602">
        <v>0</v>
      </c>
      <c r="C131" s="602">
        <v>0</v>
      </c>
    </row>
    <row r="132" spans="1:3">
      <c r="A132" s="574" t="s">
        <v>458</v>
      </c>
      <c r="B132" s="602">
        <v>-5000000</v>
      </c>
      <c r="C132" s="602">
        <v>-95868833.333333328</v>
      </c>
    </row>
    <row r="133" spans="1:3">
      <c r="A133" s="574" t="s">
        <v>459</v>
      </c>
      <c r="B133" s="602">
        <v>-281164029.66000003</v>
      </c>
      <c r="C133" s="602">
        <v>-287737884.76499969</v>
      </c>
    </row>
    <row r="134" spans="1:3">
      <c r="A134" s="574" t="s">
        <v>460</v>
      </c>
      <c r="B134" s="602">
        <v>0</v>
      </c>
      <c r="C134" s="602">
        <v>0</v>
      </c>
    </row>
    <row r="135" spans="1:3">
      <c r="A135" s="574" t="s">
        <v>461</v>
      </c>
      <c r="B135" s="602">
        <v>0</v>
      </c>
      <c r="C135" s="602">
        <v>0</v>
      </c>
    </row>
    <row r="136" spans="1:3">
      <c r="A136" s="574" t="s">
        <v>462</v>
      </c>
      <c r="B136" s="602">
        <v>-45138043.729999997</v>
      </c>
      <c r="C136" s="602">
        <v>-42943734.229999982</v>
      </c>
    </row>
    <row r="137" spans="1:3">
      <c r="A137" s="574" t="s">
        <v>463</v>
      </c>
      <c r="B137" s="602">
        <v>-102130801.15000001</v>
      </c>
      <c r="C137" s="602">
        <v>-106264043.47749978</v>
      </c>
    </row>
    <row r="138" spans="1:3">
      <c r="A138" s="574" t="s">
        <v>464</v>
      </c>
      <c r="B138" s="602">
        <v>-48232039.839999899</v>
      </c>
      <c r="C138" s="602">
        <v>-57913769.92666661</v>
      </c>
    </row>
    <row r="139" spans="1:3">
      <c r="A139" s="574" t="s">
        <v>465</v>
      </c>
      <c r="B139" s="602">
        <v>0</v>
      </c>
      <c r="C139" s="602">
        <v>0</v>
      </c>
    </row>
    <row r="140" spans="1:3">
      <c r="A140" s="574" t="s">
        <v>466</v>
      </c>
      <c r="B140" s="602">
        <v>-1764513.73</v>
      </c>
      <c r="C140" s="602">
        <v>-1577419.5637499981</v>
      </c>
    </row>
    <row r="141" spans="1:3">
      <c r="A141" s="574" t="s">
        <v>467</v>
      </c>
      <c r="B141" s="602">
        <v>-28894206.879999898</v>
      </c>
      <c r="C141" s="602">
        <v>-32735255.233749956</v>
      </c>
    </row>
    <row r="142" spans="1:3">
      <c r="A142" s="574" t="s">
        <v>468</v>
      </c>
      <c r="B142" s="603">
        <v>-1380869.56</v>
      </c>
      <c r="C142" s="603">
        <v>-354461.67166666663</v>
      </c>
    </row>
    <row r="143" spans="1:3">
      <c r="A143" s="574" t="s">
        <v>469</v>
      </c>
      <c r="B143" s="602">
        <f>SUM(B129:B142)</f>
        <v>-558034568.19999981</v>
      </c>
      <c r="C143" s="602">
        <f>SUM(C129:C142)</f>
        <v>-674019578.68458271</v>
      </c>
    </row>
    <row r="144" spans="1:3">
      <c r="A144" s="574"/>
      <c r="B144" s="604"/>
      <c r="C144" s="604"/>
    </row>
    <row r="145" spans="1:3">
      <c r="A145" s="574" t="s">
        <v>470</v>
      </c>
      <c r="B145" s="604"/>
      <c r="C145" s="604"/>
    </row>
    <row r="146" spans="1:3">
      <c r="A146" s="574" t="s">
        <v>471</v>
      </c>
      <c r="B146" s="604"/>
      <c r="C146" s="604"/>
    </row>
    <row r="147" spans="1:3">
      <c r="A147" s="574" t="s">
        <v>472</v>
      </c>
      <c r="B147" s="603">
        <v>-69724158.5</v>
      </c>
      <c r="C147" s="603">
        <v>-70782649.63499999</v>
      </c>
    </row>
    <row r="148" spans="1:3">
      <c r="A148" s="574" t="s">
        <v>473</v>
      </c>
      <c r="B148" s="602">
        <f>SUM(B147)</f>
        <v>-69724158.5</v>
      </c>
      <c r="C148" s="602">
        <f>SUM(C147)</f>
        <v>-70782649.63499999</v>
      </c>
    </row>
    <row r="149" spans="1:3">
      <c r="A149" s="574"/>
      <c r="B149" s="604"/>
      <c r="C149" s="604"/>
    </row>
    <row r="150" spans="1:3">
      <c r="A150" s="574" t="s">
        <v>474</v>
      </c>
      <c r="B150" s="604"/>
      <c r="C150" s="604"/>
    </row>
    <row r="151" spans="1:3">
      <c r="A151" s="574" t="s">
        <v>475</v>
      </c>
      <c r="B151" s="604">
        <v>0</v>
      </c>
      <c r="C151" s="604"/>
    </row>
    <row r="152" spans="1:3">
      <c r="A152" s="574" t="s">
        <v>476</v>
      </c>
      <c r="B152" s="602">
        <v>-1978726991.0999999</v>
      </c>
      <c r="C152" s="602">
        <v>-1900637920.457082</v>
      </c>
    </row>
    <row r="153" spans="1:3">
      <c r="A153" s="574" t="s">
        <v>472</v>
      </c>
      <c r="B153" s="603">
        <v>-268524409.45999998</v>
      </c>
      <c r="C153" s="603">
        <v>-285098898.27499968</v>
      </c>
    </row>
    <row r="154" spans="1:3">
      <c r="A154" s="574" t="s">
        <v>477</v>
      </c>
      <c r="B154" s="602">
        <f>SUM(B151:B153)</f>
        <v>-2247251400.5599999</v>
      </c>
      <c r="C154" s="602">
        <f>SUM(C152:C153)</f>
        <v>-2185736818.7320819</v>
      </c>
    </row>
    <row r="155" spans="1:3">
      <c r="A155" s="574"/>
      <c r="B155" s="604"/>
      <c r="C155" s="604"/>
    </row>
    <row r="156" spans="1:3">
      <c r="A156" s="574" t="s">
        <v>478</v>
      </c>
      <c r="B156" s="602">
        <v>-2316975559.0599999</v>
      </c>
      <c r="C156" s="602">
        <v>-2256519468.3670816</v>
      </c>
    </row>
    <row r="157" spans="1:3">
      <c r="A157" s="574"/>
      <c r="B157" s="604"/>
      <c r="C157" s="604"/>
    </row>
    <row r="158" spans="1:3">
      <c r="A158" s="574" t="s">
        <v>479</v>
      </c>
      <c r="B158" s="604"/>
      <c r="C158" s="604"/>
    </row>
    <row r="159" spans="1:3">
      <c r="A159" s="574" t="s">
        <v>480</v>
      </c>
      <c r="B159" s="604">
        <v>0</v>
      </c>
      <c r="C159" s="604">
        <v>0</v>
      </c>
    </row>
    <row r="160" spans="1:3">
      <c r="A160" s="574" t="s">
        <v>481</v>
      </c>
      <c r="B160" s="602">
        <v>-18236862.579999998</v>
      </c>
      <c r="C160" s="602">
        <v>-19266750.610416666</v>
      </c>
    </row>
    <row r="161" spans="1:3">
      <c r="A161" s="574" t="s">
        <v>482</v>
      </c>
      <c r="B161" s="602">
        <v>-2360000</v>
      </c>
      <c r="C161" s="602">
        <v>-913458.33333333337</v>
      </c>
    </row>
    <row r="162" spans="1:3">
      <c r="A162" s="574" t="s">
        <v>483</v>
      </c>
      <c r="B162" s="602">
        <v>-72166079</v>
      </c>
      <c r="C162" s="602">
        <v>-85050204.806249991</v>
      </c>
    </row>
    <row r="163" spans="1:3">
      <c r="A163" s="574" t="s">
        <v>484</v>
      </c>
      <c r="B163" s="602">
        <v>-254330284.38</v>
      </c>
      <c r="C163" s="602">
        <v>-272063757.10166675</v>
      </c>
    </row>
    <row r="164" spans="1:3">
      <c r="A164" s="574" t="s">
        <v>485</v>
      </c>
      <c r="B164" s="602">
        <v>0</v>
      </c>
      <c r="C164" s="602">
        <v>0</v>
      </c>
    </row>
    <row r="165" spans="1:3">
      <c r="A165" s="574" t="s">
        <v>486</v>
      </c>
      <c r="B165" s="602">
        <v>-184327085.28999901</v>
      </c>
      <c r="C165" s="602">
        <v>-148298195.25041613</v>
      </c>
    </row>
    <row r="166" spans="1:3">
      <c r="A166" s="574" t="s">
        <v>487</v>
      </c>
      <c r="B166" s="602">
        <v>-91335678.980000004</v>
      </c>
      <c r="C166" s="602">
        <v>-84457179.163333312</v>
      </c>
    </row>
    <row r="167" spans="1:3">
      <c r="A167" s="574" t="s">
        <v>488</v>
      </c>
      <c r="B167" s="602">
        <v>-371900853.50999999</v>
      </c>
      <c r="C167" s="602">
        <v>-380602796.30583304</v>
      </c>
    </row>
    <row r="168" spans="1:3">
      <c r="A168" s="574" t="s">
        <v>489</v>
      </c>
      <c r="B168" s="602">
        <v>-112496679.92</v>
      </c>
      <c r="C168" s="602">
        <v>-128600419.175</v>
      </c>
    </row>
    <row r="169" spans="1:3">
      <c r="A169" s="574" t="s">
        <v>490</v>
      </c>
      <c r="B169" s="602">
        <v>-2599332.5</v>
      </c>
      <c r="C169" s="602">
        <v>-2905869.9287499939</v>
      </c>
    </row>
    <row r="170" spans="1:3">
      <c r="A170" s="574" t="s">
        <v>491</v>
      </c>
      <c r="B170" s="603">
        <v>0</v>
      </c>
      <c r="C170" s="603">
        <v>41287.665000000001</v>
      </c>
    </row>
    <row r="171" spans="1:3">
      <c r="A171" s="574" t="s">
        <v>492</v>
      </c>
      <c r="B171" s="602">
        <f>SUM(B159:B170)</f>
        <v>-1109752856.1599989</v>
      </c>
      <c r="C171" s="602">
        <f>SUM(C159:C170)</f>
        <v>-1122117343.0099993</v>
      </c>
    </row>
    <row r="172" spans="1:3">
      <c r="A172" s="574"/>
      <c r="B172" s="604"/>
      <c r="C172" s="604"/>
    </row>
    <row r="173" spans="1:3">
      <c r="A173" s="574" t="s">
        <v>493</v>
      </c>
      <c r="B173" s="604"/>
      <c r="C173" s="604"/>
    </row>
    <row r="174" spans="1:3">
      <c r="A174" s="574" t="s">
        <v>494</v>
      </c>
      <c r="B174" s="604"/>
      <c r="C174" s="604"/>
    </row>
    <row r="175" spans="1:3">
      <c r="A175" s="574" t="s">
        <v>495</v>
      </c>
      <c r="B175" s="604"/>
      <c r="C175" s="604"/>
    </row>
    <row r="176" spans="1:3">
      <c r="A176" s="574" t="s">
        <v>496</v>
      </c>
      <c r="B176" s="602">
        <v>-859037.91</v>
      </c>
      <c r="C176" s="602">
        <v>-859037.91</v>
      </c>
    </row>
    <row r="177" spans="1:3">
      <c r="A177" s="574" t="s">
        <v>497</v>
      </c>
      <c r="B177" s="602">
        <v>-478145249.86999899</v>
      </c>
      <c r="C177" s="602">
        <v>-478145249.86999899</v>
      </c>
    </row>
    <row r="178" spans="1:3">
      <c r="A178" s="574" t="s">
        <v>498</v>
      </c>
      <c r="B178" s="602">
        <v>-2804096691.4699998</v>
      </c>
      <c r="C178" s="602">
        <v>-2804096691.4700003</v>
      </c>
    </row>
    <row r="179" spans="1:3">
      <c r="A179" s="574" t="s">
        <v>499</v>
      </c>
      <c r="B179" s="602">
        <v>7133879.4000000004</v>
      </c>
      <c r="C179" s="602">
        <v>7133879.4000000013</v>
      </c>
    </row>
    <row r="180" spans="1:3">
      <c r="A180" s="574" t="s">
        <v>500</v>
      </c>
      <c r="B180" s="602">
        <v>-20239166</v>
      </c>
      <c r="C180" s="602">
        <v>-19845794.75</v>
      </c>
    </row>
    <row r="181" spans="1:3">
      <c r="A181" s="574" t="s">
        <v>501</v>
      </c>
      <c r="B181" s="602">
        <v>-362644785.22999901</v>
      </c>
      <c r="C181" s="602">
        <v>-294074395.12833279</v>
      </c>
    </row>
    <row r="182" spans="1:3">
      <c r="A182" s="574" t="s">
        <v>502</v>
      </c>
      <c r="B182" s="602">
        <v>17244680</v>
      </c>
      <c r="C182" s="602">
        <v>15023594.583333334</v>
      </c>
    </row>
    <row r="183" spans="1:3">
      <c r="A183" s="574" t="s">
        <v>503</v>
      </c>
      <c r="B183" s="602">
        <v>140013066.63999999</v>
      </c>
      <c r="C183" s="602">
        <v>142457744.77166632</v>
      </c>
    </row>
    <row r="184" spans="1:3">
      <c r="A184" s="574" t="s">
        <v>504</v>
      </c>
      <c r="B184" s="602">
        <v>-193746413.21000001</v>
      </c>
      <c r="C184" s="602">
        <v>-215727125.36166644</v>
      </c>
    </row>
    <row r="185" spans="1:3">
      <c r="A185" s="574" t="s">
        <v>505</v>
      </c>
      <c r="B185" s="602">
        <v>51573654</v>
      </c>
      <c r="C185" s="602">
        <v>112338319.08333333</v>
      </c>
    </row>
    <row r="186" spans="1:3">
      <c r="A186" s="574" t="s">
        <v>506</v>
      </c>
      <c r="B186" s="603">
        <v>5848610</v>
      </c>
      <c r="C186" s="603">
        <v>5848610</v>
      </c>
    </row>
    <row r="187" spans="1:3">
      <c r="A187" s="574" t="s">
        <v>507</v>
      </c>
      <c r="B187" s="602">
        <f>SUM(B176:B186)</f>
        <v>-3637917453.6499982</v>
      </c>
      <c r="C187" s="602">
        <f>SUM(C176:C186)</f>
        <v>-3529946146.6516643</v>
      </c>
    </row>
    <row r="188" spans="1:3">
      <c r="A188" s="574"/>
      <c r="B188" s="604"/>
      <c r="C188" s="604"/>
    </row>
    <row r="189" spans="1:3">
      <c r="A189" s="574" t="s">
        <v>508</v>
      </c>
      <c r="B189" s="602">
        <f>B187</f>
        <v>-3637917453.6499982</v>
      </c>
      <c r="C189" s="602">
        <f>C187</f>
        <v>-3529946146.6516643</v>
      </c>
    </row>
    <row r="190" spans="1:3">
      <c r="A190" s="574"/>
      <c r="B190" s="604"/>
      <c r="C190" s="604"/>
    </row>
    <row r="191" spans="1:3">
      <c r="A191" s="574" t="s">
        <v>509</v>
      </c>
      <c r="B191" s="604"/>
      <c r="C191" s="604"/>
    </row>
    <row r="192" spans="1:3">
      <c r="A192" s="574" t="s">
        <v>510</v>
      </c>
      <c r="B192" s="604">
        <v>0</v>
      </c>
      <c r="C192" s="604"/>
    </row>
    <row r="193" spans="1:3">
      <c r="A193" s="574" t="s">
        <v>511</v>
      </c>
      <c r="B193" s="604"/>
      <c r="C193" s="604"/>
    </row>
    <row r="194" spans="1:3">
      <c r="A194" s="574"/>
      <c r="B194" s="604"/>
      <c r="C194" s="604"/>
    </row>
    <row r="195" spans="1:3">
      <c r="A195" s="574" t="s">
        <v>512</v>
      </c>
      <c r="B195" s="604"/>
      <c r="C195" s="604"/>
    </row>
    <row r="196" spans="1:3">
      <c r="A196" s="574" t="s">
        <v>513</v>
      </c>
      <c r="B196" s="604"/>
      <c r="C196" s="604"/>
    </row>
    <row r="197" spans="1:3">
      <c r="A197" s="574" t="s">
        <v>514</v>
      </c>
      <c r="B197" s="604"/>
      <c r="C197" s="604"/>
    </row>
    <row r="198" spans="1:3">
      <c r="A198" s="574"/>
      <c r="B198" s="604"/>
      <c r="C198" s="604"/>
    </row>
    <row r="199" spans="1:3">
      <c r="A199" s="574" t="s">
        <v>515</v>
      </c>
      <c r="B199" s="604"/>
      <c r="C199" s="604"/>
    </row>
    <row r="200" spans="1:3">
      <c r="A200" s="574" t="s">
        <v>516</v>
      </c>
      <c r="B200" s="602">
        <v>-250000000</v>
      </c>
      <c r="C200" s="602">
        <v>-250000000</v>
      </c>
    </row>
    <row r="201" spans="1:3">
      <c r="A201" s="574" t="s">
        <v>517</v>
      </c>
      <c r="B201" s="602">
        <v>-3523860000</v>
      </c>
      <c r="C201" s="602">
        <v>-3523860000</v>
      </c>
    </row>
    <row r="202" spans="1:3">
      <c r="A202" s="574" t="s">
        <v>518</v>
      </c>
      <c r="B202" s="603">
        <v>1790686.1</v>
      </c>
      <c r="C202" s="603">
        <v>1822812.2</v>
      </c>
    </row>
    <row r="203" spans="1:3">
      <c r="A203" s="574" t="s">
        <v>519</v>
      </c>
      <c r="B203" s="602">
        <f>SUM(B200:B202)</f>
        <v>-3772069313.9000001</v>
      </c>
      <c r="C203" s="602">
        <f>SUM(C200:C202)</f>
        <v>-3772037187.8000002</v>
      </c>
    </row>
    <row r="204" spans="1:3">
      <c r="A204" s="574"/>
      <c r="B204" s="604"/>
      <c r="C204" s="604"/>
    </row>
    <row r="205" spans="1:3">
      <c r="A205" s="574" t="s">
        <v>520</v>
      </c>
      <c r="B205" s="602">
        <v>-3772069313.9000001</v>
      </c>
      <c r="C205" s="602">
        <v>-3772037187.8000007</v>
      </c>
    </row>
    <row r="206" spans="1:3">
      <c r="A206" s="574"/>
      <c r="B206" s="604"/>
      <c r="C206" s="604"/>
    </row>
    <row r="207" spans="1:3">
      <c r="A207" s="574" t="s">
        <v>521</v>
      </c>
      <c r="B207" s="602">
        <v>-3772069313.9000001</v>
      </c>
      <c r="C207" s="602">
        <v>-3772037187.8000007</v>
      </c>
    </row>
    <row r="208" spans="1:3">
      <c r="A208" s="574"/>
      <c r="B208" s="604"/>
      <c r="C208" s="604"/>
    </row>
    <row r="209" spans="1:3">
      <c r="A209" s="574" t="s">
        <v>522</v>
      </c>
      <c r="B209" s="602">
        <v>-7409986767.5499983</v>
      </c>
      <c r="C209" s="602">
        <v>-7301983334.451663</v>
      </c>
    </row>
    <row r="210" spans="1:3">
      <c r="A210" s="574"/>
      <c r="B210" s="604"/>
      <c r="C210" s="604"/>
    </row>
    <row r="211" spans="1:3">
      <c r="A211" s="574" t="s">
        <v>523</v>
      </c>
      <c r="B211" s="602">
        <v>-11394749750.969997</v>
      </c>
      <c r="C211" s="602">
        <v>-11354639724.513311</v>
      </c>
    </row>
    <row r="212" spans="1:3">
      <c r="B212" s="601"/>
      <c r="C212" s="601"/>
    </row>
    <row r="213" spans="1:3">
      <c r="B213" s="601"/>
      <c r="C213" s="601"/>
    </row>
    <row r="214" spans="1:3">
      <c r="B214" s="601"/>
      <c r="C214" s="601"/>
    </row>
    <row r="215" spans="1:3">
      <c r="B215" s="601"/>
      <c r="C215" s="601"/>
    </row>
    <row r="216" spans="1:3">
      <c r="B216" s="601"/>
      <c r="C216" s="601"/>
    </row>
    <row r="217" spans="1:3">
      <c r="B217" s="601"/>
      <c r="C217" s="601"/>
    </row>
    <row r="218" spans="1:3">
      <c r="B218" s="601"/>
      <c r="C218" s="601"/>
    </row>
    <row r="219" spans="1:3">
      <c r="B219" s="601"/>
      <c r="C219" s="601"/>
    </row>
    <row r="220" spans="1:3">
      <c r="B220" s="601"/>
      <c r="C220" s="601"/>
    </row>
    <row r="221" spans="1:3">
      <c r="B221" s="601"/>
      <c r="C221" s="601"/>
    </row>
    <row r="222" spans="1:3">
      <c r="B222" s="601"/>
      <c r="C222" s="601"/>
    </row>
    <row r="223" spans="1:3">
      <c r="B223" s="601"/>
      <c r="C223" s="601"/>
    </row>
    <row r="224" spans="1:3">
      <c r="B224" s="601"/>
      <c r="C224" s="601"/>
    </row>
    <row r="225" spans="2:3">
      <c r="B225" s="601"/>
      <c r="C225" s="601"/>
    </row>
    <row r="226" spans="2:3">
      <c r="B226" s="601"/>
      <c r="C226" s="601"/>
    </row>
    <row r="227" spans="2:3">
      <c r="B227" s="601"/>
      <c r="C227" s="601"/>
    </row>
    <row r="228" spans="2:3">
      <c r="B228" s="601"/>
      <c r="C228" s="601"/>
    </row>
    <row r="229" spans="2:3">
      <c r="B229" s="601"/>
      <c r="C229" s="601"/>
    </row>
    <row r="230" spans="2:3">
      <c r="B230" s="601"/>
      <c r="C230" s="601"/>
    </row>
    <row r="231" spans="2:3">
      <c r="B231" s="601"/>
      <c r="C231" s="601"/>
    </row>
    <row r="232" spans="2:3">
      <c r="B232" s="601"/>
      <c r="C232" s="601"/>
    </row>
    <row r="233" spans="2:3">
      <c r="B233" s="601"/>
      <c r="C233" s="601"/>
    </row>
    <row r="234" spans="2:3">
      <c r="B234" s="601"/>
      <c r="C234" s="601"/>
    </row>
    <row r="235" spans="2:3">
      <c r="B235" s="601"/>
      <c r="C235" s="601"/>
    </row>
    <row r="236" spans="2:3">
      <c r="B236" s="601"/>
      <c r="C236" s="601"/>
    </row>
    <row r="237" spans="2:3">
      <c r="B237" s="601"/>
      <c r="C237" s="601"/>
    </row>
    <row r="238" spans="2:3">
      <c r="B238" s="601"/>
      <c r="C238" s="601"/>
    </row>
    <row r="239" spans="2:3">
      <c r="B239" s="601"/>
      <c r="C239" s="601"/>
    </row>
    <row r="240" spans="2:3">
      <c r="B240" s="601"/>
      <c r="C240" s="601"/>
    </row>
    <row r="241" spans="2:3">
      <c r="B241" s="601"/>
      <c r="C241" s="601"/>
    </row>
    <row r="242" spans="2:3">
      <c r="B242" s="601"/>
      <c r="C242" s="601"/>
    </row>
    <row r="243" spans="2:3">
      <c r="B243" s="601"/>
      <c r="C243" s="601"/>
    </row>
    <row r="244" spans="2:3">
      <c r="B244" s="601"/>
      <c r="C244" s="601"/>
    </row>
    <row r="245" spans="2:3">
      <c r="B245" s="601"/>
      <c r="C245" s="601"/>
    </row>
    <row r="246" spans="2:3">
      <c r="B246" s="601"/>
      <c r="C246" s="601"/>
    </row>
    <row r="247" spans="2:3">
      <c r="B247" s="601"/>
      <c r="C247" s="601"/>
    </row>
    <row r="248" spans="2:3">
      <c r="B248" s="601"/>
      <c r="C248" s="601"/>
    </row>
    <row r="249" spans="2:3">
      <c r="B249" s="601"/>
      <c r="C249" s="601"/>
    </row>
    <row r="250" spans="2:3">
      <c r="B250" s="601"/>
      <c r="C250" s="601"/>
    </row>
    <row r="251" spans="2:3">
      <c r="B251" s="601"/>
      <c r="C251" s="601"/>
    </row>
    <row r="252" spans="2:3">
      <c r="B252" s="601"/>
      <c r="C252" s="601"/>
    </row>
    <row r="253" spans="2:3">
      <c r="B253" s="601"/>
      <c r="C253" s="601"/>
    </row>
    <row r="254" spans="2:3">
      <c r="B254" s="601"/>
      <c r="C254" s="601"/>
    </row>
    <row r="255" spans="2:3">
      <c r="B255" s="601"/>
      <c r="C255" s="601"/>
    </row>
    <row r="256" spans="2:3">
      <c r="B256" s="601"/>
      <c r="C256" s="601"/>
    </row>
    <row r="257" spans="2:3">
      <c r="B257" s="601"/>
      <c r="C257" s="601"/>
    </row>
    <row r="258" spans="2:3">
      <c r="B258" s="601"/>
      <c r="C258" s="601"/>
    </row>
    <row r="259" spans="2:3">
      <c r="B259" s="601"/>
      <c r="C259" s="601"/>
    </row>
    <row r="260" spans="2:3">
      <c r="B260" s="601"/>
      <c r="C260" s="601"/>
    </row>
    <row r="261" spans="2:3">
      <c r="B261" s="601"/>
      <c r="C261" s="601"/>
    </row>
    <row r="262" spans="2:3">
      <c r="B262" s="601"/>
      <c r="C262" s="601"/>
    </row>
    <row r="263" spans="2:3">
      <c r="B263" s="601"/>
      <c r="C263" s="601"/>
    </row>
    <row r="264" spans="2:3">
      <c r="B264" s="601"/>
      <c r="C264" s="601"/>
    </row>
    <row r="265" spans="2:3">
      <c r="B265" s="601"/>
      <c r="C265" s="601"/>
    </row>
    <row r="266" spans="2:3">
      <c r="B266" s="601"/>
      <c r="C266" s="601"/>
    </row>
    <row r="267" spans="2:3">
      <c r="B267" s="601"/>
      <c r="C267" s="601"/>
    </row>
    <row r="268" spans="2:3">
      <c r="B268" s="601"/>
      <c r="C268" s="601"/>
    </row>
    <row r="269" spans="2:3">
      <c r="B269" s="601"/>
      <c r="C269" s="601"/>
    </row>
    <row r="270" spans="2:3">
      <c r="B270" s="601"/>
      <c r="C270" s="601"/>
    </row>
    <row r="271" spans="2:3">
      <c r="B271" s="601"/>
      <c r="C271" s="601"/>
    </row>
    <row r="272" spans="2:3">
      <c r="B272" s="601"/>
      <c r="C272" s="601"/>
    </row>
    <row r="273" spans="2:3">
      <c r="B273" s="601"/>
      <c r="C273" s="601"/>
    </row>
    <row r="274" spans="2:3">
      <c r="B274" s="601"/>
      <c r="C274" s="601"/>
    </row>
    <row r="275" spans="2:3">
      <c r="B275" s="601"/>
      <c r="C275" s="601"/>
    </row>
    <row r="276" spans="2:3">
      <c r="B276" s="601"/>
      <c r="C276" s="601"/>
    </row>
    <row r="277" spans="2:3">
      <c r="B277" s="601"/>
      <c r="C277" s="601"/>
    </row>
    <row r="278" spans="2:3">
      <c r="B278" s="601"/>
      <c r="C278" s="601"/>
    </row>
    <row r="279" spans="2:3">
      <c r="B279" s="601"/>
      <c r="C279" s="601"/>
    </row>
    <row r="280" spans="2:3">
      <c r="B280" s="601"/>
      <c r="C280" s="601"/>
    </row>
    <row r="281" spans="2:3">
      <c r="B281" s="601"/>
      <c r="C281" s="601"/>
    </row>
    <row r="282" spans="2:3">
      <c r="B282" s="601"/>
      <c r="C282" s="601"/>
    </row>
    <row r="283" spans="2:3">
      <c r="B283" s="601"/>
      <c r="C283" s="601"/>
    </row>
    <row r="284" spans="2:3">
      <c r="B284" s="601"/>
      <c r="C284" s="601"/>
    </row>
    <row r="285" spans="2:3">
      <c r="B285" s="601"/>
      <c r="C285" s="601"/>
    </row>
    <row r="286" spans="2:3">
      <c r="B286" s="601"/>
      <c r="C286" s="601"/>
    </row>
    <row r="287" spans="2:3">
      <c r="B287" s="601"/>
      <c r="C287" s="601"/>
    </row>
    <row r="288" spans="2:3">
      <c r="B288" s="601"/>
      <c r="C288" s="601"/>
    </row>
    <row r="289" spans="2:3">
      <c r="B289" s="601"/>
      <c r="C289" s="601"/>
    </row>
    <row r="290" spans="2:3">
      <c r="B290" s="601"/>
      <c r="C290" s="601"/>
    </row>
    <row r="291" spans="2:3">
      <c r="B291" s="601"/>
      <c r="C291" s="601"/>
    </row>
    <row r="292" spans="2:3">
      <c r="B292" s="601"/>
      <c r="C292" s="601"/>
    </row>
    <row r="293" spans="2:3">
      <c r="B293" s="601"/>
      <c r="C293" s="601"/>
    </row>
    <row r="294" spans="2:3">
      <c r="B294" s="601"/>
      <c r="C294" s="601"/>
    </row>
    <row r="295" spans="2:3">
      <c r="B295" s="601"/>
      <c r="C295" s="601"/>
    </row>
    <row r="296" spans="2:3">
      <c r="B296" s="601"/>
      <c r="C296" s="601"/>
    </row>
    <row r="297" spans="2:3">
      <c r="B297" s="601"/>
      <c r="C297" s="601"/>
    </row>
    <row r="298" spans="2:3">
      <c r="B298" s="601"/>
      <c r="C298" s="601"/>
    </row>
    <row r="299" spans="2:3">
      <c r="B299" s="601"/>
      <c r="C299" s="601"/>
    </row>
    <row r="300" spans="2:3">
      <c r="B300" s="601"/>
      <c r="C300" s="601"/>
    </row>
    <row r="301" spans="2:3">
      <c r="B301" s="601"/>
      <c r="C301" s="601"/>
    </row>
    <row r="302" spans="2:3">
      <c r="B302" s="601"/>
      <c r="C302" s="601"/>
    </row>
    <row r="303" spans="2:3">
      <c r="B303" s="601"/>
      <c r="C303" s="601"/>
    </row>
    <row r="304" spans="2:3">
      <c r="B304" s="601"/>
      <c r="C304" s="601"/>
    </row>
    <row r="305" spans="2:3">
      <c r="B305" s="601"/>
      <c r="C305" s="601"/>
    </row>
    <row r="306" spans="2:3">
      <c r="B306" s="601"/>
      <c r="C306" s="601"/>
    </row>
    <row r="307" spans="2:3">
      <c r="B307" s="601"/>
      <c r="C307" s="601"/>
    </row>
    <row r="308" spans="2:3">
      <c r="B308" s="601"/>
      <c r="C308" s="601"/>
    </row>
    <row r="309" spans="2:3">
      <c r="B309" s="601"/>
      <c r="C309" s="601"/>
    </row>
    <row r="310" spans="2:3">
      <c r="B310" s="601"/>
      <c r="C310" s="601"/>
    </row>
    <row r="311" spans="2:3">
      <c r="B311" s="601"/>
      <c r="C311" s="601"/>
    </row>
    <row r="312" spans="2:3">
      <c r="B312" s="601"/>
      <c r="C312" s="601"/>
    </row>
    <row r="313" spans="2:3">
      <c r="B313" s="601"/>
      <c r="C313" s="601"/>
    </row>
    <row r="314" spans="2:3">
      <c r="B314" s="601"/>
      <c r="C314" s="601"/>
    </row>
    <row r="315" spans="2:3">
      <c r="B315" s="601"/>
      <c r="C315" s="601"/>
    </row>
    <row r="316" spans="2:3">
      <c r="B316" s="601"/>
      <c r="C316" s="601"/>
    </row>
    <row r="317" spans="2:3">
      <c r="B317" s="601"/>
      <c r="C317" s="601"/>
    </row>
    <row r="318" spans="2:3">
      <c r="B318" s="601"/>
      <c r="C318" s="601"/>
    </row>
    <row r="319" spans="2:3">
      <c r="B319" s="601"/>
      <c r="C319" s="601"/>
    </row>
    <row r="320" spans="2:3">
      <c r="B320" s="601"/>
      <c r="C320" s="601"/>
    </row>
    <row r="321" spans="2:3">
      <c r="B321" s="601"/>
      <c r="C321" s="601"/>
    </row>
    <row r="322" spans="2:3">
      <c r="B322" s="601"/>
      <c r="C322" s="601"/>
    </row>
    <row r="323" spans="2:3">
      <c r="B323" s="601"/>
      <c r="C323" s="601"/>
    </row>
    <row r="324" spans="2:3">
      <c r="B324" s="601"/>
      <c r="C324" s="601"/>
    </row>
    <row r="325" spans="2:3">
      <c r="B325" s="601"/>
      <c r="C325" s="601"/>
    </row>
    <row r="326" spans="2:3">
      <c r="B326" s="601"/>
      <c r="C326" s="601"/>
    </row>
    <row r="327" spans="2:3">
      <c r="B327" s="601"/>
      <c r="C327" s="601"/>
    </row>
    <row r="328" spans="2:3">
      <c r="B328" s="601"/>
      <c r="C328" s="601"/>
    </row>
    <row r="329" spans="2:3">
      <c r="B329" s="601"/>
      <c r="C329" s="601"/>
    </row>
    <row r="330" spans="2:3">
      <c r="B330" s="601"/>
      <c r="C330" s="601"/>
    </row>
    <row r="331" spans="2:3">
      <c r="B331" s="601"/>
      <c r="C331" s="601"/>
    </row>
    <row r="332" spans="2:3">
      <c r="B332" s="601"/>
      <c r="C332" s="601"/>
    </row>
    <row r="333" spans="2:3">
      <c r="B333" s="601"/>
      <c r="C333" s="601"/>
    </row>
    <row r="334" spans="2:3">
      <c r="B334" s="601"/>
      <c r="C334" s="601"/>
    </row>
    <row r="335" spans="2:3">
      <c r="B335" s="601"/>
      <c r="C335" s="601"/>
    </row>
    <row r="336" spans="2:3">
      <c r="B336" s="601"/>
      <c r="C336" s="601"/>
    </row>
    <row r="337" spans="2:3">
      <c r="B337" s="601"/>
      <c r="C337" s="601"/>
    </row>
    <row r="338" spans="2:3">
      <c r="B338" s="601"/>
      <c r="C338" s="601"/>
    </row>
    <row r="339" spans="2:3">
      <c r="B339" s="601"/>
      <c r="C339" s="601"/>
    </row>
    <row r="340" spans="2:3">
      <c r="B340" s="601"/>
      <c r="C340" s="601"/>
    </row>
    <row r="341" spans="2:3">
      <c r="B341" s="601"/>
      <c r="C341" s="601"/>
    </row>
    <row r="342" spans="2:3">
      <c r="B342" s="601"/>
      <c r="C342" s="601"/>
    </row>
    <row r="343" spans="2:3">
      <c r="B343" s="601"/>
      <c r="C343" s="601"/>
    </row>
    <row r="344" spans="2:3">
      <c r="B344" s="601"/>
      <c r="C344" s="601"/>
    </row>
    <row r="345" spans="2:3">
      <c r="B345" s="601"/>
      <c r="C345" s="601"/>
    </row>
    <row r="346" spans="2:3">
      <c r="B346" s="601"/>
      <c r="C346" s="601"/>
    </row>
    <row r="347" spans="2:3">
      <c r="B347" s="601"/>
      <c r="C347" s="601"/>
    </row>
    <row r="348" spans="2:3">
      <c r="B348" s="601"/>
      <c r="C348" s="601"/>
    </row>
    <row r="349" spans="2:3">
      <c r="B349" s="601"/>
      <c r="C349" s="601"/>
    </row>
    <row r="350" spans="2:3">
      <c r="B350" s="601"/>
      <c r="C350" s="601"/>
    </row>
    <row r="351" spans="2:3">
      <c r="B351" s="601"/>
      <c r="C351" s="601"/>
    </row>
    <row r="352" spans="2:3">
      <c r="B352" s="601"/>
      <c r="C352" s="601"/>
    </row>
    <row r="353" spans="2:3">
      <c r="B353" s="601"/>
      <c r="C353" s="601"/>
    </row>
    <row r="354" spans="2:3">
      <c r="B354" s="601"/>
      <c r="C354" s="601"/>
    </row>
    <row r="355" spans="2:3">
      <c r="B355" s="601"/>
      <c r="C355" s="601"/>
    </row>
    <row r="356" spans="2:3">
      <c r="B356" s="601"/>
      <c r="C356" s="601"/>
    </row>
    <row r="357" spans="2:3">
      <c r="B357" s="601"/>
      <c r="C357" s="601"/>
    </row>
    <row r="358" spans="2:3">
      <c r="B358" s="601"/>
      <c r="C358" s="601"/>
    </row>
    <row r="359" spans="2:3">
      <c r="B359" s="601"/>
      <c r="C359" s="601"/>
    </row>
    <row r="360" spans="2:3">
      <c r="B360" s="601"/>
      <c r="C360" s="601"/>
    </row>
    <row r="361" spans="2:3">
      <c r="B361" s="601"/>
      <c r="C361" s="601"/>
    </row>
    <row r="362" spans="2:3">
      <c r="B362" s="601"/>
      <c r="C362" s="601"/>
    </row>
    <row r="363" spans="2:3">
      <c r="B363" s="601"/>
      <c r="C363" s="601"/>
    </row>
    <row r="364" spans="2:3">
      <c r="B364" s="601"/>
      <c r="C364" s="601"/>
    </row>
    <row r="365" spans="2:3">
      <c r="B365" s="601"/>
      <c r="C365" s="601"/>
    </row>
    <row r="366" spans="2:3">
      <c r="B366" s="601"/>
      <c r="C366" s="601"/>
    </row>
    <row r="367" spans="2:3">
      <c r="B367" s="601"/>
      <c r="C367" s="601"/>
    </row>
    <row r="368" spans="2:3">
      <c r="B368" s="601"/>
      <c r="C368" s="601"/>
    </row>
    <row r="369" spans="2:3">
      <c r="B369" s="601"/>
      <c r="C369" s="601"/>
    </row>
    <row r="370" spans="2:3">
      <c r="B370" s="601"/>
      <c r="C370" s="601"/>
    </row>
    <row r="371" spans="2:3">
      <c r="B371" s="601"/>
      <c r="C371" s="601"/>
    </row>
    <row r="372" spans="2:3">
      <c r="B372" s="601"/>
      <c r="C372" s="601"/>
    </row>
    <row r="373" spans="2:3">
      <c r="B373" s="601"/>
      <c r="C373" s="601"/>
    </row>
    <row r="374" spans="2:3">
      <c r="B374" s="601"/>
      <c r="C374" s="601"/>
    </row>
    <row r="375" spans="2:3">
      <c r="B375" s="601"/>
      <c r="C375" s="601"/>
    </row>
    <row r="376" spans="2:3">
      <c r="B376" s="601"/>
      <c r="C376" s="601"/>
    </row>
    <row r="377" spans="2:3">
      <c r="B377" s="601"/>
      <c r="C377" s="601"/>
    </row>
    <row r="378" spans="2:3">
      <c r="B378" s="601"/>
      <c r="C378" s="601"/>
    </row>
    <row r="379" spans="2:3">
      <c r="B379" s="601"/>
      <c r="C379" s="601"/>
    </row>
    <row r="380" spans="2:3">
      <c r="B380" s="601"/>
      <c r="C380" s="601"/>
    </row>
    <row r="381" spans="2:3">
      <c r="B381" s="601"/>
      <c r="C381" s="601"/>
    </row>
    <row r="382" spans="2:3">
      <c r="B382" s="601"/>
      <c r="C382" s="601"/>
    </row>
    <row r="383" spans="2:3">
      <c r="B383" s="601"/>
      <c r="C383" s="601"/>
    </row>
    <row r="384" spans="2:3">
      <c r="B384" s="601"/>
      <c r="C384" s="601"/>
    </row>
    <row r="385" spans="2:3">
      <c r="B385" s="601"/>
      <c r="C385" s="601"/>
    </row>
    <row r="386" spans="2:3">
      <c r="B386" s="601"/>
      <c r="C386" s="601"/>
    </row>
    <row r="387" spans="2:3">
      <c r="B387" s="601"/>
      <c r="C387" s="601"/>
    </row>
    <row r="388" spans="2:3">
      <c r="B388" s="601"/>
      <c r="C388" s="601"/>
    </row>
    <row r="389" spans="2:3">
      <c r="B389" s="601"/>
      <c r="C389" s="601"/>
    </row>
    <row r="390" spans="2:3">
      <c r="B390" s="601"/>
      <c r="C390" s="601"/>
    </row>
    <row r="391" spans="2:3">
      <c r="B391" s="601"/>
      <c r="C391" s="601"/>
    </row>
    <row r="392" spans="2:3">
      <c r="B392" s="601"/>
      <c r="C392" s="601"/>
    </row>
    <row r="393" spans="2:3">
      <c r="B393" s="601"/>
      <c r="C393" s="601"/>
    </row>
    <row r="394" spans="2:3">
      <c r="B394" s="601"/>
      <c r="C394" s="601"/>
    </row>
    <row r="395" spans="2:3">
      <c r="B395" s="601"/>
      <c r="C395" s="601"/>
    </row>
    <row r="396" spans="2:3">
      <c r="B396" s="601"/>
      <c r="C396" s="601"/>
    </row>
    <row r="397" spans="2:3">
      <c r="B397" s="601"/>
      <c r="C397" s="601"/>
    </row>
    <row r="398" spans="2:3">
      <c r="B398" s="601"/>
      <c r="C398" s="601"/>
    </row>
    <row r="399" spans="2:3">
      <c r="B399" s="601"/>
      <c r="C399" s="601"/>
    </row>
    <row r="400" spans="2:3">
      <c r="B400" s="601"/>
      <c r="C400" s="601"/>
    </row>
    <row r="401" spans="2:3">
      <c r="B401" s="601"/>
      <c r="C401" s="601"/>
    </row>
    <row r="402" spans="2:3">
      <c r="B402" s="601"/>
      <c r="C402" s="601"/>
    </row>
    <row r="403" spans="2:3">
      <c r="B403" s="601"/>
      <c r="C403" s="601"/>
    </row>
    <row r="404" spans="2:3">
      <c r="B404" s="601"/>
      <c r="C404" s="601"/>
    </row>
    <row r="405" spans="2:3">
      <c r="B405" s="601"/>
      <c r="C405" s="601"/>
    </row>
    <row r="406" spans="2:3">
      <c r="B406" s="601"/>
      <c r="C406" s="601"/>
    </row>
    <row r="407" spans="2:3">
      <c r="B407" s="601"/>
      <c r="C407" s="601"/>
    </row>
    <row r="408" spans="2:3">
      <c r="B408" s="601"/>
      <c r="C408" s="601"/>
    </row>
    <row r="409" spans="2:3">
      <c r="B409" s="601"/>
      <c r="C409" s="601"/>
    </row>
    <row r="410" spans="2:3">
      <c r="B410" s="601"/>
      <c r="C410" s="601"/>
    </row>
    <row r="411" spans="2:3">
      <c r="B411" s="601"/>
      <c r="C411" s="601"/>
    </row>
    <row r="412" spans="2:3">
      <c r="B412" s="601"/>
      <c r="C412" s="601"/>
    </row>
    <row r="413" spans="2:3">
      <c r="B413" s="601"/>
      <c r="C413" s="601"/>
    </row>
    <row r="414" spans="2:3">
      <c r="B414" s="601"/>
      <c r="C414" s="601"/>
    </row>
    <row r="415" spans="2:3">
      <c r="B415" s="601"/>
      <c r="C415" s="601"/>
    </row>
    <row r="416" spans="2:3">
      <c r="B416" s="601"/>
      <c r="C416" s="601"/>
    </row>
    <row r="417" spans="2:3">
      <c r="B417" s="601"/>
      <c r="C417" s="601"/>
    </row>
    <row r="418" spans="2:3">
      <c r="B418" s="601"/>
      <c r="C418" s="601"/>
    </row>
    <row r="419" spans="2:3">
      <c r="B419" s="601"/>
      <c r="C419" s="601"/>
    </row>
    <row r="420" spans="2:3">
      <c r="B420" s="601"/>
      <c r="C420" s="601"/>
    </row>
    <row r="421" spans="2:3">
      <c r="B421" s="601"/>
      <c r="C421" s="601"/>
    </row>
    <row r="422" spans="2:3">
      <c r="B422" s="601"/>
      <c r="C422" s="601"/>
    </row>
    <row r="423" spans="2:3">
      <c r="B423" s="601"/>
      <c r="C423" s="601"/>
    </row>
    <row r="424" spans="2:3">
      <c r="B424" s="601"/>
      <c r="C424" s="601"/>
    </row>
    <row r="425" spans="2:3">
      <c r="B425" s="601"/>
      <c r="C425" s="601"/>
    </row>
    <row r="426" spans="2:3">
      <c r="B426" s="601"/>
      <c r="C426" s="601"/>
    </row>
    <row r="427" spans="2:3">
      <c r="B427" s="601"/>
      <c r="C427" s="601"/>
    </row>
    <row r="428" spans="2:3">
      <c r="B428" s="601"/>
      <c r="C428" s="601"/>
    </row>
    <row r="429" spans="2:3">
      <c r="B429" s="601"/>
      <c r="C429" s="601"/>
    </row>
    <row r="430" spans="2:3">
      <c r="B430" s="601"/>
      <c r="C430" s="601"/>
    </row>
    <row r="431" spans="2:3">
      <c r="B431" s="601"/>
      <c r="C431" s="601"/>
    </row>
    <row r="432" spans="2:3">
      <c r="B432" s="601"/>
      <c r="C432" s="601"/>
    </row>
    <row r="433" spans="2:3">
      <c r="B433" s="601"/>
      <c r="C433" s="601"/>
    </row>
    <row r="434" spans="2:3">
      <c r="B434" s="601"/>
      <c r="C434" s="601"/>
    </row>
    <row r="435" spans="2:3">
      <c r="B435" s="601"/>
      <c r="C435" s="601"/>
    </row>
    <row r="436" spans="2:3">
      <c r="B436" s="601"/>
      <c r="C436" s="601"/>
    </row>
    <row r="437" spans="2:3">
      <c r="B437" s="601"/>
      <c r="C437" s="601"/>
    </row>
    <row r="438" spans="2:3">
      <c r="B438" s="601"/>
      <c r="C438" s="601"/>
    </row>
    <row r="439" spans="2:3">
      <c r="B439" s="601"/>
      <c r="C439" s="601"/>
    </row>
    <row r="440" spans="2:3">
      <c r="B440" s="601"/>
      <c r="C440" s="601"/>
    </row>
    <row r="441" spans="2:3">
      <c r="B441" s="601"/>
      <c r="C441" s="601"/>
    </row>
    <row r="442" spans="2:3">
      <c r="B442" s="601"/>
      <c r="C442" s="601"/>
    </row>
    <row r="443" spans="2:3">
      <c r="B443" s="601"/>
      <c r="C443" s="601"/>
    </row>
    <row r="444" spans="2:3">
      <c r="B444" s="601"/>
      <c r="C444" s="601"/>
    </row>
    <row r="445" spans="2:3">
      <c r="B445" s="601"/>
      <c r="C445" s="601"/>
    </row>
    <row r="446" spans="2:3">
      <c r="B446" s="601"/>
      <c r="C446" s="601"/>
    </row>
    <row r="447" spans="2:3">
      <c r="B447" s="601"/>
      <c r="C447" s="601"/>
    </row>
    <row r="448" spans="2:3">
      <c r="B448" s="601"/>
      <c r="C448" s="601"/>
    </row>
    <row r="449" spans="2:3">
      <c r="B449" s="601"/>
      <c r="C449" s="601"/>
    </row>
    <row r="450" spans="2:3">
      <c r="B450" s="601"/>
      <c r="C450" s="601"/>
    </row>
    <row r="451" spans="2:3">
      <c r="B451" s="601"/>
      <c r="C451" s="601"/>
    </row>
    <row r="452" spans="2:3">
      <c r="B452" s="601"/>
      <c r="C452" s="601"/>
    </row>
    <row r="453" spans="2:3">
      <c r="B453" s="601"/>
      <c r="C453" s="601"/>
    </row>
    <row r="454" spans="2:3">
      <c r="B454" s="601"/>
      <c r="C454" s="601"/>
    </row>
    <row r="455" spans="2:3">
      <c r="B455" s="601"/>
      <c r="C455" s="601"/>
    </row>
    <row r="456" spans="2:3">
      <c r="B456" s="601"/>
      <c r="C456" s="601"/>
    </row>
    <row r="457" spans="2:3">
      <c r="B457" s="601"/>
      <c r="C457" s="601"/>
    </row>
    <row r="458" spans="2:3">
      <c r="B458" s="601"/>
      <c r="C458" s="601"/>
    </row>
    <row r="459" spans="2:3">
      <c r="B459" s="601"/>
      <c r="C459" s="601"/>
    </row>
    <row r="460" spans="2:3">
      <c r="B460" s="601"/>
      <c r="C460" s="601"/>
    </row>
    <row r="461" spans="2:3">
      <c r="B461" s="601"/>
      <c r="C461" s="601"/>
    </row>
    <row r="462" spans="2:3">
      <c r="B462" s="601"/>
      <c r="C462" s="601"/>
    </row>
    <row r="463" spans="2:3">
      <c r="B463" s="601"/>
      <c r="C463" s="601"/>
    </row>
    <row r="464" spans="2:3">
      <c r="B464" s="601"/>
      <c r="C464" s="601"/>
    </row>
    <row r="465" spans="2:3">
      <c r="B465" s="601"/>
      <c r="C465" s="601"/>
    </row>
    <row r="466" spans="2:3">
      <c r="B466" s="601"/>
      <c r="C466" s="601"/>
    </row>
    <row r="467" spans="2:3">
      <c r="B467" s="601"/>
      <c r="C467" s="601"/>
    </row>
    <row r="468" spans="2:3">
      <c r="B468" s="601"/>
      <c r="C468" s="601"/>
    </row>
    <row r="469" spans="2:3">
      <c r="B469" s="601"/>
      <c r="C469" s="601"/>
    </row>
    <row r="470" spans="2:3">
      <c r="B470" s="601"/>
      <c r="C470" s="601"/>
    </row>
    <row r="471" spans="2:3">
      <c r="B471" s="601"/>
      <c r="C471" s="601"/>
    </row>
    <row r="472" spans="2:3">
      <c r="B472" s="601"/>
      <c r="C472" s="601"/>
    </row>
    <row r="473" spans="2:3">
      <c r="B473" s="601"/>
      <c r="C473" s="601"/>
    </row>
    <row r="474" spans="2:3">
      <c r="B474" s="601"/>
      <c r="C474" s="601"/>
    </row>
    <row r="475" spans="2:3">
      <c r="B475" s="601"/>
      <c r="C475" s="601"/>
    </row>
    <row r="476" spans="2:3">
      <c r="B476" s="601"/>
      <c r="C476" s="601"/>
    </row>
    <row r="477" spans="2:3">
      <c r="B477" s="601"/>
      <c r="C477" s="601"/>
    </row>
    <row r="478" spans="2:3">
      <c r="B478" s="601"/>
      <c r="C478" s="601"/>
    </row>
    <row r="479" spans="2:3">
      <c r="B479" s="601"/>
      <c r="C479" s="601"/>
    </row>
    <row r="480" spans="2:3">
      <c r="B480" s="601"/>
      <c r="C480" s="601"/>
    </row>
    <row r="481" spans="2:3">
      <c r="B481" s="601"/>
      <c r="C481" s="601"/>
    </row>
    <row r="482" spans="2:3">
      <c r="B482" s="601"/>
      <c r="C482" s="601"/>
    </row>
    <row r="483" spans="2:3">
      <c r="B483" s="601"/>
      <c r="C483" s="601"/>
    </row>
    <row r="484" spans="2:3">
      <c r="B484" s="601"/>
      <c r="C484" s="601"/>
    </row>
    <row r="485" spans="2:3">
      <c r="B485" s="601"/>
      <c r="C485" s="601"/>
    </row>
    <row r="486" spans="2:3">
      <c r="B486" s="601"/>
      <c r="C486" s="601"/>
    </row>
    <row r="487" spans="2:3">
      <c r="B487" s="601"/>
      <c r="C487" s="601"/>
    </row>
    <row r="488" spans="2:3">
      <c r="B488" s="601"/>
      <c r="C488" s="601"/>
    </row>
    <row r="489" spans="2:3">
      <c r="B489" s="601"/>
      <c r="C489" s="601"/>
    </row>
    <row r="490" spans="2:3">
      <c r="B490" s="601"/>
      <c r="C490" s="601"/>
    </row>
    <row r="491" spans="2:3">
      <c r="B491" s="601"/>
      <c r="C491" s="601"/>
    </row>
    <row r="492" spans="2:3">
      <c r="B492" s="601"/>
      <c r="C492" s="601"/>
    </row>
    <row r="493" spans="2:3">
      <c r="B493" s="601"/>
      <c r="C493" s="601"/>
    </row>
    <row r="494" spans="2:3">
      <c r="B494" s="601"/>
      <c r="C494" s="601"/>
    </row>
    <row r="495" spans="2:3">
      <c r="B495" s="601"/>
      <c r="C495" s="601"/>
    </row>
    <row r="496" spans="2:3">
      <c r="B496" s="601"/>
      <c r="C496" s="601"/>
    </row>
    <row r="497" spans="2:3">
      <c r="B497" s="601"/>
      <c r="C497" s="601"/>
    </row>
    <row r="498" spans="2:3">
      <c r="B498" s="601"/>
      <c r="C498" s="601"/>
    </row>
    <row r="499" spans="2:3">
      <c r="B499" s="601"/>
      <c r="C499" s="601"/>
    </row>
    <row r="500" spans="2:3">
      <c r="B500" s="601"/>
      <c r="C500" s="601"/>
    </row>
    <row r="501" spans="2:3">
      <c r="B501" s="601"/>
      <c r="C501" s="601"/>
    </row>
    <row r="502" spans="2:3">
      <c r="B502" s="601"/>
      <c r="C502" s="601"/>
    </row>
    <row r="503" spans="2:3">
      <c r="B503" s="601"/>
      <c r="C503" s="601"/>
    </row>
    <row r="504" spans="2:3">
      <c r="B504" s="601"/>
      <c r="C504" s="601"/>
    </row>
    <row r="505" spans="2:3">
      <c r="B505" s="601"/>
      <c r="C505" s="601"/>
    </row>
    <row r="506" spans="2:3">
      <c r="B506" s="601"/>
      <c r="C506" s="601"/>
    </row>
    <row r="507" spans="2:3">
      <c r="B507" s="601"/>
      <c r="C507" s="601"/>
    </row>
    <row r="508" spans="2:3">
      <c r="B508" s="601"/>
      <c r="C508" s="601"/>
    </row>
    <row r="509" spans="2:3">
      <c r="B509" s="601"/>
      <c r="C509" s="601"/>
    </row>
    <row r="510" spans="2:3">
      <c r="B510" s="601"/>
      <c r="C510" s="601"/>
    </row>
    <row r="511" spans="2:3">
      <c r="B511" s="601"/>
      <c r="C511" s="601"/>
    </row>
    <row r="512" spans="2:3">
      <c r="B512" s="601"/>
      <c r="C512" s="601"/>
    </row>
    <row r="513" spans="2:3">
      <c r="B513" s="601"/>
      <c r="C513" s="601"/>
    </row>
    <row r="514" spans="2:3">
      <c r="B514" s="601"/>
      <c r="C514" s="601"/>
    </row>
    <row r="515" spans="2:3">
      <c r="B515" s="601"/>
      <c r="C515" s="601"/>
    </row>
    <row r="516" spans="2:3">
      <c r="B516" s="601"/>
      <c r="C516" s="601"/>
    </row>
    <row r="517" spans="2:3">
      <c r="B517" s="601"/>
      <c r="C517" s="601"/>
    </row>
    <row r="518" spans="2:3">
      <c r="B518" s="601"/>
      <c r="C518" s="601"/>
    </row>
    <row r="519" spans="2:3">
      <c r="B519" s="601"/>
      <c r="C519" s="601"/>
    </row>
    <row r="520" spans="2:3">
      <c r="B520" s="601"/>
      <c r="C520" s="601"/>
    </row>
    <row r="521" spans="2:3">
      <c r="B521" s="601"/>
      <c r="C521" s="601"/>
    </row>
    <row r="522" spans="2:3">
      <c r="B522" s="601"/>
      <c r="C522" s="601"/>
    </row>
    <row r="523" spans="2:3">
      <c r="B523" s="601"/>
      <c r="C523" s="601"/>
    </row>
    <row r="524" spans="2:3">
      <c r="B524" s="601"/>
      <c r="C524" s="601"/>
    </row>
    <row r="525" spans="2:3">
      <c r="B525" s="601"/>
      <c r="C525" s="601"/>
    </row>
    <row r="526" spans="2:3">
      <c r="B526" s="601"/>
      <c r="C526" s="601"/>
    </row>
    <row r="527" spans="2:3">
      <c r="B527" s="601"/>
      <c r="C527" s="601"/>
    </row>
    <row r="528" spans="2:3">
      <c r="B528" s="601"/>
      <c r="C528" s="601"/>
    </row>
    <row r="529" spans="2:3">
      <c r="B529" s="601"/>
      <c r="C529" s="601"/>
    </row>
    <row r="530" spans="2:3">
      <c r="B530" s="601"/>
      <c r="C530" s="601"/>
    </row>
    <row r="531" spans="2:3">
      <c r="B531" s="601"/>
      <c r="C531" s="601"/>
    </row>
    <row r="532" spans="2:3">
      <c r="B532" s="601"/>
      <c r="C532" s="601"/>
    </row>
    <row r="533" spans="2:3">
      <c r="B533" s="601"/>
      <c r="C533" s="601"/>
    </row>
    <row r="534" spans="2:3">
      <c r="B534" s="601"/>
      <c r="C534" s="601"/>
    </row>
    <row r="535" spans="2:3">
      <c r="B535" s="601"/>
      <c r="C535" s="601"/>
    </row>
    <row r="536" spans="2:3">
      <c r="B536" s="601"/>
      <c r="C536" s="601"/>
    </row>
    <row r="537" spans="2:3">
      <c r="B537" s="601"/>
      <c r="C537" s="601"/>
    </row>
    <row r="538" spans="2:3">
      <c r="B538" s="601"/>
      <c r="C538" s="601"/>
    </row>
    <row r="539" spans="2:3">
      <c r="B539" s="601"/>
      <c r="C539" s="601"/>
    </row>
    <row r="540" spans="2:3">
      <c r="B540" s="601"/>
      <c r="C540" s="601"/>
    </row>
    <row r="541" spans="2:3">
      <c r="B541" s="601"/>
      <c r="C541" s="601"/>
    </row>
    <row r="542" spans="2:3">
      <c r="B542" s="601"/>
      <c r="C542" s="601"/>
    </row>
    <row r="543" spans="2:3">
      <c r="B543" s="601"/>
      <c r="C543" s="601"/>
    </row>
    <row r="544" spans="2:3">
      <c r="B544" s="601"/>
      <c r="C544" s="601"/>
    </row>
    <row r="545" spans="2:3">
      <c r="B545" s="601"/>
      <c r="C545" s="601"/>
    </row>
    <row r="546" spans="2:3">
      <c r="B546" s="601"/>
      <c r="C546" s="601"/>
    </row>
    <row r="547" spans="2:3">
      <c r="B547" s="601"/>
      <c r="C547" s="601"/>
    </row>
    <row r="548" spans="2:3">
      <c r="B548" s="601"/>
      <c r="C548" s="601"/>
    </row>
    <row r="549" spans="2:3">
      <c r="B549" s="601"/>
      <c r="C549" s="601"/>
    </row>
    <row r="550" spans="2:3">
      <c r="B550" s="601"/>
      <c r="C550" s="601"/>
    </row>
    <row r="551" spans="2:3">
      <c r="B551" s="601"/>
      <c r="C551" s="601"/>
    </row>
    <row r="552" spans="2:3">
      <c r="B552" s="601"/>
      <c r="C552" s="601"/>
    </row>
    <row r="553" spans="2:3">
      <c r="B553" s="601"/>
      <c r="C553" s="601"/>
    </row>
    <row r="554" spans="2:3">
      <c r="B554" s="601"/>
      <c r="C554" s="601"/>
    </row>
    <row r="555" spans="2:3">
      <c r="B555" s="601"/>
      <c r="C555" s="601"/>
    </row>
    <row r="556" spans="2:3">
      <c r="B556" s="601"/>
      <c r="C556" s="601"/>
    </row>
    <row r="557" spans="2:3">
      <c r="B557" s="601"/>
      <c r="C557" s="601"/>
    </row>
    <row r="558" spans="2:3">
      <c r="B558" s="601"/>
      <c r="C558" s="601"/>
    </row>
    <row r="559" spans="2:3">
      <c r="B559" s="601"/>
      <c r="C559" s="601"/>
    </row>
    <row r="560" spans="2:3">
      <c r="B560" s="601"/>
      <c r="C560" s="601"/>
    </row>
    <row r="561" spans="2:3">
      <c r="B561" s="601"/>
      <c r="C561" s="601"/>
    </row>
    <row r="562" spans="2:3">
      <c r="B562" s="601"/>
      <c r="C562" s="601"/>
    </row>
    <row r="563" spans="2:3">
      <c r="B563" s="601"/>
      <c r="C563" s="601"/>
    </row>
    <row r="564" spans="2:3">
      <c r="B564" s="601"/>
      <c r="C564" s="601"/>
    </row>
    <row r="565" spans="2:3">
      <c r="B565" s="601"/>
      <c r="C565" s="601"/>
    </row>
    <row r="566" spans="2:3">
      <c r="B566" s="601"/>
      <c r="C566" s="601"/>
    </row>
    <row r="567" spans="2:3">
      <c r="B567" s="601"/>
      <c r="C567" s="601"/>
    </row>
    <row r="568" spans="2:3">
      <c r="B568" s="601"/>
      <c r="C568" s="601"/>
    </row>
    <row r="569" spans="2:3">
      <c r="B569" s="601"/>
      <c r="C569" s="601"/>
    </row>
    <row r="570" spans="2:3">
      <c r="B570" s="601"/>
      <c r="C570" s="601"/>
    </row>
    <row r="571" spans="2:3">
      <c r="B571" s="601"/>
      <c r="C571" s="601"/>
    </row>
    <row r="572" spans="2:3">
      <c r="B572" s="601"/>
      <c r="C572" s="601"/>
    </row>
    <row r="573" spans="2:3">
      <c r="B573" s="601"/>
      <c r="C573" s="601"/>
    </row>
    <row r="574" spans="2:3">
      <c r="B574" s="601"/>
      <c r="C574" s="601"/>
    </row>
    <row r="575" spans="2:3">
      <c r="B575" s="601"/>
      <c r="C575" s="601"/>
    </row>
    <row r="576" spans="2:3">
      <c r="B576" s="601"/>
      <c r="C576" s="601"/>
    </row>
    <row r="577" spans="2:3">
      <c r="B577" s="601"/>
      <c r="C577" s="601"/>
    </row>
    <row r="578" spans="2:3">
      <c r="B578" s="601"/>
      <c r="C578" s="601"/>
    </row>
    <row r="579" spans="2:3">
      <c r="B579" s="601"/>
      <c r="C579" s="601"/>
    </row>
    <row r="580" spans="2:3">
      <c r="B580" s="601"/>
      <c r="C580" s="601"/>
    </row>
    <row r="581" spans="2:3">
      <c r="B581" s="601"/>
      <c r="C581" s="601"/>
    </row>
    <row r="582" spans="2:3">
      <c r="B582" s="601"/>
      <c r="C582" s="601"/>
    </row>
    <row r="583" spans="2:3">
      <c r="B583" s="601"/>
      <c r="C583" s="601"/>
    </row>
    <row r="584" spans="2:3">
      <c r="B584" s="601"/>
      <c r="C584" s="601"/>
    </row>
    <row r="585" spans="2:3">
      <c r="B585" s="601"/>
      <c r="C585" s="601"/>
    </row>
    <row r="586" spans="2:3">
      <c r="B586" s="601"/>
      <c r="C586" s="601"/>
    </row>
    <row r="587" spans="2:3">
      <c r="B587" s="601"/>
      <c r="C587" s="601"/>
    </row>
    <row r="588" spans="2:3">
      <c r="B588" s="601"/>
      <c r="C588" s="601"/>
    </row>
    <row r="589" spans="2:3">
      <c r="B589" s="601"/>
      <c r="C589" s="601"/>
    </row>
    <row r="590" spans="2:3">
      <c r="B590" s="601"/>
      <c r="C590" s="601"/>
    </row>
    <row r="591" spans="2:3">
      <c r="B591" s="601"/>
      <c r="C591" s="601"/>
    </row>
    <row r="592" spans="2:3">
      <c r="B592" s="601"/>
      <c r="C592" s="601"/>
    </row>
    <row r="593" spans="2:3">
      <c r="B593" s="601"/>
      <c r="C593" s="601"/>
    </row>
    <row r="594" spans="2:3">
      <c r="B594" s="601"/>
      <c r="C594" s="601"/>
    </row>
    <row r="595" spans="2:3">
      <c r="B595" s="601"/>
      <c r="C595" s="601"/>
    </row>
    <row r="596" spans="2:3">
      <c r="B596" s="601"/>
      <c r="C596" s="601"/>
    </row>
    <row r="597" spans="2:3">
      <c r="B597" s="601"/>
      <c r="C597" s="601"/>
    </row>
    <row r="598" spans="2:3">
      <c r="B598" s="601"/>
      <c r="C598" s="601"/>
    </row>
    <row r="599" spans="2:3">
      <c r="B599" s="601"/>
      <c r="C599" s="601"/>
    </row>
    <row r="600" spans="2:3">
      <c r="B600" s="601"/>
      <c r="C600" s="601"/>
    </row>
    <row r="601" spans="2:3">
      <c r="B601" s="601"/>
      <c r="C601" s="601"/>
    </row>
    <row r="602" spans="2:3">
      <c r="B602" s="601"/>
      <c r="C602" s="601"/>
    </row>
    <row r="603" spans="2:3">
      <c r="B603" s="601"/>
      <c r="C603" s="601"/>
    </row>
    <row r="604" spans="2:3">
      <c r="B604" s="601"/>
      <c r="C604" s="601"/>
    </row>
    <row r="605" spans="2:3">
      <c r="B605" s="601"/>
      <c r="C605" s="601"/>
    </row>
    <row r="606" spans="2:3">
      <c r="B606" s="601"/>
      <c r="C606" s="601"/>
    </row>
    <row r="607" spans="2:3">
      <c r="B607" s="601"/>
      <c r="C607" s="601"/>
    </row>
    <row r="608" spans="2:3">
      <c r="B608" s="601"/>
      <c r="C608" s="601"/>
    </row>
    <row r="609" spans="2:3">
      <c r="B609" s="601"/>
      <c r="C609" s="601"/>
    </row>
    <row r="610" spans="2:3">
      <c r="B610" s="601"/>
      <c r="C610" s="601"/>
    </row>
    <row r="611" spans="2:3">
      <c r="B611" s="601"/>
      <c r="C611" s="601"/>
    </row>
    <row r="612" spans="2:3">
      <c r="B612" s="601"/>
      <c r="C612" s="601"/>
    </row>
    <row r="613" spans="2:3">
      <c r="B613" s="601"/>
      <c r="C613" s="601"/>
    </row>
    <row r="614" spans="2:3">
      <c r="B614" s="601"/>
      <c r="C614" s="601"/>
    </row>
    <row r="615" spans="2:3">
      <c r="B615" s="601"/>
      <c r="C615" s="601"/>
    </row>
    <row r="616" spans="2:3">
      <c r="B616" s="601"/>
      <c r="C616" s="601"/>
    </row>
    <row r="617" spans="2:3">
      <c r="B617" s="601"/>
      <c r="C617" s="601"/>
    </row>
    <row r="618" spans="2:3">
      <c r="B618" s="601"/>
      <c r="C618" s="601"/>
    </row>
    <row r="619" spans="2:3">
      <c r="B619" s="601"/>
      <c r="C619" s="601"/>
    </row>
    <row r="620" spans="2:3">
      <c r="B620" s="601"/>
      <c r="C620" s="601"/>
    </row>
    <row r="621" spans="2:3">
      <c r="B621" s="601"/>
      <c r="C621" s="601"/>
    </row>
    <row r="622" spans="2:3">
      <c r="B622" s="601"/>
      <c r="C622" s="601"/>
    </row>
    <row r="623" spans="2:3">
      <c r="B623" s="601"/>
      <c r="C623" s="601"/>
    </row>
    <row r="624" spans="2:3">
      <c r="B624" s="601"/>
      <c r="C624" s="601"/>
    </row>
    <row r="625" spans="2:3">
      <c r="B625" s="601"/>
      <c r="C625" s="601"/>
    </row>
    <row r="626" spans="2:3">
      <c r="B626" s="601"/>
      <c r="C626" s="601"/>
    </row>
    <row r="627" spans="2:3">
      <c r="B627" s="601"/>
      <c r="C627" s="601"/>
    </row>
    <row r="628" spans="2:3">
      <c r="B628" s="601"/>
      <c r="C628" s="601"/>
    </row>
    <row r="629" spans="2:3">
      <c r="B629" s="601"/>
      <c r="C629" s="601"/>
    </row>
    <row r="630" spans="2:3">
      <c r="B630" s="601"/>
      <c r="C630" s="601"/>
    </row>
    <row r="631" spans="2:3">
      <c r="B631" s="601"/>
      <c r="C631" s="601"/>
    </row>
    <row r="632" spans="2:3">
      <c r="B632" s="601"/>
      <c r="C632" s="601"/>
    </row>
    <row r="633" spans="2:3">
      <c r="B633" s="601"/>
      <c r="C633" s="601"/>
    </row>
    <row r="634" spans="2:3">
      <c r="B634" s="601"/>
      <c r="C634" s="601"/>
    </row>
    <row r="635" spans="2:3">
      <c r="B635" s="601"/>
      <c r="C635" s="601"/>
    </row>
    <row r="636" spans="2:3">
      <c r="B636" s="601"/>
      <c r="C636" s="601"/>
    </row>
    <row r="637" spans="2:3">
      <c r="B637" s="601"/>
      <c r="C637" s="601"/>
    </row>
    <row r="638" spans="2:3">
      <c r="B638" s="601"/>
      <c r="C638" s="601"/>
    </row>
    <row r="639" spans="2:3">
      <c r="B639" s="601"/>
      <c r="C639" s="601"/>
    </row>
    <row r="640" spans="2:3">
      <c r="B640" s="601"/>
      <c r="C640" s="601"/>
    </row>
  </sheetData>
  <mergeCells count="3">
    <mergeCell ref="A2:C2"/>
    <mergeCell ref="A3:C3"/>
    <mergeCell ref="A4:C4"/>
  </mergeCells>
  <printOptions horizontalCentered="1"/>
  <pageMargins left="0.45" right="0.7" top="0.75" bottom="0.75" header="0.3" footer="0.3"/>
  <pageSetup scale="77" orientation="portrait" r:id="rId1"/>
  <headerFooter alignWithMargins="0"/>
  <rowBreaks count="3" manualBreakCount="3">
    <brk id="52" max="2" man="1"/>
    <brk id="104" max="2" man="1"/>
    <brk id="157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E27" sqref="E27"/>
    </sheetView>
  </sheetViews>
  <sheetFormatPr defaultColWidth="9.33203125" defaultRowHeight="15" customHeight="1"/>
  <cols>
    <col min="1" max="1" width="10.33203125" style="50" customWidth="1"/>
    <col min="2" max="2" width="65.5" style="50" bestFit="1" customWidth="1"/>
    <col min="3" max="3" width="21.33203125" style="51" customWidth="1"/>
    <col min="4" max="4" width="22.1640625" style="50" customWidth="1"/>
    <col min="5" max="5" width="19.83203125" style="50" customWidth="1"/>
    <col min="6" max="16384" width="9.33203125" style="50"/>
  </cols>
  <sheetData>
    <row r="1" spans="1:3" ht="13.5" thickBot="1">
      <c r="A1" s="49"/>
    </row>
    <row r="2" spans="1:3" ht="15.75" thickBot="1">
      <c r="C2" s="673" t="s">
        <v>634</v>
      </c>
    </row>
    <row r="3" spans="1:3" ht="12.75">
      <c r="A3" s="52" t="s">
        <v>45</v>
      </c>
      <c r="B3" s="53"/>
    </row>
    <row r="4" spans="1:3" ht="12.75">
      <c r="A4" s="54" t="s">
        <v>46</v>
      </c>
      <c r="B4" s="53"/>
    </row>
    <row r="5" spans="1:3" ht="12.75">
      <c r="A5" s="55" t="s">
        <v>47</v>
      </c>
      <c r="B5" s="56"/>
    </row>
    <row r="6" spans="1:3" ht="12.75">
      <c r="A6" s="57"/>
      <c r="B6" s="56"/>
    </row>
    <row r="7" spans="1:3" ht="12.75">
      <c r="A7" s="58"/>
      <c r="B7" s="56"/>
    </row>
    <row r="8" spans="1:3" ht="12.75">
      <c r="A8" s="59"/>
      <c r="B8" s="60"/>
    </row>
    <row r="9" spans="1:3" ht="12.75">
      <c r="A9" s="61"/>
      <c r="B9" s="60"/>
    </row>
    <row r="10" spans="1:3" ht="15.75">
      <c r="A10" s="62"/>
      <c r="B10" s="62"/>
      <c r="C10" s="63"/>
    </row>
    <row r="11" spans="1:3" ht="12.75">
      <c r="A11" s="64"/>
      <c r="B11" s="64"/>
      <c r="C11" s="65"/>
    </row>
    <row r="12" spans="1:3" ht="12.75">
      <c r="A12" s="66" t="s">
        <v>50</v>
      </c>
      <c r="B12" s="67" t="s">
        <v>34</v>
      </c>
      <c r="C12" s="68" t="s">
        <v>51</v>
      </c>
    </row>
    <row r="13" spans="1:3" ht="12.75">
      <c r="A13" s="69" t="s">
        <v>52</v>
      </c>
      <c r="B13" s="70"/>
      <c r="C13" s="71">
        <v>42916</v>
      </c>
    </row>
    <row r="14" spans="1:3" ht="12.75">
      <c r="A14" s="72" t="s">
        <v>53</v>
      </c>
      <c r="B14" s="73"/>
      <c r="C14" s="74"/>
    </row>
    <row r="15" spans="1:3" ht="12.75">
      <c r="A15" s="72"/>
      <c r="B15" s="67"/>
      <c r="C15" s="75"/>
    </row>
    <row r="16" spans="1:3" ht="12.75">
      <c r="A16" s="76">
        <v>1</v>
      </c>
      <c r="B16" s="72" t="s">
        <v>54</v>
      </c>
      <c r="C16" s="77">
        <v>3519915457</v>
      </c>
    </row>
    <row r="17" spans="1:7" ht="12.75">
      <c r="A17" s="76">
        <v>2</v>
      </c>
      <c r="B17" s="78" t="s">
        <v>55</v>
      </c>
      <c r="C17" s="77">
        <v>179054660</v>
      </c>
    </row>
    <row r="18" spans="1:7" ht="12.75">
      <c r="A18" s="76">
        <v>3</v>
      </c>
      <c r="B18" s="72" t="s">
        <v>56</v>
      </c>
      <c r="C18" s="77">
        <v>8654564</v>
      </c>
    </row>
    <row r="19" spans="1:7" ht="12.75">
      <c r="A19" s="76">
        <v>4</v>
      </c>
      <c r="B19" s="72" t="s">
        <v>57</v>
      </c>
      <c r="C19" s="79">
        <f>SUM(C16:C18)</f>
        <v>3707624681</v>
      </c>
    </row>
    <row r="20" spans="1:7" ht="12.75">
      <c r="A20" s="76"/>
      <c r="B20" s="72"/>
      <c r="C20" s="80"/>
    </row>
    <row r="21" spans="1:7" ht="12.75">
      <c r="A21" s="76">
        <v>5</v>
      </c>
      <c r="B21" s="72" t="s">
        <v>58</v>
      </c>
      <c r="C21" s="77">
        <v>-1367107798</v>
      </c>
    </row>
    <row r="22" spans="1:7" ht="12.75">
      <c r="A22" s="76">
        <v>7</v>
      </c>
      <c r="B22" s="72" t="s">
        <v>59</v>
      </c>
      <c r="C22" s="77">
        <v>-72578160</v>
      </c>
      <c r="D22"/>
      <c r="E22"/>
      <c r="F22"/>
      <c r="G22"/>
    </row>
    <row r="23" spans="1:7" ht="12.75">
      <c r="A23" s="76">
        <v>8</v>
      </c>
      <c r="B23" s="72" t="s">
        <v>60</v>
      </c>
      <c r="C23" s="77">
        <v>-21750643</v>
      </c>
      <c r="D23"/>
      <c r="E23"/>
      <c r="F23"/>
      <c r="G23"/>
    </row>
    <row r="24" spans="1:7" ht="12.75">
      <c r="A24" s="76">
        <v>9</v>
      </c>
      <c r="B24" s="81" t="s">
        <v>61</v>
      </c>
      <c r="C24" s="77">
        <v>0</v>
      </c>
      <c r="D24"/>
      <c r="E24"/>
      <c r="F24"/>
      <c r="G24"/>
    </row>
    <row r="25" spans="1:7" s="51" customFormat="1" ht="12.75">
      <c r="A25" s="82">
        <v>10</v>
      </c>
      <c r="B25" s="83" t="s">
        <v>62</v>
      </c>
      <c r="C25" s="77">
        <v>-552459202</v>
      </c>
      <c r="D25"/>
      <c r="E25"/>
      <c r="F25"/>
      <c r="G25"/>
    </row>
    <row r="26" spans="1:7" s="51" customFormat="1" ht="12.75">
      <c r="A26" s="82">
        <v>11</v>
      </c>
      <c r="B26" s="83" t="s">
        <v>63</v>
      </c>
      <c r="C26" s="77">
        <v>6285620.0178348655</v>
      </c>
      <c r="D26"/>
      <c r="E26"/>
      <c r="F26"/>
      <c r="G26"/>
    </row>
    <row r="27" spans="1:7" s="51" customFormat="1" ht="12.75">
      <c r="A27" s="82">
        <v>12</v>
      </c>
      <c r="B27" s="83" t="s">
        <v>64</v>
      </c>
      <c r="C27" s="77">
        <v>-12057861</v>
      </c>
      <c r="D27"/>
      <c r="E27"/>
      <c r="F27"/>
      <c r="G27"/>
    </row>
    <row r="28" spans="1:7" ht="12.75">
      <c r="A28" s="76">
        <v>12</v>
      </c>
      <c r="B28" s="81" t="s">
        <v>65</v>
      </c>
      <c r="C28" s="84">
        <f>SUM(C21:C27)</f>
        <v>-2019668043.9821651</v>
      </c>
      <c r="D28"/>
      <c r="E28"/>
      <c r="F28"/>
      <c r="G28"/>
    </row>
    <row r="29" spans="1:7" ht="12.75">
      <c r="A29" s="76"/>
      <c r="B29" s="72"/>
      <c r="C29" s="85"/>
      <c r="D29"/>
      <c r="E29"/>
      <c r="F29"/>
      <c r="G29"/>
    </row>
    <row r="30" spans="1:7" ht="12.75">
      <c r="A30" s="76">
        <v>13</v>
      </c>
      <c r="B30" s="72" t="s">
        <v>66</v>
      </c>
      <c r="C30" s="86">
        <f>+C28+C19</f>
        <v>1687956637.0178349</v>
      </c>
      <c r="D30"/>
      <c r="E30"/>
      <c r="F30"/>
      <c r="G30"/>
    </row>
    <row r="31" spans="1:7" ht="12.75">
      <c r="A31" s="87">
        <v>14</v>
      </c>
      <c r="B31" s="88" t="s">
        <v>67</v>
      </c>
      <c r="C31" s="77">
        <v>75483417.64509131</v>
      </c>
      <c r="D31"/>
      <c r="E31"/>
      <c r="F31"/>
      <c r="G31"/>
    </row>
    <row r="32" spans="1:7" ht="13.5" thickBot="1">
      <c r="A32" s="76">
        <v>15</v>
      </c>
      <c r="B32" s="50" t="s">
        <v>68</v>
      </c>
      <c r="C32" s="89">
        <f>+C30+C31</f>
        <v>1763440054.6629262</v>
      </c>
      <c r="D32"/>
      <c r="E32"/>
      <c r="F32"/>
      <c r="G32"/>
    </row>
    <row r="33" spans="1:7" ht="13.5" thickTop="1">
      <c r="A33" s="76"/>
      <c r="C33" s="80"/>
      <c r="D33"/>
      <c r="E33"/>
      <c r="F33"/>
      <c r="G33"/>
    </row>
    <row r="34" spans="1:7" ht="12.75">
      <c r="D34"/>
      <c r="E34"/>
      <c r="F34"/>
      <c r="G3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zoomScaleNormal="100" workbookViewId="0">
      <pane ySplit="12" topLeftCell="A13" activePane="bottomLeft" state="frozen"/>
      <selection pane="bottomLeft" activeCell="F20" sqref="F20"/>
    </sheetView>
  </sheetViews>
  <sheetFormatPr defaultColWidth="11.6640625" defaultRowHeight="12.75"/>
  <cols>
    <col min="1" max="1" width="8.5" style="627" customWidth="1"/>
    <col min="2" max="2" width="22.5" style="606" customWidth="1"/>
    <col min="3" max="3" width="68.5" style="606" customWidth="1"/>
    <col min="4" max="4" width="20.1640625" style="607" customWidth="1"/>
    <col min="5" max="5" width="15" style="608" customWidth="1"/>
    <col min="6" max="6" width="18.6640625" style="608" bestFit="1" customWidth="1"/>
    <col min="7" max="7" width="17.1640625" style="608" customWidth="1"/>
    <col min="8" max="16384" width="11.6640625" style="608"/>
  </cols>
  <sheetData>
    <row r="1" spans="1:6" ht="15.75" thickBot="1">
      <c r="A1" s="605"/>
      <c r="D1" s="673" t="s">
        <v>627</v>
      </c>
    </row>
    <row r="2" spans="1:6">
      <c r="A2" s="605"/>
    </row>
    <row r="3" spans="1:6" s="609" customFormat="1">
      <c r="B3" s="610" t="s">
        <v>45</v>
      </c>
      <c r="C3" s="611"/>
      <c r="D3" s="612"/>
    </row>
    <row r="4" spans="1:6" s="609" customFormat="1">
      <c r="B4" s="610" t="s">
        <v>545</v>
      </c>
      <c r="C4" s="611"/>
      <c r="D4" s="612"/>
    </row>
    <row r="5" spans="1:6" s="609" customFormat="1">
      <c r="B5" s="613">
        <v>42916</v>
      </c>
      <c r="C5" s="611"/>
      <c r="D5" s="612"/>
    </row>
    <row r="6" spans="1:6" s="609" customFormat="1">
      <c r="A6" s="614"/>
      <c r="B6" s="615"/>
      <c r="C6" s="616"/>
      <c r="D6" s="612"/>
    </row>
    <row r="7" spans="1:6" s="609" customFormat="1">
      <c r="B7" s="618"/>
      <c r="D7" s="619"/>
      <c r="F7" s="619"/>
    </row>
    <row r="8" spans="1:6" s="609" customFormat="1" ht="12" hidden="1">
      <c r="B8" s="617"/>
      <c r="C8" s="620"/>
      <c r="D8" s="621"/>
    </row>
    <row r="9" spans="1:6" s="609" customFormat="1" ht="15.75" hidden="1">
      <c r="B9" s="617"/>
      <c r="C9" s="620"/>
      <c r="D9" s="622"/>
    </row>
    <row r="10" spans="1:6" s="609" customFormat="1">
      <c r="A10" s="614"/>
      <c r="B10" s="615"/>
      <c r="D10" s="613">
        <v>42916</v>
      </c>
    </row>
    <row r="11" spans="1:6" s="609" customFormat="1">
      <c r="B11" s="614" t="s">
        <v>546</v>
      </c>
      <c r="D11" s="612"/>
    </row>
    <row r="12" spans="1:6" s="609" customFormat="1">
      <c r="A12" s="623" t="s">
        <v>547</v>
      </c>
      <c r="B12" s="624" t="s">
        <v>548</v>
      </c>
      <c r="C12" s="625" t="s">
        <v>34</v>
      </c>
      <c r="D12" s="626" t="s">
        <v>51</v>
      </c>
    </row>
    <row r="13" spans="1:6">
      <c r="D13" s="628"/>
    </row>
    <row r="14" spans="1:6">
      <c r="A14" s="627">
        <v>1</v>
      </c>
      <c r="B14" s="627">
        <v>1</v>
      </c>
      <c r="C14" s="625" t="s">
        <v>549</v>
      </c>
      <c r="D14" s="629"/>
    </row>
    <row r="15" spans="1:6">
      <c r="A15" s="627">
        <v>2</v>
      </c>
      <c r="B15" s="627">
        <f>B14+1</f>
        <v>2</v>
      </c>
      <c r="C15" s="606" t="s">
        <v>550</v>
      </c>
      <c r="D15" s="629">
        <v>859038</v>
      </c>
    </row>
    <row r="16" spans="1:6">
      <c r="A16" s="627">
        <v>3</v>
      </c>
      <c r="B16" s="627">
        <f t="shared" ref="B16:B79" si="0">B15+1</f>
        <v>3</v>
      </c>
      <c r="C16" s="606" t="s">
        <v>551</v>
      </c>
      <c r="D16" s="629">
        <v>0</v>
      </c>
    </row>
    <row r="17" spans="1:4">
      <c r="A17" s="627">
        <v>4</v>
      </c>
      <c r="B17" s="627">
        <f t="shared" si="0"/>
        <v>4</v>
      </c>
      <c r="C17" s="606" t="s">
        <v>552</v>
      </c>
      <c r="D17" s="629">
        <v>3274616487</v>
      </c>
    </row>
    <row r="18" spans="1:4">
      <c r="A18" s="627">
        <v>5</v>
      </c>
      <c r="B18" s="627">
        <f t="shared" si="0"/>
        <v>5</v>
      </c>
      <c r="C18" s="606" t="s">
        <v>553</v>
      </c>
      <c r="D18" s="629">
        <v>-20757450</v>
      </c>
    </row>
    <row r="19" spans="1:4">
      <c r="A19" s="627">
        <v>6</v>
      </c>
      <c r="B19" s="627">
        <f t="shared" si="0"/>
        <v>6</v>
      </c>
      <c r="C19" s="606" t="s">
        <v>554</v>
      </c>
      <c r="D19" s="629">
        <v>412391449</v>
      </c>
    </row>
    <row r="20" spans="1:4">
      <c r="A20" s="627">
        <v>7</v>
      </c>
      <c r="B20" s="627">
        <f t="shared" si="0"/>
        <v>7</v>
      </c>
      <c r="C20" s="606" t="s">
        <v>555</v>
      </c>
      <c r="D20" s="629">
        <v>0</v>
      </c>
    </row>
    <row r="21" spans="1:4">
      <c r="A21" s="627">
        <v>8</v>
      </c>
      <c r="B21" s="627">
        <f t="shared" si="0"/>
        <v>8</v>
      </c>
      <c r="C21" s="606" t="s">
        <v>556</v>
      </c>
      <c r="D21" s="629">
        <v>3772037188</v>
      </c>
    </row>
    <row r="22" spans="1:4">
      <c r="A22" s="627">
        <v>9</v>
      </c>
      <c r="B22" s="627">
        <f t="shared" si="0"/>
        <v>9</v>
      </c>
      <c r="C22" s="606" t="s">
        <v>557</v>
      </c>
      <c r="D22" s="629">
        <v>95868833</v>
      </c>
    </row>
    <row r="23" spans="1:4">
      <c r="A23" s="627">
        <v>10</v>
      </c>
      <c r="B23" s="627">
        <f t="shared" si="0"/>
        <v>10</v>
      </c>
      <c r="C23" s="606" t="s">
        <v>558</v>
      </c>
      <c r="D23" s="629">
        <v>0</v>
      </c>
    </row>
    <row r="24" spans="1:4" s="607" customFormat="1">
      <c r="A24" s="630">
        <v>10.1</v>
      </c>
      <c r="B24" s="630">
        <f t="shared" si="0"/>
        <v>11</v>
      </c>
      <c r="C24" s="631" t="s">
        <v>559</v>
      </c>
      <c r="D24" s="629">
        <v>0</v>
      </c>
    </row>
    <row r="25" spans="1:4">
      <c r="A25" s="627">
        <v>11</v>
      </c>
      <c r="B25" s="627">
        <f t="shared" si="0"/>
        <v>12</v>
      </c>
      <c r="C25" s="606" t="s">
        <v>560</v>
      </c>
      <c r="D25" s="629">
        <v>-15819</v>
      </c>
    </row>
    <row r="26" spans="1:4">
      <c r="A26" s="627">
        <v>12</v>
      </c>
      <c r="B26" s="627">
        <f t="shared" si="0"/>
        <v>13</v>
      </c>
      <c r="C26" s="606" t="s">
        <v>561</v>
      </c>
      <c r="D26" s="632">
        <v>-42239614</v>
      </c>
    </row>
    <row r="27" spans="1:4">
      <c r="A27" s="627">
        <v>14</v>
      </c>
      <c r="B27" s="627">
        <f t="shared" si="0"/>
        <v>14</v>
      </c>
      <c r="C27" s="606" t="s">
        <v>562</v>
      </c>
      <c r="D27" s="629">
        <v>7492760112</v>
      </c>
    </row>
    <row r="28" spans="1:4">
      <c r="A28" s="627">
        <v>15</v>
      </c>
      <c r="B28" s="627">
        <f t="shared" si="0"/>
        <v>15</v>
      </c>
      <c r="D28" s="629"/>
    </row>
    <row r="29" spans="1:4">
      <c r="A29" s="627">
        <v>16</v>
      </c>
      <c r="B29" s="627">
        <f t="shared" si="0"/>
        <v>16</v>
      </c>
      <c r="C29" s="625" t="s">
        <v>563</v>
      </c>
      <c r="D29" s="629"/>
    </row>
    <row r="30" spans="1:4">
      <c r="A30" s="627">
        <v>17</v>
      </c>
      <c r="B30" s="627">
        <f t="shared" si="0"/>
        <v>17</v>
      </c>
      <c r="D30" s="629"/>
    </row>
    <row r="31" spans="1:4">
      <c r="A31" s="627">
        <v>18</v>
      </c>
      <c r="B31" s="627">
        <f t="shared" si="0"/>
        <v>18</v>
      </c>
      <c r="C31" s="606" t="s">
        <v>564</v>
      </c>
      <c r="D31" s="629">
        <v>9585099243</v>
      </c>
    </row>
    <row r="32" spans="1:4">
      <c r="A32" s="627">
        <v>19</v>
      </c>
      <c r="B32" s="627">
        <f t="shared" si="0"/>
        <v>19</v>
      </c>
      <c r="C32" s="606" t="s">
        <v>565</v>
      </c>
      <c r="D32" s="629">
        <v>49602644</v>
      </c>
    </row>
    <row r="33" spans="1:4">
      <c r="A33" s="627">
        <v>20</v>
      </c>
      <c r="B33" s="627">
        <f t="shared" si="0"/>
        <v>20</v>
      </c>
      <c r="C33" s="606" t="s">
        <v>566</v>
      </c>
      <c r="D33" s="629">
        <v>-62706536</v>
      </c>
    </row>
    <row r="34" spans="1:4">
      <c r="A34" s="627">
        <v>21</v>
      </c>
      <c r="B34" s="627">
        <f t="shared" si="0"/>
        <v>21</v>
      </c>
      <c r="C34" s="606" t="s">
        <v>567</v>
      </c>
      <c r="D34" s="629">
        <v>-30885873</v>
      </c>
    </row>
    <row r="35" spans="1:4">
      <c r="A35" s="627">
        <v>22</v>
      </c>
      <c r="B35" s="627">
        <f t="shared" si="0"/>
        <v>22</v>
      </c>
      <c r="C35" s="606" t="s">
        <v>568</v>
      </c>
      <c r="D35" s="629">
        <v>-1080638712</v>
      </c>
    </row>
    <row r="36" spans="1:4">
      <c r="A36" s="627">
        <v>23</v>
      </c>
      <c r="B36" s="627">
        <f t="shared" si="0"/>
        <v>23</v>
      </c>
      <c r="C36" s="606" t="s">
        <v>569</v>
      </c>
      <c r="D36" s="629">
        <v>108199579</v>
      </c>
    </row>
    <row r="37" spans="1:4">
      <c r="A37" s="627">
        <v>24</v>
      </c>
      <c r="B37" s="627">
        <f t="shared" si="0"/>
        <v>24</v>
      </c>
      <c r="C37" s="606" t="s">
        <v>570</v>
      </c>
      <c r="D37" s="629">
        <v>-3721122240</v>
      </c>
    </row>
    <row r="38" spans="1:4">
      <c r="A38" s="627">
        <v>25</v>
      </c>
      <c r="B38" s="627">
        <f t="shared" si="0"/>
        <v>25</v>
      </c>
      <c r="C38" s="606" t="s">
        <v>571</v>
      </c>
      <c r="D38" s="629">
        <v>-101647748</v>
      </c>
    </row>
    <row r="39" spans="1:4">
      <c r="A39" s="627">
        <v>26</v>
      </c>
      <c r="B39" s="627">
        <f t="shared" si="0"/>
        <v>26</v>
      </c>
      <c r="C39" s="606" t="s">
        <v>572</v>
      </c>
      <c r="D39" s="629">
        <v>354481277</v>
      </c>
    </row>
    <row r="40" spans="1:4">
      <c r="A40" s="627">
        <v>27</v>
      </c>
      <c r="B40" s="627">
        <f t="shared" si="0"/>
        <v>27</v>
      </c>
      <c r="C40" s="606" t="s">
        <v>573</v>
      </c>
      <c r="D40" s="629">
        <v>-143685725</v>
      </c>
    </row>
    <row r="41" spans="1:4">
      <c r="A41" s="627">
        <v>28</v>
      </c>
      <c r="B41" s="627">
        <f t="shared" si="0"/>
        <v>28</v>
      </c>
      <c r="C41" s="631" t="s">
        <v>574</v>
      </c>
      <c r="D41" s="629">
        <v>-34493197</v>
      </c>
    </row>
    <row r="42" spans="1:4">
      <c r="A42" s="630">
        <v>29</v>
      </c>
      <c r="B42" s="630">
        <f t="shared" si="0"/>
        <v>29</v>
      </c>
      <c r="C42" s="631" t="s">
        <v>575</v>
      </c>
      <c r="D42" s="632">
        <v>36833728.668831795</v>
      </c>
    </row>
    <row r="43" spans="1:4">
      <c r="A43" s="627">
        <v>30</v>
      </c>
      <c r="B43" s="627">
        <f t="shared" si="0"/>
        <v>30</v>
      </c>
      <c r="C43" s="633" t="s">
        <v>576</v>
      </c>
      <c r="D43" s="634">
        <v>4959036440.6688318</v>
      </c>
    </row>
    <row r="44" spans="1:4">
      <c r="A44" s="627">
        <v>31</v>
      </c>
      <c r="B44" s="627">
        <f t="shared" si="0"/>
        <v>31</v>
      </c>
      <c r="C44" s="633"/>
      <c r="D44" s="629"/>
    </row>
    <row r="45" spans="1:4">
      <c r="A45" s="627">
        <v>32</v>
      </c>
      <c r="B45" s="627">
        <f t="shared" si="0"/>
        <v>32</v>
      </c>
      <c r="C45" s="625" t="s">
        <v>577</v>
      </c>
      <c r="D45" s="629"/>
    </row>
    <row r="46" spans="1:4">
      <c r="A46" s="627">
        <v>33</v>
      </c>
      <c r="B46" s="627">
        <f t="shared" si="0"/>
        <v>33</v>
      </c>
      <c r="D46" s="629"/>
    </row>
    <row r="47" spans="1:4">
      <c r="A47" s="627">
        <v>34</v>
      </c>
      <c r="B47" s="627">
        <f t="shared" si="0"/>
        <v>34</v>
      </c>
      <c r="C47" s="635" t="s">
        <v>578</v>
      </c>
      <c r="D47" s="629">
        <v>3519915457</v>
      </c>
    </row>
    <row r="48" spans="1:4">
      <c r="A48" s="627">
        <v>35</v>
      </c>
      <c r="B48" s="627">
        <f t="shared" si="0"/>
        <v>35</v>
      </c>
      <c r="C48" s="636" t="s">
        <v>579</v>
      </c>
      <c r="D48" s="629">
        <v>96954031</v>
      </c>
    </row>
    <row r="49" spans="1:4">
      <c r="A49" s="627">
        <v>36</v>
      </c>
      <c r="B49" s="627">
        <f t="shared" si="0"/>
        <v>36</v>
      </c>
      <c r="C49" s="637" t="s">
        <v>580</v>
      </c>
      <c r="D49" s="629">
        <v>8654564</v>
      </c>
    </row>
    <row r="50" spans="1:4">
      <c r="A50" s="627">
        <v>37</v>
      </c>
      <c r="B50" s="627">
        <f t="shared" si="0"/>
        <v>37</v>
      </c>
      <c r="C50" s="637" t="s">
        <v>581</v>
      </c>
      <c r="D50" s="629">
        <v>-1367107798</v>
      </c>
    </row>
    <row r="51" spans="1:4">
      <c r="A51" s="627">
        <v>38</v>
      </c>
      <c r="B51" s="627">
        <f t="shared" si="0"/>
        <v>38</v>
      </c>
      <c r="C51" s="637" t="s">
        <v>582</v>
      </c>
      <c r="D51" s="629">
        <v>-21750643</v>
      </c>
    </row>
    <row r="52" spans="1:4">
      <c r="A52" s="630">
        <v>38.1</v>
      </c>
      <c r="B52" s="627">
        <f t="shared" si="0"/>
        <v>39</v>
      </c>
      <c r="C52" s="637" t="s">
        <v>583</v>
      </c>
      <c r="D52" s="629">
        <v>-12057861</v>
      </c>
    </row>
    <row r="53" spans="1:4">
      <c r="A53" s="627">
        <v>39</v>
      </c>
      <c r="B53" s="627">
        <f t="shared" si="0"/>
        <v>40</v>
      </c>
      <c r="C53" s="636" t="s">
        <v>584</v>
      </c>
      <c r="D53" s="629">
        <v>-564338618</v>
      </c>
    </row>
    <row r="54" spans="1:4">
      <c r="A54" s="627">
        <v>40</v>
      </c>
      <c r="B54" s="627">
        <f t="shared" si="0"/>
        <v>41</v>
      </c>
      <c r="C54" s="636" t="s">
        <v>585</v>
      </c>
      <c r="D54" s="629">
        <v>-5446183</v>
      </c>
    </row>
    <row r="55" spans="1:4" s="607" customFormat="1">
      <c r="A55" s="630">
        <v>26</v>
      </c>
      <c r="B55" s="627">
        <f t="shared" si="0"/>
        <v>42</v>
      </c>
      <c r="C55" s="635" t="s">
        <v>586</v>
      </c>
      <c r="D55" s="629">
        <v>179054660</v>
      </c>
    </row>
    <row r="56" spans="1:4">
      <c r="A56" s="627">
        <v>27</v>
      </c>
      <c r="B56" s="627">
        <f t="shared" si="0"/>
        <v>43</v>
      </c>
      <c r="C56" s="637" t="s">
        <v>587</v>
      </c>
      <c r="D56" s="629">
        <v>-72578160</v>
      </c>
    </row>
    <row r="57" spans="1:4">
      <c r="A57" s="627">
        <v>28</v>
      </c>
      <c r="B57" s="627">
        <f t="shared" si="0"/>
        <v>44</v>
      </c>
      <c r="C57" s="635" t="s">
        <v>588</v>
      </c>
      <c r="D57" s="629">
        <v>-17423114</v>
      </c>
    </row>
    <row r="58" spans="1:4">
      <c r="A58" s="638">
        <v>29</v>
      </c>
      <c r="B58" s="630">
        <f t="shared" si="0"/>
        <v>45</v>
      </c>
      <c r="C58" s="631" t="s">
        <v>575</v>
      </c>
      <c r="D58" s="632">
        <v>6285620.0178348655</v>
      </c>
    </row>
    <row r="59" spans="1:4">
      <c r="A59" s="627">
        <v>46</v>
      </c>
      <c r="B59" s="627">
        <f t="shared" si="0"/>
        <v>46</v>
      </c>
      <c r="C59" s="633" t="s">
        <v>589</v>
      </c>
      <c r="D59" s="634">
        <v>1750161955.0178349</v>
      </c>
    </row>
    <row r="60" spans="1:4">
      <c r="A60" s="627">
        <v>47</v>
      </c>
      <c r="B60" s="627">
        <f t="shared" si="0"/>
        <v>47</v>
      </c>
      <c r="D60" s="639"/>
    </row>
    <row r="61" spans="1:4" ht="13.5" thickBot="1">
      <c r="A61" s="627">
        <v>48</v>
      </c>
      <c r="B61" s="627">
        <f t="shared" si="0"/>
        <v>48</v>
      </c>
      <c r="C61" s="606" t="s">
        <v>590</v>
      </c>
      <c r="D61" s="640">
        <v>6709198395.6866665</v>
      </c>
    </row>
    <row r="62" spans="1:4" ht="13.5" thickTop="1">
      <c r="B62" s="627">
        <f t="shared" si="0"/>
        <v>49</v>
      </c>
      <c r="D62" s="639"/>
    </row>
    <row r="63" spans="1:4">
      <c r="B63" s="627">
        <f t="shared" si="0"/>
        <v>50</v>
      </c>
      <c r="C63" s="625" t="s">
        <v>591</v>
      </c>
      <c r="D63" s="639"/>
    </row>
    <row r="64" spans="1:4">
      <c r="B64" s="627">
        <f t="shared" si="0"/>
        <v>51</v>
      </c>
      <c r="D64" s="639"/>
    </row>
    <row r="65" spans="1:7">
      <c r="A65" s="641">
        <v>51</v>
      </c>
      <c r="B65" s="627">
        <f t="shared" si="0"/>
        <v>52</v>
      </c>
      <c r="C65" s="633" t="s">
        <v>592</v>
      </c>
      <c r="D65" s="634">
        <v>309460155</v>
      </c>
    </row>
    <row r="66" spans="1:7">
      <c r="A66" s="641">
        <v>52</v>
      </c>
      <c r="B66" s="627">
        <f t="shared" si="0"/>
        <v>53</v>
      </c>
      <c r="C66" s="633" t="s">
        <v>593</v>
      </c>
      <c r="D66" s="634">
        <v>139262309</v>
      </c>
    </row>
    <row r="67" spans="1:7">
      <c r="A67" s="641">
        <v>53</v>
      </c>
      <c r="B67" s="627">
        <f t="shared" si="0"/>
        <v>54</v>
      </c>
      <c r="C67" s="633" t="s">
        <v>594</v>
      </c>
      <c r="D67" s="634">
        <v>3629922</v>
      </c>
      <c r="G67" s="642"/>
    </row>
    <row r="68" spans="1:7" s="643" customFormat="1">
      <c r="A68" s="641">
        <v>60</v>
      </c>
      <c r="B68" s="627">
        <f t="shared" si="0"/>
        <v>55</v>
      </c>
      <c r="C68" s="633" t="s">
        <v>595</v>
      </c>
      <c r="D68" s="632">
        <v>0</v>
      </c>
      <c r="G68" s="644"/>
    </row>
    <row r="69" spans="1:7" s="643" customFormat="1">
      <c r="A69" s="641"/>
      <c r="B69" s="627">
        <f t="shared" si="0"/>
        <v>56</v>
      </c>
      <c r="C69" s="645" t="s">
        <v>596</v>
      </c>
      <c r="D69" s="634">
        <v>452352386</v>
      </c>
    </row>
    <row r="70" spans="1:7">
      <c r="B70" s="627">
        <f t="shared" si="0"/>
        <v>57</v>
      </c>
      <c r="D70" s="639"/>
    </row>
    <row r="71" spans="1:7">
      <c r="A71" s="641"/>
      <c r="B71" s="627">
        <f t="shared" si="0"/>
        <v>58</v>
      </c>
      <c r="C71" s="625" t="s">
        <v>597</v>
      </c>
      <c r="E71" s="646"/>
      <c r="G71" s="642"/>
    </row>
    <row r="72" spans="1:7">
      <c r="A72" s="641"/>
      <c r="B72" s="627">
        <f t="shared" si="0"/>
        <v>59</v>
      </c>
      <c r="C72" s="647"/>
      <c r="D72" s="629"/>
      <c r="E72" s="646"/>
    </row>
    <row r="73" spans="1:7">
      <c r="A73" s="641">
        <v>54</v>
      </c>
      <c r="B73" s="627">
        <f t="shared" si="0"/>
        <v>60</v>
      </c>
      <c r="C73" s="648" t="s">
        <v>598</v>
      </c>
      <c r="D73" s="634">
        <v>3154422</v>
      </c>
      <c r="G73" s="642"/>
    </row>
    <row r="74" spans="1:7" s="607" customFormat="1">
      <c r="A74" s="649">
        <v>55</v>
      </c>
      <c r="B74" s="627">
        <f t="shared" si="0"/>
        <v>61</v>
      </c>
      <c r="C74" s="645" t="s">
        <v>599</v>
      </c>
      <c r="D74" s="634">
        <v>41018795</v>
      </c>
      <c r="E74" s="608"/>
      <c r="G74" s="650"/>
    </row>
    <row r="75" spans="1:7" s="607" customFormat="1">
      <c r="A75" s="649">
        <v>56</v>
      </c>
      <c r="B75" s="630">
        <f t="shared" si="0"/>
        <v>62</v>
      </c>
      <c r="C75" s="651" t="s">
        <v>600</v>
      </c>
      <c r="D75" s="634">
        <v>-106735223</v>
      </c>
      <c r="E75" s="651"/>
      <c r="F75" s="651"/>
    </row>
    <row r="76" spans="1:7">
      <c r="A76" s="641">
        <v>57</v>
      </c>
      <c r="B76" s="627">
        <f t="shared" si="0"/>
        <v>63</v>
      </c>
      <c r="C76" s="633" t="s">
        <v>601</v>
      </c>
      <c r="D76" s="634">
        <v>147668005</v>
      </c>
      <c r="E76" s="609"/>
    </row>
    <row r="77" spans="1:7">
      <c r="A77" s="641">
        <v>58</v>
      </c>
      <c r="B77" s="627">
        <f t="shared" si="0"/>
        <v>64</v>
      </c>
      <c r="C77" s="633" t="s">
        <v>602</v>
      </c>
      <c r="D77" s="634">
        <v>-46434038</v>
      </c>
    </row>
    <row r="78" spans="1:7" s="643" customFormat="1">
      <c r="A78" s="641">
        <v>59</v>
      </c>
      <c r="B78" s="627">
        <f t="shared" si="0"/>
        <v>65</v>
      </c>
      <c r="C78" s="633" t="s">
        <v>603</v>
      </c>
      <c r="D78" s="634">
        <v>1443576</v>
      </c>
      <c r="E78" s="652"/>
    </row>
    <row r="79" spans="1:7" s="643" customFormat="1">
      <c r="A79" s="641">
        <v>61</v>
      </c>
      <c r="B79" s="627">
        <f t="shared" si="0"/>
        <v>66</v>
      </c>
      <c r="C79" s="633"/>
      <c r="D79" s="634">
        <v>0</v>
      </c>
      <c r="E79" s="652"/>
    </row>
    <row r="80" spans="1:7" s="643" customFormat="1">
      <c r="A80" s="641">
        <v>62</v>
      </c>
      <c r="B80" s="627">
        <f t="shared" ref="B80:B88" si="1">B79+1</f>
        <v>67</v>
      </c>
      <c r="C80" s="633"/>
      <c r="D80" s="634">
        <v>0</v>
      </c>
      <c r="E80" s="608"/>
    </row>
    <row r="81" spans="1:5" s="643" customFormat="1">
      <c r="A81" s="641">
        <v>67</v>
      </c>
      <c r="B81" s="627">
        <f t="shared" si="1"/>
        <v>68</v>
      </c>
      <c r="C81" s="653" t="s">
        <v>604</v>
      </c>
      <c r="D81" s="634"/>
    </row>
    <row r="82" spans="1:5" s="643" customFormat="1">
      <c r="A82" s="641"/>
      <c r="B82" s="627">
        <f t="shared" si="1"/>
        <v>69</v>
      </c>
      <c r="C82" s="645" t="s">
        <v>605</v>
      </c>
      <c r="D82" s="654">
        <v>40115537</v>
      </c>
    </row>
    <row r="83" spans="1:5" s="643" customFormat="1">
      <c r="A83" s="641"/>
      <c r="B83" s="627">
        <f t="shared" si="1"/>
        <v>70</v>
      </c>
      <c r="C83" s="633"/>
      <c r="D83" s="634"/>
    </row>
    <row r="84" spans="1:5" s="643" customFormat="1" ht="14.25" customHeight="1">
      <c r="A84" s="641"/>
      <c r="B84" s="627">
        <f t="shared" si="1"/>
        <v>71</v>
      </c>
      <c r="C84" s="645" t="s">
        <v>606</v>
      </c>
      <c r="D84" s="634">
        <v>492467923</v>
      </c>
    </row>
    <row r="85" spans="1:5" s="643" customFormat="1">
      <c r="A85" s="641"/>
      <c r="B85" s="627">
        <f t="shared" si="1"/>
        <v>72</v>
      </c>
      <c r="C85" s="633"/>
      <c r="D85" s="634"/>
    </row>
    <row r="86" spans="1:5" ht="13.5" thickBot="1">
      <c r="A86" s="641"/>
      <c r="B86" s="627">
        <f t="shared" si="1"/>
        <v>73</v>
      </c>
      <c r="C86" s="633" t="s">
        <v>607</v>
      </c>
      <c r="D86" s="655">
        <v>7201666318.6866665</v>
      </c>
      <c r="E86" s="643"/>
    </row>
    <row r="87" spans="1:5" ht="13.5" thickTop="1">
      <c r="A87" s="641"/>
      <c r="B87" s="627">
        <f t="shared" si="1"/>
        <v>74</v>
      </c>
      <c r="C87" s="645" t="s">
        <v>608</v>
      </c>
      <c r="D87" s="631"/>
      <c r="E87" s="643"/>
    </row>
    <row r="88" spans="1:5" ht="13.5" thickBot="1">
      <c r="A88" s="641"/>
      <c r="B88" s="627">
        <f t="shared" si="1"/>
        <v>75</v>
      </c>
      <c r="C88" s="645" t="s">
        <v>609</v>
      </c>
      <c r="D88" s="656">
        <v>291093793.31333351</v>
      </c>
      <c r="E88" s="657"/>
    </row>
    <row r="89" spans="1:5" ht="14.25" customHeight="1" thickTop="1">
      <c r="A89" s="641"/>
      <c r="B89" s="627"/>
      <c r="C89" s="633"/>
      <c r="D89" s="658"/>
      <c r="E89" s="643"/>
    </row>
    <row r="90" spans="1:5" ht="14.25" customHeight="1">
      <c r="A90" s="641"/>
      <c r="B90" s="627"/>
      <c r="C90" s="633"/>
      <c r="D90" s="659"/>
    </row>
    <row r="91" spans="1:5">
      <c r="A91" s="641"/>
      <c r="B91" s="618" t="s">
        <v>610</v>
      </c>
      <c r="C91" s="633"/>
      <c r="D91" s="634"/>
    </row>
    <row r="92" spans="1:5">
      <c r="A92" s="641"/>
      <c r="B92" s="618"/>
      <c r="C92" s="647" t="s">
        <v>611</v>
      </c>
      <c r="D92" s="634"/>
    </row>
    <row r="93" spans="1:5">
      <c r="A93" s="660"/>
      <c r="B93" s="661"/>
      <c r="C93" s="606" t="s">
        <v>612</v>
      </c>
      <c r="D93" s="662">
        <v>7201666318.6866665</v>
      </c>
    </row>
    <row r="94" spans="1:5">
      <c r="A94" s="660"/>
      <c r="B94" s="660"/>
      <c r="C94" s="606" t="s">
        <v>613</v>
      </c>
      <c r="D94" s="663">
        <v>-309460155</v>
      </c>
    </row>
    <row r="95" spans="1:5">
      <c r="A95" s="660"/>
      <c r="B95" s="660"/>
      <c r="C95" s="606" t="s">
        <v>614</v>
      </c>
      <c r="D95" s="663">
        <v>-139262309</v>
      </c>
    </row>
    <row r="96" spans="1:5">
      <c r="A96" s="660"/>
      <c r="B96" s="660"/>
      <c r="C96" s="606" t="s">
        <v>615</v>
      </c>
      <c r="D96" s="663"/>
      <c r="E96" s="609"/>
    </row>
    <row r="97" spans="1:5">
      <c r="A97" s="660"/>
      <c r="B97" s="660"/>
      <c r="C97" s="606" t="s">
        <v>616</v>
      </c>
      <c r="D97" s="663">
        <v>-3629922</v>
      </c>
    </row>
    <row r="98" spans="1:5">
      <c r="A98" s="660"/>
      <c r="B98" s="660"/>
      <c r="C98" s="606" t="s">
        <v>617</v>
      </c>
      <c r="D98" s="664">
        <v>0</v>
      </c>
      <c r="E98" s="609"/>
    </row>
    <row r="99" spans="1:5">
      <c r="A99" s="660"/>
      <c r="B99" s="660"/>
      <c r="C99" s="606" t="s">
        <v>42</v>
      </c>
      <c r="D99" s="662">
        <v>6749313932.6866665</v>
      </c>
    </row>
    <row r="100" spans="1:5">
      <c r="A100" s="660"/>
      <c r="B100" s="660"/>
      <c r="D100" s="665"/>
    </row>
    <row r="101" spans="1:5">
      <c r="A101" s="660"/>
      <c r="B101" s="660"/>
      <c r="C101" s="606" t="s">
        <v>618</v>
      </c>
      <c r="D101" s="666">
        <v>4.3129390070830387E-2</v>
      </c>
    </row>
    <row r="102" spans="1:5">
      <c r="A102" s="660"/>
      <c r="B102" s="660"/>
      <c r="D102" s="665"/>
    </row>
    <row r="103" spans="1:5">
      <c r="A103" s="660"/>
      <c r="B103" s="660"/>
      <c r="C103" s="606" t="s">
        <v>619</v>
      </c>
      <c r="D103" s="667">
        <v>213880217.02506837</v>
      </c>
    </row>
    <row r="104" spans="1:5">
      <c r="D104" s="668"/>
    </row>
    <row r="105" spans="1:5">
      <c r="C105" s="661" t="s">
        <v>620</v>
      </c>
      <c r="D105" s="659"/>
    </row>
    <row r="106" spans="1:5">
      <c r="C106" s="606" t="s">
        <v>612</v>
      </c>
      <c r="D106" s="659">
        <v>7201666318.6866665</v>
      </c>
      <c r="E106" s="609"/>
    </row>
    <row r="107" spans="1:5">
      <c r="C107" s="606" t="s">
        <v>613</v>
      </c>
      <c r="D107" s="659">
        <v>-309460155</v>
      </c>
    </row>
    <row r="108" spans="1:5">
      <c r="C108" s="606" t="s">
        <v>621</v>
      </c>
      <c r="D108" s="659">
        <v>-139262309</v>
      </c>
    </row>
    <row r="109" spans="1:5">
      <c r="C109" s="606" t="s">
        <v>615</v>
      </c>
      <c r="D109" s="659"/>
    </row>
    <row r="110" spans="1:5">
      <c r="A110" s="608"/>
      <c r="B110" s="608"/>
      <c r="C110" s="606" t="s">
        <v>616</v>
      </c>
      <c r="D110" s="659">
        <v>-3629922</v>
      </c>
    </row>
    <row r="111" spans="1:5">
      <c r="A111" s="608"/>
      <c r="B111" s="608"/>
      <c r="C111" s="606" t="s">
        <v>617</v>
      </c>
      <c r="D111" s="669">
        <v>0</v>
      </c>
    </row>
    <row r="112" spans="1:5">
      <c r="A112" s="608"/>
      <c r="B112" s="608"/>
      <c r="C112" s="606" t="s">
        <v>42</v>
      </c>
      <c r="D112" s="659">
        <v>6749313932.6866665</v>
      </c>
    </row>
    <row r="113" spans="1:4">
      <c r="A113" s="608"/>
      <c r="B113" s="608"/>
      <c r="C113" s="661"/>
      <c r="D113" s="659"/>
    </row>
    <row r="114" spans="1:4">
      <c r="A114" s="608"/>
      <c r="B114" s="608"/>
      <c r="C114" s="606" t="s">
        <v>622</v>
      </c>
      <c r="D114" s="670">
        <v>4.3129390070830387E-2</v>
      </c>
    </row>
    <row r="115" spans="1:4">
      <c r="A115" s="608"/>
      <c r="B115" s="608"/>
      <c r="D115" s="659"/>
    </row>
    <row r="116" spans="1:4">
      <c r="A116" s="608"/>
      <c r="B116" s="608"/>
      <c r="C116" s="606" t="s">
        <v>623</v>
      </c>
      <c r="D116" s="671">
        <v>75483417.64509131</v>
      </c>
    </row>
    <row r="117" spans="1:4">
      <c r="A117" s="608"/>
      <c r="B117" s="608"/>
      <c r="D117" s="631"/>
    </row>
    <row r="118" spans="1:4">
      <c r="A118" s="608"/>
      <c r="B118" s="608"/>
      <c r="C118" s="661" t="s">
        <v>624</v>
      </c>
      <c r="D118" s="672">
        <v>1730158.6431738287</v>
      </c>
    </row>
    <row r="119" spans="1:4">
      <c r="A119" s="608"/>
      <c r="B119" s="608"/>
      <c r="D119" s="631"/>
    </row>
    <row r="120" spans="1:4">
      <c r="A120" s="608"/>
      <c r="B120" s="608"/>
      <c r="D120" s="631"/>
    </row>
    <row r="121" spans="1:4">
      <c r="A121" s="608"/>
      <c r="B121" s="608"/>
      <c r="D121" s="631"/>
    </row>
    <row r="122" spans="1:4">
      <c r="A122" s="608"/>
      <c r="B122" s="608"/>
      <c r="D122" s="631"/>
    </row>
    <row r="123" spans="1:4">
      <c r="A123" s="608"/>
      <c r="B123" s="608"/>
      <c r="D123" s="631"/>
    </row>
    <row r="124" spans="1:4">
      <c r="A124" s="608"/>
      <c r="B124" s="608"/>
      <c r="D124" s="631"/>
    </row>
    <row r="125" spans="1:4">
      <c r="A125" s="608"/>
      <c r="B125" s="608"/>
      <c r="D125" s="631"/>
    </row>
    <row r="126" spans="1:4">
      <c r="A126" s="608"/>
      <c r="B126" s="608"/>
      <c r="C126" s="608"/>
      <c r="D126" s="631"/>
    </row>
    <row r="127" spans="1:4">
      <c r="A127" s="608"/>
      <c r="B127" s="608"/>
      <c r="C127" s="608"/>
      <c r="D127" s="631"/>
    </row>
    <row r="128" spans="1:4">
      <c r="A128" s="608"/>
      <c r="B128" s="608"/>
      <c r="C128" s="608"/>
      <c r="D128" s="631"/>
    </row>
    <row r="129" spans="1:4">
      <c r="A129" s="608"/>
      <c r="B129" s="608"/>
      <c r="C129" s="608"/>
      <c r="D129" s="631"/>
    </row>
    <row r="130" spans="1:4">
      <c r="A130" s="608"/>
      <c r="B130" s="608"/>
      <c r="C130" s="608"/>
      <c r="D130" s="631"/>
    </row>
    <row r="131" spans="1:4">
      <c r="A131" s="608"/>
      <c r="B131" s="608"/>
      <c r="C131" s="608"/>
      <c r="D131" s="631"/>
    </row>
    <row r="132" spans="1:4">
      <c r="A132" s="608"/>
      <c r="B132" s="608"/>
      <c r="C132" s="608"/>
      <c r="D132" s="631"/>
    </row>
    <row r="133" spans="1:4">
      <c r="A133" s="608"/>
      <c r="B133" s="608"/>
      <c r="C133" s="608"/>
      <c r="D133" s="631"/>
    </row>
    <row r="134" spans="1:4">
      <c r="A134" s="608"/>
      <c r="B134" s="608"/>
      <c r="C134" s="608"/>
      <c r="D134" s="631"/>
    </row>
    <row r="135" spans="1:4">
      <c r="A135" s="608"/>
      <c r="B135" s="608"/>
      <c r="C135" s="608"/>
      <c r="D135" s="631"/>
    </row>
    <row r="136" spans="1:4">
      <c r="A136" s="608"/>
      <c r="B136" s="608"/>
      <c r="C136" s="608"/>
      <c r="D136" s="631"/>
    </row>
    <row r="137" spans="1:4">
      <c r="A137" s="608"/>
      <c r="B137" s="608"/>
      <c r="C137" s="608"/>
      <c r="D137" s="631"/>
    </row>
    <row r="138" spans="1:4">
      <c r="A138" s="608"/>
      <c r="B138" s="608"/>
      <c r="C138" s="608"/>
      <c r="D138" s="631"/>
    </row>
    <row r="139" spans="1:4">
      <c r="A139" s="608"/>
      <c r="B139" s="608"/>
      <c r="C139" s="608"/>
      <c r="D139" s="631"/>
    </row>
    <row r="140" spans="1:4">
      <c r="A140" s="608"/>
      <c r="B140" s="608"/>
      <c r="C140" s="608"/>
      <c r="D140" s="631"/>
    </row>
    <row r="141" spans="1:4" ht="12">
      <c r="A141" s="608"/>
      <c r="B141" s="608"/>
      <c r="C141" s="608"/>
    </row>
    <row r="142" spans="1:4" ht="12">
      <c r="A142" s="608"/>
      <c r="B142" s="608"/>
      <c r="C142" s="608"/>
    </row>
    <row r="143" spans="1:4" ht="12">
      <c r="A143" s="608"/>
      <c r="B143" s="608"/>
      <c r="C143" s="608"/>
    </row>
    <row r="144" spans="1:4" ht="12">
      <c r="A144" s="608"/>
      <c r="B144" s="608"/>
      <c r="C144" s="608"/>
    </row>
    <row r="145" spans="1:3" ht="12">
      <c r="A145" s="608"/>
      <c r="B145" s="608"/>
      <c r="C145" s="608"/>
    </row>
    <row r="146" spans="1:3" ht="12">
      <c r="A146" s="608"/>
      <c r="B146" s="608"/>
      <c r="C146" s="608"/>
    </row>
    <row r="147" spans="1:3" ht="12">
      <c r="A147" s="608"/>
      <c r="B147" s="608"/>
      <c r="C147" s="608"/>
    </row>
    <row r="148" spans="1:3" ht="12">
      <c r="A148" s="608"/>
      <c r="B148" s="608"/>
      <c r="C148" s="608"/>
    </row>
    <row r="149" spans="1:3" ht="12">
      <c r="A149" s="608"/>
      <c r="B149" s="608"/>
      <c r="C149" s="608"/>
    </row>
    <row r="150" spans="1:3" ht="12">
      <c r="A150" s="608"/>
      <c r="B150" s="608"/>
      <c r="C150" s="608"/>
    </row>
    <row r="151" spans="1:3" ht="12">
      <c r="A151" s="608"/>
      <c r="B151" s="608"/>
      <c r="C151" s="608"/>
    </row>
    <row r="152" spans="1:3" ht="12">
      <c r="A152" s="608"/>
      <c r="B152" s="608"/>
      <c r="C152" s="608"/>
    </row>
    <row r="153" spans="1:3" ht="12">
      <c r="A153" s="608"/>
      <c r="B153" s="608"/>
      <c r="C153" s="608"/>
    </row>
    <row r="154" spans="1:3" ht="12">
      <c r="A154" s="608"/>
      <c r="B154" s="608"/>
      <c r="C154" s="608"/>
    </row>
    <row r="155" spans="1:3" ht="12">
      <c r="A155" s="608"/>
      <c r="B155" s="608"/>
      <c r="C155" s="608"/>
    </row>
    <row r="156" spans="1:3" ht="12">
      <c r="A156" s="608"/>
      <c r="B156" s="608"/>
      <c r="C156" s="608"/>
    </row>
    <row r="157" spans="1:3" ht="12">
      <c r="A157" s="608"/>
      <c r="B157" s="608"/>
      <c r="C157" s="608"/>
    </row>
    <row r="158" spans="1:3" ht="12">
      <c r="A158" s="608"/>
      <c r="B158" s="608"/>
      <c r="C158" s="608"/>
    </row>
    <row r="159" spans="1:3" ht="12">
      <c r="A159" s="608"/>
      <c r="B159" s="608"/>
      <c r="C159" s="608"/>
    </row>
    <row r="160" spans="1:3" ht="12">
      <c r="A160" s="608"/>
      <c r="B160" s="608"/>
      <c r="C160" s="608"/>
    </row>
    <row r="161" spans="1:3" ht="12">
      <c r="A161" s="608"/>
      <c r="B161" s="608"/>
      <c r="C161" s="608"/>
    </row>
    <row r="162" spans="1:3" ht="12">
      <c r="A162" s="608"/>
      <c r="B162" s="608"/>
      <c r="C162" s="608"/>
    </row>
    <row r="163" spans="1:3" ht="12">
      <c r="A163" s="608"/>
      <c r="B163" s="608"/>
      <c r="C163" s="608"/>
    </row>
    <row r="164" spans="1:3" ht="12">
      <c r="A164" s="608"/>
      <c r="B164" s="608"/>
      <c r="C164" s="608"/>
    </row>
    <row r="165" spans="1:3" ht="12">
      <c r="A165" s="608"/>
      <c r="B165" s="608"/>
      <c r="C165" s="608"/>
    </row>
    <row r="166" spans="1:3" ht="12">
      <c r="A166" s="608"/>
      <c r="B166" s="608"/>
      <c r="C166" s="608"/>
    </row>
    <row r="167" spans="1:3" ht="12">
      <c r="A167" s="608"/>
      <c r="B167" s="608"/>
      <c r="C167" s="608"/>
    </row>
    <row r="168" spans="1:3" ht="12">
      <c r="A168" s="608"/>
      <c r="B168" s="608"/>
      <c r="C168" s="608"/>
    </row>
    <row r="169" spans="1:3" ht="12">
      <c r="A169" s="608"/>
      <c r="B169" s="608"/>
      <c r="C169" s="608"/>
    </row>
    <row r="170" spans="1:3" ht="12">
      <c r="A170" s="608"/>
      <c r="B170" s="608"/>
      <c r="C170" s="608"/>
    </row>
    <row r="171" spans="1:3" ht="12">
      <c r="A171" s="608"/>
      <c r="B171" s="608"/>
      <c r="C171" s="608"/>
    </row>
    <row r="172" spans="1:3" ht="12">
      <c r="A172" s="608"/>
      <c r="B172" s="608"/>
      <c r="C172" s="608"/>
    </row>
    <row r="173" spans="1:3" ht="12">
      <c r="A173" s="608"/>
      <c r="B173" s="608"/>
      <c r="C173" s="608"/>
    </row>
    <row r="174" spans="1:3" ht="12">
      <c r="A174" s="608"/>
      <c r="B174" s="608"/>
      <c r="C174" s="608"/>
    </row>
    <row r="175" spans="1:3" ht="12">
      <c r="A175" s="608"/>
      <c r="B175" s="608"/>
      <c r="C175" s="608"/>
    </row>
    <row r="176" spans="1:3" ht="12">
      <c r="A176" s="608"/>
      <c r="B176" s="608"/>
      <c r="C176" s="608"/>
    </row>
    <row r="177" spans="1:3" ht="12">
      <c r="A177" s="608"/>
      <c r="B177" s="608"/>
      <c r="C177" s="608"/>
    </row>
    <row r="178" spans="1:3" ht="12">
      <c r="A178" s="608"/>
      <c r="B178" s="608"/>
      <c r="C178" s="608"/>
    </row>
    <row r="179" spans="1:3" ht="12">
      <c r="A179" s="608"/>
      <c r="B179" s="608"/>
      <c r="C179" s="608"/>
    </row>
    <row r="180" spans="1:3" ht="12">
      <c r="A180" s="608"/>
      <c r="B180" s="608"/>
      <c r="C180" s="608"/>
    </row>
    <row r="181" spans="1:3" ht="12">
      <c r="A181" s="608"/>
      <c r="B181" s="608"/>
      <c r="C181" s="608"/>
    </row>
    <row r="182" spans="1:3" ht="12">
      <c r="A182" s="608"/>
      <c r="B182" s="608"/>
      <c r="C182" s="608"/>
    </row>
    <row r="183" spans="1:3" ht="12">
      <c r="A183" s="608"/>
      <c r="B183" s="608"/>
      <c r="C183" s="608"/>
    </row>
    <row r="184" spans="1:3" ht="12">
      <c r="A184" s="608"/>
      <c r="B184" s="608"/>
      <c r="C184" s="608"/>
    </row>
    <row r="185" spans="1:3" ht="12">
      <c r="A185" s="608"/>
      <c r="B185" s="608"/>
      <c r="C185" s="608"/>
    </row>
    <row r="186" spans="1:3" ht="12">
      <c r="A186" s="608"/>
      <c r="B186" s="608"/>
      <c r="C186" s="608"/>
    </row>
    <row r="187" spans="1:3" ht="12">
      <c r="A187" s="608"/>
      <c r="B187" s="608"/>
      <c r="C187" s="608"/>
    </row>
    <row r="188" spans="1:3" ht="12">
      <c r="A188" s="608"/>
      <c r="B188" s="608"/>
      <c r="C188" s="608"/>
    </row>
    <row r="189" spans="1:3" ht="12">
      <c r="A189" s="608"/>
      <c r="B189" s="608"/>
      <c r="C189" s="608"/>
    </row>
    <row r="190" spans="1:3" ht="12">
      <c r="A190" s="608"/>
      <c r="B190" s="608"/>
      <c r="C190" s="608"/>
    </row>
    <row r="191" spans="1:3" ht="12">
      <c r="A191" s="608"/>
      <c r="B191" s="608"/>
      <c r="C191" s="608"/>
    </row>
    <row r="192" spans="1:3" ht="12">
      <c r="A192" s="608"/>
      <c r="B192" s="608"/>
      <c r="C192" s="608"/>
    </row>
    <row r="193" spans="1:3" ht="12">
      <c r="A193" s="608"/>
      <c r="B193" s="608"/>
      <c r="C193" s="608"/>
    </row>
    <row r="194" spans="1:3" ht="12">
      <c r="A194" s="608"/>
      <c r="B194" s="608"/>
      <c r="C194" s="608"/>
    </row>
    <row r="195" spans="1:3" ht="12">
      <c r="A195" s="608"/>
      <c r="B195" s="608"/>
      <c r="C195" s="608"/>
    </row>
    <row r="196" spans="1:3" ht="12">
      <c r="A196" s="608"/>
      <c r="B196" s="608"/>
      <c r="C196" s="608"/>
    </row>
    <row r="197" spans="1:3" ht="12">
      <c r="A197" s="608"/>
      <c r="B197" s="608"/>
      <c r="C197" s="608"/>
    </row>
    <row r="198" spans="1:3" ht="12">
      <c r="A198" s="608"/>
      <c r="B198" s="608"/>
      <c r="C198" s="608"/>
    </row>
    <row r="199" spans="1:3" ht="12">
      <c r="A199" s="608"/>
      <c r="B199" s="608"/>
      <c r="C199" s="608"/>
    </row>
    <row r="200" spans="1:3" ht="12">
      <c r="A200" s="608"/>
      <c r="B200" s="608"/>
      <c r="C200" s="608"/>
    </row>
    <row r="201" spans="1:3" ht="12">
      <c r="A201" s="608"/>
      <c r="B201" s="608"/>
      <c r="C201" s="608"/>
    </row>
    <row r="202" spans="1:3" ht="12">
      <c r="A202" s="608"/>
      <c r="B202" s="608"/>
      <c r="C202" s="608"/>
    </row>
    <row r="203" spans="1:3" ht="12">
      <c r="A203" s="608"/>
      <c r="B203" s="608"/>
      <c r="C203" s="608"/>
    </row>
    <row r="204" spans="1:3" ht="12">
      <c r="A204" s="608"/>
      <c r="B204" s="608"/>
      <c r="C204" s="608"/>
    </row>
    <row r="205" spans="1:3" ht="12">
      <c r="A205" s="608"/>
      <c r="B205" s="608"/>
      <c r="C205" s="608"/>
    </row>
    <row r="206" spans="1:3" ht="12">
      <c r="A206" s="608"/>
      <c r="B206" s="608"/>
      <c r="C206" s="608"/>
    </row>
    <row r="207" spans="1:3" ht="12">
      <c r="A207" s="608"/>
      <c r="B207" s="608"/>
      <c r="C207" s="608"/>
    </row>
    <row r="208" spans="1:3" ht="12">
      <c r="A208" s="608"/>
      <c r="B208" s="608"/>
      <c r="C208" s="608"/>
    </row>
    <row r="209" spans="1:3" ht="12">
      <c r="A209" s="608"/>
      <c r="B209" s="608"/>
      <c r="C209" s="608"/>
    </row>
    <row r="210" spans="1:3" ht="12">
      <c r="A210" s="608"/>
      <c r="B210" s="608"/>
      <c r="C210" s="608"/>
    </row>
    <row r="211" spans="1:3" ht="12">
      <c r="A211" s="608"/>
      <c r="B211" s="608"/>
      <c r="C211" s="608"/>
    </row>
    <row r="212" spans="1:3" ht="12">
      <c r="A212" s="608"/>
      <c r="B212" s="608"/>
      <c r="C212" s="608"/>
    </row>
    <row r="213" spans="1:3" ht="12">
      <c r="A213" s="608"/>
      <c r="B213" s="608"/>
      <c r="C213" s="608"/>
    </row>
    <row r="214" spans="1:3" ht="12">
      <c r="A214" s="608"/>
      <c r="B214" s="608"/>
      <c r="C214" s="608"/>
    </row>
    <row r="215" spans="1:3" ht="12">
      <c r="A215" s="608"/>
      <c r="B215" s="608"/>
      <c r="C215" s="608"/>
    </row>
    <row r="216" spans="1:3" ht="12">
      <c r="A216" s="608"/>
      <c r="B216" s="608"/>
      <c r="C216" s="608"/>
    </row>
    <row r="217" spans="1:3" ht="12">
      <c r="A217" s="608"/>
      <c r="B217" s="608"/>
      <c r="C217" s="608"/>
    </row>
    <row r="218" spans="1:3" ht="12">
      <c r="A218" s="608"/>
      <c r="B218" s="608"/>
      <c r="C218" s="608"/>
    </row>
    <row r="219" spans="1:3" ht="12">
      <c r="A219" s="608"/>
      <c r="B219" s="608"/>
      <c r="C219" s="608"/>
    </row>
    <row r="220" spans="1:3" ht="12">
      <c r="A220" s="608"/>
      <c r="B220" s="608"/>
      <c r="C220" s="608"/>
    </row>
    <row r="221" spans="1:3" ht="12">
      <c r="A221" s="608"/>
      <c r="B221" s="608"/>
      <c r="C221" s="608"/>
    </row>
    <row r="222" spans="1:3" ht="12">
      <c r="A222" s="608"/>
      <c r="B222" s="608"/>
      <c r="C222" s="608"/>
    </row>
    <row r="223" spans="1:3" ht="12">
      <c r="A223" s="608"/>
      <c r="B223" s="608"/>
      <c r="C223" s="608"/>
    </row>
    <row r="224" spans="1:3" ht="12">
      <c r="A224" s="608"/>
      <c r="B224" s="608"/>
      <c r="C224" s="608"/>
    </row>
    <row r="225" spans="1:3" ht="12">
      <c r="A225" s="608"/>
      <c r="B225" s="608"/>
      <c r="C225" s="608"/>
    </row>
    <row r="226" spans="1:3" ht="12">
      <c r="A226" s="608"/>
      <c r="B226" s="608"/>
      <c r="C226" s="608"/>
    </row>
  </sheetData>
  <printOptions horizontalCentered="1"/>
  <pageMargins left="0" right="0" top="0.34" bottom="0.62" header="0.21" footer="0.22"/>
  <pageSetup scale="62" fitToHeight="2" orientation="portrait" r:id="rId1"/>
  <headerFooter alignWithMargins="0">
    <oddHeader xml:space="preserve">&amp;R
</oddHeader>
  </headerFooter>
  <rowBreaks count="1" manualBreakCount="1">
    <brk id="74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2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16" sqref="F16"/>
    </sheetView>
  </sheetViews>
  <sheetFormatPr defaultColWidth="9.33203125" defaultRowHeight="15" customHeight="1"/>
  <cols>
    <col min="1" max="1" width="6" style="576" customWidth="1"/>
    <col min="2" max="2" width="2" style="576" customWidth="1"/>
    <col min="3" max="3" width="58.5" style="576" bestFit="1" customWidth="1"/>
    <col min="4" max="4" width="11.6640625" style="577" customWidth="1"/>
    <col min="5" max="5" width="18" style="576" bestFit="1" customWidth="1"/>
    <col min="6" max="6" width="16.83203125" style="576" bestFit="1" customWidth="1"/>
    <col min="7" max="7" width="16.83203125" style="576" customWidth="1"/>
    <col min="8" max="8" width="2.1640625" customWidth="1"/>
    <col min="9" max="9" width="18" bestFit="1" customWidth="1"/>
    <col min="10" max="10" width="16.83203125" bestFit="1" customWidth="1"/>
    <col min="11" max="11" width="16.83203125" customWidth="1"/>
    <col min="12" max="13" width="10.5" customWidth="1"/>
    <col min="14" max="14" width="3" customWidth="1"/>
    <col min="15" max="16" width="10.5" customWidth="1"/>
    <col min="17" max="17" width="9.33203125" customWidth="1"/>
    <col min="18" max="18" width="3" customWidth="1"/>
    <col min="19" max="19" width="16.83203125" customWidth="1"/>
    <col min="32" max="16384" width="9.33203125" style="576"/>
  </cols>
  <sheetData>
    <row r="1" spans="1:31" ht="15" customHeight="1" thickBot="1">
      <c r="G1" s="673" t="s">
        <v>628</v>
      </c>
    </row>
    <row r="2" spans="1:31" ht="14.25" customHeight="1">
      <c r="A2" s="578" t="s">
        <v>524</v>
      </c>
      <c r="B2" s="578"/>
      <c r="C2" s="578"/>
      <c r="D2" s="578"/>
      <c r="E2" s="578"/>
      <c r="F2" s="578"/>
      <c r="G2" s="578"/>
    </row>
    <row r="3" spans="1:31" ht="15" customHeight="1">
      <c r="A3" s="578" t="s">
        <v>90</v>
      </c>
      <c r="B3" s="578"/>
      <c r="C3" s="578"/>
      <c r="D3" s="578"/>
      <c r="E3" s="578"/>
      <c r="F3" s="578"/>
      <c r="G3" s="578"/>
    </row>
    <row r="4" spans="1:31" ht="15" customHeight="1">
      <c r="A4" s="578" t="s">
        <v>525</v>
      </c>
      <c r="B4" s="578"/>
      <c r="C4" s="578"/>
      <c r="D4" s="578"/>
      <c r="E4" s="578"/>
      <c r="F4" s="578"/>
      <c r="G4" s="578"/>
    </row>
    <row r="5" spans="1:31" s="579" customFormat="1" ht="15" customHeight="1">
      <c r="C5" s="580"/>
      <c r="D5" s="580"/>
      <c r="E5" s="678"/>
      <c r="F5" s="678"/>
      <c r="G5" s="67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s="579" customFormat="1" ht="15" customHeight="1">
      <c r="A6" s="581" t="s">
        <v>526</v>
      </c>
      <c r="B6" s="581"/>
      <c r="C6" s="581" t="s">
        <v>34</v>
      </c>
      <c r="D6" s="581"/>
      <c r="E6" s="581" t="s">
        <v>48</v>
      </c>
      <c r="F6" s="581" t="s">
        <v>49</v>
      </c>
      <c r="G6" s="581" t="s">
        <v>42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s="579" customFormat="1" ht="29.25" customHeight="1">
      <c r="D7" s="58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s="579" customFormat="1" ht="15" customHeight="1">
      <c r="A8" s="582">
        <v>1</v>
      </c>
      <c r="B8" s="582" t="s">
        <v>313</v>
      </c>
      <c r="C8" s="583" t="s">
        <v>527</v>
      </c>
      <c r="D8" s="588">
        <v>42916</v>
      </c>
      <c r="E8" s="584">
        <v>1128197</v>
      </c>
      <c r="F8" s="584">
        <v>813977</v>
      </c>
      <c r="G8" s="584">
        <f>SUM(E8:F8)</f>
        <v>1942174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s="579" customFormat="1" ht="18.95" customHeight="1" thickBot="1">
      <c r="B9" s="580"/>
      <c r="C9" s="585" t="s">
        <v>528</v>
      </c>
      <c r="D9" s="580"/>
      <c r="E9" s="586">
        <f>ROUND(+E8/G8,4)</f>
        <v>0.58089999999999997</v>
      </c>
      <c r="F9" s="586">
        <f>ROUND(+F8/G8,4)</f>
        <v>0.41909999999999997</v>
      </c>
      <c r="G9" s="587">
        <f>SUM(E9:F9)</f>
        <v>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s="579" customFormat="1" ht="15" customHeight="1" thickTop="1">
      <c r="A10" s="580"/>
      <c r="B10" s="580"/>
      <c r="D10" s="588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579" customFormat="1" ht="15" customHeight="1">
      <c r="A11" s="582">
        <v>2</v>
      </c>
      <c r="B11" s="582" t="s">
        <v>313</v>
      </c>
      <c r="C11" s="583" t="s">
        <v>529</v>
      </c>
      <c r="D11" s="588">
        <v>42916</v>
      </c>
      <c r="E11" s="589">
        <v>763543</v>
      </c>
      <c r="F11" s="589">
        <v>454131</v>
      </c>
      <c r="G11" s="589">
        <f>SUM(E11:F11)</f>
        <v>1217674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s="579" customFormat="1" ht="18.95" customHeight="1" thickBot="1">
      <c r="B12" s="580"/>
      <c r="C12" s="585" t="s">
        <v>528</v>
      </c>
      <c r="D12" s="580"/>
      <c r="E12" s="586">
        <f>ROUND(+E11/G11,4)</f>
        <v>0.62709999999999999</v>
      </c>
      <c r="F12" s="586">
        <f>ROUND(+F11/G11,4)</f>
        <v>0.37290000000000001</v>
      </c>
      <c r="G12" s="587">
        <f>SUM(E12:F12)</f>
        <v>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s="579" customFormat="1" ht="15" customHeight="1" thickTop="1">
      <c r="A13" s="580"/>
      <c r="B13" s="580"/>
      <c r="D13" s="580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s="579" customFormat="1" ht="15" customHeight="1">
      <c r="A14" s="582">
        <v>3</v>
      </c>
      <c r="B14" s="582" t="s">
        <v>313</v>
      </c>
      <c r="C14" s="583" t="s">
        <v>530</v>
      </c>
      <c r="D14" s="580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s="579" customFormat="1" ht="15" customHeight="1">
      <c r="A15" s="580"/>
      <c r="B15" s="580"/>
      <c r="C15" s="590" t="s">
        <v>531</v>
      </c>
      <c r="D15" s="588">
        <v>42916</v>
      </c>
      <c r="E15" s="591">
        <v>3638508340</v>
      </c>
      <c r="F15" s="591">
        <v>3410027286</v>
      </c>
      <c r="G15" s="591">
        <f>SUM(E15:F15)</f>
        <v>7048535626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579" customFormat="1" ht="15" customHeight="1">
      <c r="A16" s="580"/>
      <c r="B16" s="580"/>
      <c r="C16" s="590" t="s">
        <v>532</v>
      </c>
      <c r="D16" s="588">
        <v>42916</v>
      </c>
      <c r="E16" s="592">
        <v>1456298294</v>
      </c>
      <c r="F16" s="592">
        <v>0</v>
      </c>
      <c r="G16" s="592">
        <f>SUM(E16:F16)</f>
        <v>1456298294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s="579" customFormat="1" ht="15" customHeight="1">
      <c r="A17" s="580"/>
      <c r="B17" s="580"/>
      <c r="C17" s="590" t="s">
        <v>533</v>
      </c>
      <c r="D17" s="588">
        <v>42916</v>
      </c>
      <c r="E17" s="592">
        <v>224139212</v>
      </c>
      <c r="F17" s="592">
        <v>33904408</v>
      </c>
      <c r="G17" s="592">
        <f>SUM(E17:F17)</f>
        <v>258043620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s="579" customFormat="1" ht="15" customHeight="1">
      <c r="A18" s="580"/>
      <c r="B18" s="580"/>
      <c r="C18" s="590" t="s">
        <v>42</v>
      </c>
      <c r="D18" s="599"/>
      <c r="E18" s="593">
        <f>SUM(E15:E17)</f>
        <v>5318945846</v>
      </c>
      <c r="F18" s="593">
        <f>SUM(F15:F17)</f>
        <v>3443931694</v>
      </c>
      <c r="G18" s="593">
        <f>SUM(E18:F18)</f>
        <v>8762877540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s="579" customFormat="1" ht="18.95" customHeight="1" thickBot="1">
      <c r="B19" s="580"/>
      <c r="C19" s="585" t="s">
        <v>528</v>
      </c>
      <c r="D19" s="580"/>
      <c r="E19" s="586">
        <f>ROUND(+E18/G18,4)</f>
        <v>0.60699999999999998</v>
      </c>
      <c r="F19" s="586">
        <f>ROUND(+F18/G18,4)</f>
        <v>0.39300000000000002</v>
      </c>
      <c r="G19" s="587">
        <f>SUM(E19:F19)</f>
        <v>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s="579" customFormat="1" ht="15" customHeight="1" thickTop="1">
      <c r="A20" s="580"/>
      <c r="B20" s="580"/>
      <c r="D20" s="58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s="579" customFormat="1" ht="15" customHeight="1">
      <c r="A21" s="582">
        <v>4</v>
      </c>
      <c r="B21" s="582" t="s">
        <v>313</v>
      </c>
      <c r="C21" s="583" t="s">
        <v>534</v>
      </c>
      <c r="D21" s="580" t="s">
        <v>535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s="579" customFormat="1" ht="15" customHeight="1">
      <c r="A22" s="580"/>
      <c r="B22" s="580"/>
      <c r="C22" s="590" t="s">
        <v>536</v>
      </c>
      <c r="D22" s="588">
        <v>42916</v>
      </c>
      <c r="E22" s="584">
        <f>+E8</f>
        <v>1128197</v>
      </c>
      <c r="F22" s="584">
        <f>+F8</f>
        <v>813977</v>
      </c>
      <c r="G22" s="584">
        <f>SUM(E22:F22)</f>
        <v>1942174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s="579" customFormat="1" ht="15" customHeight="1">
      <c r="A23" s="580"/>
      <c r="B23" s="580"/>
      <c r="C23" s="585" t="s">
        <v>537</v>
      </c>
      <c r="D23" s="580"/>
      <c r="E23" s="594">
        <f>+E22/G22</f>
        <v>0.58089388489393845</v>
      </c>
      <c r="F23" s="594">
        <f>+F22/G22</f>
        <v>0.41910611510606155</v>
      </c>
      <c r="G23" s="594">
        <f>SUM(E23:F23)</f>
        <v>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s="579" customFormat="1" ht="15" customHeight="1">
      <c r="A24" s="580"/>
      <c r="B24" s="580"/>
      <c r="D24" s="58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s="579" customFormat="1" ht="15" customHeight="1">
      <c r="A25" s="580"/>
      <c r="B25" s="580"/>
      <c r="C25" s="579" t="s">
        <v>538</v>
      </c>
      <c r="D25" s="588">
        <v>42916</v>
      </c>
      <c r="E25" s="584">
        <v>45903837.640000001</v>
      </c>
      <c r="F25" s="584">
        <v>24237546.810000002</v>
      </c>
      <c r="G25" s="595">
        <f>SUM(E25:F25)</f>
        <v>70141384.450000003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s="579" customFormat="1" ht="15" customHeight="1">
      <c r="A26" s="580"/>
      <c r="B26" s="580"/>
      <c r="C26" s="585" t="s">
        <v>537</v>
      </c>
      <c r="D26" s="580"/>
      <c r="E26" s="594">
        <f>+E25/G25</f>
        <v>0.65444727103615075</v>
      </c>
      <c r="F26" s="594">
        <f>+F25/G25</f>
        <v>0.34555272896384925</v>
      </c>
      <c r="G26" s="594">
        <f>SUM(E26:F26)</f>
        <v>1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s="579" customFormat="1" ht="15" customHeight="1">
      <c r="A27" s="580"/>
      <c r="B27" s="580"/>
      <c r="D27" s="58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s="579" customFormat="1" ht="15" customHeight="1">
      <c r="A28" s="580"/>
      <c r="B28" s="580"/>
      <c r="C28" s="579" t="s">
        <v>539</v>
      </c>
      <c r="D28" s="588">
        <v>42916</v>
      </c>
      <c r="E28" s="584">
        <v>80254493.900000006</v>
      </c>
      <c r="F28" s="584">
        <v>35768740.43</v>
      </c>
      <c r="G28" s="595">
        <f>SUM(E28:F28)</f>
        <v>116023234.33000001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579" customFormat="1" ht="15" customHeight="1">
      <c r="A29" s="580"/>
      <c r="B29" s="580"/>
      <c r="C29" s="585" t="s">
        <v>537</v>
      </c>
      <c r="D29" s="588"/>
      <c r="E29" s="594">
        <f>+E28/G28</f>
        <v>0.69171053852658093</v>
      </c>
      <c r="F29" s="594">
        <f>+F28/G28</f>
        <v>0.30828946147341896</v>
      </c>
      <c r="G29" s="594">
        <f>SUM(E29:F29)</f>
        <v>0.99999999999999989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s="579" customFormat="1" ht="15" customHeight="1">
      <c r="A30" s="580"/>
      <c r="B30" s="580"/>
      <c r="D30" s="58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s="579" customFormat="1" ht="15" customHeight="1">
      <c r="A31" s="580"/>
      <c r="B31" s="580"/>
      <c r="C31" s="579" t="s">
        <v>540</v>
      </c>
      <c r="D31" s="588">
        <v>42916</v>
      </c>
      <c r="E31" s="584">
        <v>5639368679.0966654</v>
      </c>
      <c r="F31" s="584">
        <v>2078593864.61375</v>
      </c>
      <c r="G31" s="584">
        <f>SUM(E31:F31)</f>
        <v>7717962543.7104149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s="579" customFormat="1" ht="15" customHeight="1">
      <c r="A32" s="580"/>
      <c r="B32" s="580"/>
      <c r="C32" s="585" t="s">
        <v>537</v>
      </c>
      <c r="D32" s="580"/>
      <c r="E32" s="594">
        <f>+E31/G31</f>
        <v>0.73068101162169363</v>
      </c>
      <c r="F32" s="594">
        <f>+F31/G31</f>
        <v>0.26931898837830648</v>
      </c>
      <c r="G32" s="594">
        <f>SUM(E32:F32)</f>
        <v>1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s="579" customFormat="1" ht="15" customHeight="1">
      <c r="A33" s="580"/>
      <c r="D33" s="580"/>
      <c r="E33" s="596"/>
      <c r="F33" s="596"/>
      <c r="G33" s="59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s="579" customFormat="1" ht="15" customHeight="1">
      <c r="A34" s="580"/>
      <c r="C34" s="579" t="s">
        <v>541</v>
      </c>
      <c r="D34" s="580"/>
      <c r="E34" s="597">
        <f>+E32+E29+E26+E23</f>
        <v>2.657732706078364</v>
      </c>
      <c r="F34" s="597">
        <f>+F32+F29+F26+F23</f>
        <v>1.3422672939216362</v>
      </c>
      <c r="G34" s="597">
        <f>+G32+G29+G26+G23</f>
        <v>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s="579" customFormat="1" ht="18.95" customHeight="1" thickBot="1">
      <c r="C35" s="579" t="s">
        <v>542</v>
      </c>
      <c r="D35" s="580"/>
      <c r="E35" s="586">
        <f>ROUND(+E34/4,4)</f>
        <v>0.66439999999999999</v>
      </c>
      <c r="F35" s="586">
        <f>ROUND(+F34/4,4)</f>
        <v>0.33560000000000001</v>
      </c>
      <c r="G35" s="587">
        <f>+G34/4</f>
        <v>1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579" customFormat="1" ht="15" customHeight="1" thickTop="1">
      <c r="D36" s="58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579" customFormat="1" ht="15" customHeight="1">
      <c r="A37" s="582">
        <v>5</v>
      </c>
      <c r="B37" s="582" t="s">
        <v>313</v>
      </c>
      <c r="C37" s="583" t="s">
        <v>543</v>
      </c>
      <c r="D37" s="580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579" customFormat="1" ht="15" customHeight="1">
      <c r="C38" s="585" t="s">
        <v>544</v>
      </c>
      <c r="D38" s="588">
        <v>42916</v>
      </c>
      <c r="E38" s="584">
        <v>50334110.420000002</v>
      </c>
      <c r="F38" s="584">
        <v>27103477.136700001</v>
      </c>
      <c r="G38" s="584">
        <f>SUM(E38:F38)</f>
        <v>77437587.556700006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579" customFormat="1" ht="15" customHeight="1">
      <c r="C39" s="579" t="s">
        <v>42</v>
      </c>
      <c r="D39" s="580"/>
      <c r="E39" s="598">
        <f>SUM(E38:E38)</f>
        <v>50334110.420000002</v>
      </c>
      <c r="F39" s="598">
        <f>SUM(F38:F38)</f>
        <v>27103477.136700001</v>
      </c>
      <c r="G39" s="598">
        <f>SUM(G38:G38)</f>
        <v>77437587.556700006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s="579" customFormat="1" ht="18.95" customHeight="1" thickBot="1">
      <c r="C40" s="579" t="s">
        <v>528</v>
      </c>
      <c r="D40" s="580"/>
      <c r="E40" s="586">
        <f>ROUND(+E39/G39,4)</f>
        <v>0.65</v>
      </c>
      <c r="F40" s="586">
        <f>ROUND(+F39/G39,4)</f>
        <v>0.35</v>
      </c>
      <c r="G40" s="587">
        <f>SUM(E40:F40)</f>
        <v>1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s="579" customFormat="1" ht="15" customHeight="1" thickTop="1">
      <c r="D41" s="580"/>
      <c r="E41" s="576"/>
      <c r="F41" s="576"/>
      <c r="G41" s="576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s="579" customFormat="1" ht="15" customHeight="1">
      <c r="D42" s="580"/>
      <c r="E42" s="576"/>
      <c r="F42" s="576"/>
      <c r="G42" s="576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</sheetData>
  <mergeCells count="1">
    <mergeCell ref="E5:G5"/>
  </mergeCells>
  <pageMargins left="0.5" right="0.41" top="0.75" bottom="0.5" header="0.5" footer="0.25"/>
  <pageSetup scale="94" orientation="portrait" r:id="rId1"/>
  <headerFooter alignWithMargins="0"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E353"/>
  <sheetViews>
    <sheetView topLeftCell="K1" zoomScale="88" zoomScaleNormal="88" workbookViewId="0">
      <selection activeCell="R18" sqref="R18"/>
    </sheetView>
  </sheetViews>
  <sheetFormatPr defaultColWidth="21.1640625" defaultRowHeight="12.75" customHeight="1"/>
  <cols>
    <col min="1" max="1" width="7.1640625" style="91" customWidth="1"/>
    <col min="2" max="2" width="47.6640625" style="91" customWidth="1"/>
    <col min="3" max="6" width="18" style="91" customWidth="1"/>
    <col min="7" max="7" width="6.83203125" style="93" customWidth="1"/>
    <col min="8" max="8" width="60.1640625" style="93" customWidth="1"/>
    <col min="9" max="9" width="23.6640625" style="93" customWidth="1"/>
    <col min="10" max="10" width="21" style="93" bestFit="1" customWidth="1"/>
    <col min="11" max="11" width="19" style="93" bestFit="1" customWidth="1"/>
    <col min="12" max="12" width="6.83203125" style="93" customWidth="1"/>
    <col min="13" max="13" width="23" style="93" customWidth="1"/>
    <col min="14" max="14" width="25.6640625" style="93" customWidth="1"/>
    <col min="15" max="15" width="24" style="93" customWidth="1"/>
    <col min="16" max="16" width="20" style="93" customWidth="1"/>
    <col min="17" max="17" width="6.83203125" style="93" customWidth="1"/>
    <col min="18" max="18" width="55" style="93" customWidth="1"/>
    <col min="19" max="19" width="21.5" style="93" customWidth="1"/>
    <col min="20" max="20" width="22.1640625" style="93" customWidth="1"/>
    <col min="21" max="21" width="6.5" style="93" bestFit="1" customWidth="1"/>
    <col min="22" max="22" width="82.5" style="93" customWidth="1"/>
    <col min="23" max="23" width="17.33203125" style="93" customWidth="1"/>
    <col min="24" max="24" width="18.1640625" style="93" customWidth="1"/>
    <col min="25" max="25" width="6.5" style="93" bestFit="1" customWidth="1"/>
    <col min="26" max="26" width="73.1640625" style="93" bestFit="1" customWidth="1"/>
    <col min="27" max="27" width="5.5" style="93" bestFit="1" customWidth="1"/>
    <col min="28" max="29" width="18.1640625" style="93" customWidth="1"/>
    <col min="30" max="30" width="6.83203125" style="93" customWidth="1"/>
    <col min="31" max="31" width="39" style="93" customWidth="1"/>
    <col min="32" max="35" width="17" style="93" customWidth="1"/>
    <col min="36" max="36" width="16.6640625" style="93" customWidth="1"/>
    <col min="37" max="37" width="6.6640625" style="93" customWidth="1"/>
    <col min="38" max="38" width="51.5" style="93" customWidth="1"/>
    <col min="39" max="39" width="10" style="93" customWidth="1"/>
    <col min="40" max="40" width="22.83203125" style="213" customWidth="1"/>
    <col min="41" max="41" width="5.83203125" style="96" customWidth="1"/>
    <col min="42" max="42" width="36.1640625" style="96" bestFit="1" customWidth="1"/>
    <col min="43" max="43" width="16.1640625" style="96" customWidth="1"/>
    <col min="44" max="44" width="18.83203125" style="96" customWidth="1"/>
    <col min="45" max="45" width="6.83203125" style="93" customWidth="1"/>
    <col min="46" max="46" width="52" style="93" customWidth="1"/>
    <col min="47" max="47" width="18.1640625" style="93" customWidth="1"/>
    <col min="48" max="48" width="17.1640625" style="93" customWidth="1"/>
    <col min="49" max="49" width="18.5" style="93" customWidth="1"/>
    <col min="50" max="50" width="5.83203125" style="370" bestFit="1" customWidth="1"/>
    <col min="51" max="51" width="55.1640625" style="370" bestFit="1" customWidth="1"/>
    <col min="52" max="54" width="17" style="370" customWidth="1"/>
    <col min="55" max="55" width="6.5" style="370" bestFit="1" customWidth="1"/>
    <col min="56" max="56" width="71.6640625" style="370" customWidth="1"/>
    <col min="57" max="59" width="17" style="370" customWidth="1"/>
    <col min="60" max="60" width="5.83203125" style="370" bestFit="1" customWidth="1"/>
    <col min="61" max="61" width="55.1640625" style="370" bestFit="1" customWidth="1"/>
    <col min="62" max="64" width="17" style="370" customWidth="1"/>
    <col min="65" max="65" width="6.83203125" style="93" customWidth="1"/>
    <col min="66" max="66" width="42.6640625" style="93" customWidth="1"/>
    <col min="67" max="67" width="17.6640625" style="93" customWidth="1"/>
    <col min="68" max="68" width="16.83203125" style="93" customWidth="1"/>
    <col min="69" max="69" width="19.1640625" style="93" customWidth="1"/>
    <col min="70" max="70" width="4.1640625" style="93" customWidth="1"/>
    <col min="71" max="71" width="6.83203125" style="93" customWidth="1"/>
    <col min="72" max="72" width="62.33203125" style="93" bestFit="1" customWidth="1"/>
    <col min="73" max="73" width="32.6640625" style="93" customWidth="1"/>
    <col min="74" max="77" width="23.83203125" style="93" customWidth="1"/>
    <col min="78" max="78" width="23.83203125" style="93" customWidth="1" collapsed="1"/>
    <col min="79" max="80" width="23.83203125" style="93" customWidth="1"/>
    <col min="81" max="81" width="5.83203125" style="93" bestFit="1" customWidth="1"/>
    <col min="82" max="82" width="60.1640625" style="93" bestFit="1" customWidth="1"/>
    <col min="83" max="83" width="17.5" style="93" customWidth="1"/>
    <col min="84" max="84" width="23.6640625" style="93" customWidth="1"/>
    <col min="85" max="88" width="18.5" style="93" bestFit="1" customWidth="1"/>
    <col min="89" max="89" width="22" style="93" bestFit="1" customWidth="1"/>
    <col min="90" max="90" width="20.5" style="93" bestFit="1" customWidth="1"/>
    <col min="91" max="91" width="6.83203125" style="93" customWidth="1"/>
    <col min="92" max="92" width="60.1640625" style="93" bestFit="1" customWidth="1"/>
    <col min="93" max="93" width="19.83203125" style="93" bestFit="1" customWidth="1"/>
    <col min="94" max="94" width="22" style="93" bestFit="1" customWidth="1"/>
    <col min="95" max="95" width="20.5" style="93" bestFit="1" customWidth="1"/>
    <col min="96" max="96" width="1.5" customWidth="1"/>
    <col min="99" max="99" width="30.5" customWidth="1"/>
    <col min="110" max="16384" width="21.1640625" style="93"/>
  </cols>
  <sheetData>
    <row r="1" spans="1:109" customFormat="1" ht="15" customHeight="1" thickBot="1"/>
    <row r="2" spans="1:109" s="102" customFormat="1" ht="15" customHeight="1" thickTop="1" thickBot="1">
      <c r="A2" s="99"/>
      <c r="B2" s="100"/>
      <c r="C2" s="99"/>
      <c r="D2" s="100"/>
      <c r="E2" s="100"/>
      <c r="F2" s="101" t="str">
        <f>BV11</f>
        <v>Adj 3.01</v>
      </c>
      <c r="G2" s="99"/>
      <c r="H2" s="99"/>
      <c r="I2" s="99"/>
      <c r="J2" s="100"/>
      <c r="K2" s="101" t="str">
        <f>BW11</f>
        <v>Adj 3.02</v>
      </c>
      <c r="P2" s="101" t="str">
        <f>BX11</f>
        <v>Adj 3.03</v>
      </c>
      <c r="R2" s="103" t="s">
        <v>31</v>
      </c>
      <c r="T2" s="101" t="str">
        <f>BY11</f>
        <v xml:space="preserve"> Adj 3.04</v>
      </c>
      <c r="X2" s="101" t="str">
        <f>BZ11</f>
        <v>Adj 3.05</v>
      </c>
      <c r="Y2" s="104"/>
      <c r="Z2" s="104"/>
      <c r="AA2" s="104"/>
      <c r="AB2" s="104"/>
      <c r="AC2" s="101" t="str">
        <f>CA11</f>
        <v>Adj 3.06</v>
      </c>
      <c r="AE2" s="105"/>
      <c r="AF2" s="105"/>
      <c r="AG2" s="105"/>
      <c r="AH2" s="105"/>
      <c r="AI2" s="105"/>
      <c r="AJ2" s="101" t="str">
        <f>CB11</f>
        <v>Adj 3.07</v>
      </c>
      <c r="AN2" s="101" t="str">
        <f>CE11</f>
        <v>Adj 3.08</v>
      </c>
      <c r="AO2" s="106"/>
      <c r="AP2" s="106"/>
      <c r="AQ2" s="106"/>
      <c r="AR2" s="101" t="str">
        <f>CF11</f>
        <v>Adj 3.09</v>
      </c>
      <c r="AU2" s="107"/>
      <c r="AW2" s="101" t="str">
        <f>CG11</f>
        <v>Adj 3.10</v>
      </c>
      <c r="AX2" s="108"/>
      <c r="AY2" s="108"/>
      <c r="AZ2" s="108"/>
      <c r="BA2" s="108"/>
      <c r="BB2" s="101" t="str">
        <f>CH11</f>
        <v>Adj 3.11</v>
      </c>
      <c r="BC2" s="104"/>
      <c r="BD2" s="104"/>
      <c r="BE2" s="104"/>
      <c r="BF2" s="104"/>
      <c r="BG2" s="101" t="str">
        <f>CI11</f>
        <v>Adj 3.12</v>
      </c>
      <c r="BH2" s="108"/>
      <c r="BI2" s="108"/>
      <c r="BJ2" s="108"/>
      <c r="BK2" s="108"/>
      <c r="BL2" s="101" t="str">
        <f>CJ11</f>
        <v>Adj 3.13</v>
      </c>
      <c r="BQ2" s="109" t="s">
        <v>69</v>
      </c>
      <c r="BU2" s="108"/>
      <c r="CB2" s="110" t="s">
        <v>70</v>
      </c>
      <c r="CL2" s="110" t="s">
        <v>71</v>
      </c>
      <c r="CQ2" s="111" t="s">
        <v>72</v>
      </c>
      <c r="CR2"/>
      <c r="CS2"/>
      <c r="CT2"/>
      <c r="CU2"/>
      <c r="CV2"/>
      <c r="CW2"/>
      <c r="CX2"/>
      <c r="CY2"/>
      <c r="CZ2"/>
      <c r="DA2"/>
      <c r="DB2"/>
      <c r="DC2"/>
      <c r="DD2"/>
      <c r="DE2"/>
    </row>
    <row r="3" spans="1:109" s="116" customFormat="1" ht="15" customHeight="1">
      <c r="A3" s="112"/>
      <c r="B3" s="113"/>
      <c r="C3" s="114"/>
      <c r="D3" s="112"/>
      <c r="E3" s="91"/>
      <c r="F3" s="115"/>
      <c r="G3" s="112"/>
      <c r="H3" s="113"/>
      <c r="I3" s="114"/>
      <c r="J3" s="112"/>
      <c r="K3" s="91"/>
      <c r="AD3" s="117"/>
      <c r="AK3" s="118"/>
      <c r="AL3" s="104"/>
      <c r="AM3" s="104"/>
      <c r="AO3" s="119"/>
      <c r="AP3" s="119"/>
      <c r="AQ3" s="119"/>
      <c r="AU3" s="120"/>
      <c r="AX3" s="121"/>
      <c r="AY3" s="121"/>
      <c r="AZ3" s="121"/>
      <c r="BA3" s="121"/>
      <c r="BH3" s="121"/>
      <c r="BI3" s="121"/>
      <c r="BJ3" s="121"/>
      <c r="BK3" s="121"/>
      <c r="BN3" s="21"/>
      <c r="BO3" s="21"/>
      <c r="BP3" s="21"/>
      <c r="BR3" s="104"/>
      <c r="BS3" s="122" t="s">
        <v>73</v>
      </c>
      <c r="BT3" s="21"/>
      <c r="BU3" s="21"/>
      <c r="BV3" s="21"/>
      <c r="BW3" s="21"/>
      <c r="BX3" s="21"/>
      <c r="BY3" s="21"/>
      <c r="BZ3" s="21"/>
      <c r="CA3" s="21"/>
      <c r="CB3" s="21"/>
      <c r="CC3" s="122" t="s">
        <v>73</v>
      </c>
      <c r="CD3" s="21"/>
      <c r="CE3" s="21"/>
      <c r="CF3" s="21"/>
      <c r="CG3" s="21"/>
      <c r="CH3" s="21"/>
      <c r="CI3" s="21"/>
      <c r="CJ3" s="21"/>
      <c r="CK3" s="21"/>
      <c r="CL3" s="21"/>
      <c r="CM3" s="122" t="str">
        <f>PSPL</f>
        <v>PUGET SOUND ENERGY-GAS</v>
      </c>
      <c r="CN3" s="21"/>
      <c r="CO3" s="21"/>
      <c r="CP3" s="21"/>
      <c r="CQ3" s="123"/>
      <c r="CR3"/>
      <c r="CS3"/>
      <c r="CT3"/>
      <c r="CU3"/>
      <c r="CV3"/>
      <c r="CW3"/>
      <c r="CX3"/>
      <c r="CY3"/>
      <c r="CZ3"/>
      <c r="DA3"/>
      <c r="DB3"/>
      <c r="DC3"/>
      <c r="DD3"/>
      <c r="DE3"/>
    </row>
    <row r="4" spans="1:109" s="134" customFormat="1" ht="15" customHeight="1">
      <c r="A4" s="124" t="s">
        <v>73</v>
      </c>
      <c r="B4" s="125"/>
      <c r="C4" s="125"/>
      <c r="D4" s="125"/>
      <c r="E4" s="125"/>
      <c r="F4" s="125"/>
      <c r="G4" s="126" t="s">
        <v>73</v>
      </c>
      <c r="H4" s="127"/>
      <c r="I4" s="127"/>
      <c r="J4" s="127"/>
      <c r="K4" s="128"/>
      <c r="L4" s="122" t="str">
        <f>PSPL</f>
        <v>PUGET SOUND ENERGY-GAS</v>
      </c>
      <c r="M4" s="21"/>
      <c r="N4" s="21"/>
      <c r="O4" s="21"/>
      <c r="P4" s="129"/>
      <c r="Q4" s="122" t="str">
        <f>PSPL</f>
        <v>PUGET SOUND ENERGY-GAS</v>
      </c>
      <c r="R4" s="21"/>
      <c r="S4" s="21"/>
      <c r="T4" s="21"/>
      <c r="U4" s="122" t="str">
        <f>PSPL</f>
        <v>PUGET SOUND ENERGY-GAS</v>
      </c>
      <c r="V4" s="21"/>
      <c r="W4" s="21"/>
      <c r="X4" s="130"/>
      <c r="Y4" s="122" t="str">
        <f>PSPL</f>
        <v>PUGET SOUND ENERGY-GAS</v>
      </c>
      <c r="Z4" s="130"/>
      <c r="AA4" s="130"/>
      <c r="AB4" s="130"/>
      <c r="AC4" s="130"/>
      <c r="AD4" s="21" t="str">
        <f>PSPL</f>
        <v>PUGET SOUND ENERGY-GAS</v>
      </c>
      <c r="AE4" s="21"/>
      <c r="AF4" s="21"/>
      <c r="AG4" s="21"/>
      <c r="AH4" s="21"/>
      <c r="AI4" s="21"/>
      <c r="AJ4" s="21"/>
      <c r="AK4" s="122" t="str">
        <f>PSPL</f>
        <v>PUGET SOUND ENERGY-GAS</v>
      </c>
      <c r="AL4" s="21"/>
      <c r="AM4" s="21"/>
      <c r="AN4" s="21"/>
      <c r="AO4" s="124" t="str">
        <f>PSPL</f>
        <v>PUGET SOUND ENERGY-GAS</v>
      </c>
      <c r="AP4" s="124"/>
      <c r="AQ4" s="124"/>
      <c r="AR4" s="124"/>
      <c r="AS4" s="122" t="str">
        <f>PSPL</f>
        <v>PUGET SOUND ENERGY-GAS</v>
      </c>
      <c r="AT4" s="21"/>
      <c r="AU4" s="131"/>
      <c r="AV4" s="21"/>
      <c r="AW4" s="21"/>
      <c r="AX4" s="122" t="str">
        <f>PSPL</f>
        <v>PUGET SOUND ENERGY-GAS</v>
      </c>
      <c r="AY4" s="21"/>
      <c r="AZ4" s="21"/>
      <c r="BA4" s="21"/>
      <c r="BB4" s="132"/>
      <c r="BC4" s="122" t="str">
        <f>PSPL</f>
        <v>PUGET SOUND ENERGY-GAS</v>
      </c>
      <c r="BD4" s="132"/>
      <c r="BE4" s="132"/>
      <c r="BF4" s="132"/>
      <c r="BG4" s="132"/>
      <c r="BH4" s="122" t="str">
        <f>PSPL</f>
        <v>PUGET SOUND ENERGY-GAS</v>
      </c>
      <c r="BI4" s="21"/>
      <c r="BJ4" s="21"/>
      <c r="BK4" s="21"/>
      <c r="BL4" s="132"/>
      <c r="BM4" s="122" t="str">
        <f>PSPL</f>
        <v>PUGET SOUND ENERGY-GAS</v>
      </c>
      <c r="BN4" s="21"/>
      <c r="BO4" s="21"/>
      <c r="BP4" s="21"/>
      <c r="BQ4" s="21"/>
      <c r="BR4" s="104"/>
      <c r="BS4" s="122" t="s">
        <v>74</v>
      </c>
      <c r="BT4" s="21"/>
      <c r="BU4" s="21"/>
      <c r="BV4" s="21"/>
      <c r="BW4" s="133"/>
      <c r="BX4" s="21"/>
      <c r="BY4" s="122"/>
      <c r="BZ4" s="122"/>
      <c r="CA4" s="122"/>
      <c r="CB4" s="122"/>
      <c r="CC4" s="122" t="s">
        <v>74</v>
      </c>
      <c r="CD4" s="122"/>
      <c r="CE4" s="122"/>
      <c r="CF4" s="21"/>
      <c r="CG4" s="21"/>
      <c r="CH4" s="21"/>
      <c r="CI4" s="21"/>
      <c r="CJ4" s="21"/>
      <c r="CK4" s="122"/>
      <c r="CL4" s="21"/>
      <c r="CM4" s="122" t="s">
        <v>75</v>
      </c>
      <c r="CN4" s="122"/>
      <c r="CO4" s="122"/>
      <c r="CP4" s="122"/>
      <c r="CQ4" s="122"/>
      <c r="CR4"/>
      <c r="CS4"/>
      <c r="CT4"/>
      <c r="CU4"/>
      <c r="CV4"/>
      <c r="CW4"/>
      <c r="CX4"/>
      <c r="CY4"/>
      <c r="CZ4"/>
      <c r="DA4"/>
      <c r="DB4"/>
      <c r="DC4"/>
      <c r="DD4"/>
      <c r="DE4"/>
    </row>
    <row r="5" spans="1:109" s="145" customFormat="1" ht="15" customHeight="1">
      <c r="A5" s="135" t="s">
        <v>76</v>
      </c>
      <c r="B5" s="136"/>
      <c r="C5" s="135"/>
      <c r="D5" s="136"/>
      <c r="E5" s="137"/>
      <c r="F5" s="125"/>
      <c r="G5" s="135" t="s">
        <v>77</v>
      </c>
      <c r="H5" s="136"/>
      <c r="I5" s="135"/>
      <c r="J5" s="136"/>
      <c r="K5" s="137"/>
      <c r="L5" s="138" t="s">
        <v>78</v>
      </c>
      <c r="M5" s="138"/>
      <c r="N5" s="138"/>
      <c r="O5" s="138"/>
      <c r="P5" s="139"/>
      <c r="Q5" s="138" t="s">
        <v>79</v>
      </c>
      <c r="R5" s="138"/>
      <c r="S5" s="138"/>
      <c r="T5" s="140"/>
      <c r="U5" s="138"/>
      <c r="V5" s="138" t="s">
        <v>80</v>
      </c>
      <c r="W5" s="140"/>
      <c r="X5" s="141"/>
      <c r="Y5" s="138" t="s">
        <v>81</v>
      </c>
      <c r="Z5" s="141"/>
      <c r="AA5" s="141"/>
      <c r="AB5" s="141"/>
      <c r="AC5" s="141"/>
      <c r="AD5" s="142" t="s">
        <v>82</v>
      </c>
      <c r="AE5" s="138"/>
      <c r="AF5" s="138"/>
      <c r="AG5" s="138"/>
      <c r="AH5" s="138"/>
      <c r="AI5" s="138"/>
      <c r="AJ5" s="138"/>
      <c r="AK5" s="142" t="s">
        <v>83</v>
      </c>
      <c r="AL5" s="140"/>
      <c r="AM5" s="140"/>
      <c r="AN5" s="140"/>
      <c r="AO5" s="143" t="s">
        <v>84</v>
      </c>
      <c r="AP5" s="125"/>
      <c r="AQ5" s="125"/>
      <c r="AR5" s="125"/>
      <c r="AS5" s="138" t="s">
        <v>85</v>
      </c>
      <c r="AT5" s="138"/>
      <c r="AU5" s="144"/>
      <c r="AV5" s="138"/>
      <c r="AW5" s="140"/>
      <c r="AX5" s="138" t="s">
        <v>86</v>
      </c>
      <c r="AY5" s="138"/>
      <c r="AZ5" s="138"/>
      <c r="BA5" s="138"/>
      <c r="BB5" s="140"/>
      <c r="BC5" s="138" t="s">
        <v>87</v>
      </c>
      <c r="BD5" s="140"/>
      <c r="BE5" s="140"/>
      <c r="BF5" s="140"/>
      <c r="BG5" s="140"/>
      <c r="BH5" s="138" t="s">
        <v>88</v>
      </c>
      <c r="BI5" s="138"/>
      <c r="BJ5" s="138"/>
      <c r="BK5" s="138"/>
      <c r="BL5" s="140"/>
      <c r="BM5" s="138" t="s">
        <v>89</v>
      </c>
      <c r="BN5" s="138"/>
      <c r="BO5" s="138"/>
      <c r="BP5" s="138"/>
      <c r="BQ5" s="138"/>
      <c r="BR5" s="104"/>
      <c r="BS5" s="138" t="str">
        <f>TESTYEAR</f>
        <v>FOR THE TWELVE MONTHS ENDED JUNE 30, 2017</v>
      </c>
      <c r="BT5" s="138"/>
      <c r="BU5" s="138"/>
      <c r="BV5" s="138"/>
      <c r="BW5" s="138"/>
      <c r="BX5" s="138"/>
      <c r="BY5" s="142"/>
      <c r="BZ5" s="142"/>
      <c r="CA5" s="142"/>
      <c r="CB5" s="142"/>
      <c r="CC5" s="138" t="str">
        <f>TESTYEAR</f>
        <v>FOR THE TWELVE MONTHS ENDED JUNE 30, 2017</v>
      </c>
      <c r="CD5" s="142"/>
      <c r="CE5" s="138"/>
      <c r="CF5" s="138"/>
      <c r="CG5" s="138"/>
      <c r="CH5" s="138"/>
      <c r="CI5" s="138"/>
      <c r="CJ5" s="138"/>
      <c r="CK5" s="142"/>
      <c r="CL5" s="138"/>
      <c r="CM5" s="138" t="str">
        <f>TESTYEAR</f>
        <v>FOR THE TWELVE MONTHS ENDED JUNE 30, 2017</v>
      </c>
      <c r="CN5" s="142"/>
      <c r="CO5" s="142"/>
      <c r="CP5" s="142"/>
      <c r="CQ5" s="142"/>
      <c r="CR5"/>
      <c r="CS5"/>
      <c r="CT5"/>
      <c r="CU5"/>
      <c r="CV5"/>
      <c r="CW5"/>
      <c r="CX5"/>
      <c r="CY5"/>
      <c r="CZ5"/>
      <c r="DA5"/>
      <c r="DB5"/>
      <c r="DC5"/>
      <c r="DD5"/>
      <c r="DE5"/>
    </row>
    <row r="6" spans="1:109" s="134" customFormat="1" ht="15" customHeight="1">
      <c r="A6" s="127" t="s">
        <v>90</v>
      </c>
      <c r="B6" s="127"/>
      <c r="C6" s="126"/>
      <c r="D6" s="127"/>
      <c r="E6" s="128"/>
      <c r="F6" s="146"/>
      <c r="G6" s="127" t="str">
        <f>A6</f>
        <v>FOR THE TWELVE MONTHS ENDED JUNE 30, 2017</v>
      </c>
      <c r="H6" s="127"/>
      <c r="I6" s="126"/>
      <c r="J6" s="127"/>
      <c r="K6" s="128"/>
      <c r="L6" s="21" t="str">
        <f>TESTYEAR</f>
        <v>FOR THE TWELVE MONTHS ENDED JUNE 30, 2017</v>
      </c>
      <c r="M6" s="21"/>
      <c r="N6" s="21"/>
      <c r="O6" s="21"/>
      <c r="P6" s="129"/>
      <c r="Q6" s="21" t="str">
        <f>TESTYEAR</f>
        <v>FOR THE TWELVE MONTHS ENDED JUNE 30, 2017</v>
      </c>
      <c r="R6" s="21"/>
      <c r="S6" s="21"/>
      <c r="T6" s="147"/>
      <c r="U6" s="21" t="str">
        <f>TESTYEAR</f>
        <v>FOR THE TWELVE MONTHS ENDED JUNE 30, 2017</v>
      </c>
      <c r="V6" s="21"/>
      <c r="W6" s="147"/>
      <c r="X6" s="130"/>
      <c r="Y6" s="21" t="str">
        <f>TESTYEAR</f>
        <v>FOR THE TWELVE MONTHS ENDED JUNE 30, 2017</v>
      </c>
      <c r="Z6" s="130"/>
      <c r="AA6" s="130"/>
      <c r="AB6" s="130"/>
      <c r="AC6" s="130"/>
      <c r="AD6" s="122" t="str">
        <f>TESTYEAR</f>
        <v>FOR THE TWELVE MONTHS ENDED JUNE 30, 2017</v>
      </c>
      <c r="AE6" s="21"/>
      <c r="AF6" s="21"/>
      <c r="AG6" s="21"/>
      <c r="AH6" s="21"/>
      <c r="AI6" s="21"/>
      <c r="AJ6" s="21"/>
      <c r="AK6" s="21" t="str">
        <f>TESTYEAR</f>
        <v>FOR THE TWELVE MONTHS ENDED JUNE 30, 2017</v>
      </c>
      <c r="AL6" s="147"/>
      <c r="AM6" s="147"/>
      <c r="AN6" s="147"/>
      <c r="AO6" s="148" t="str">
        <f>TESTYEAR</f>
        <v>FOR THE TWELVE MONTHS ENDED JUNE 30, 2017</v>
      </c>
      <c r="AP6" s="124"/>
      <c r="AQ6" s="124"/>
      <c r="AR6" s="124"/>
      <c r="AS6" s="21" t="str">
        <f>TESTYEAR</f>
        <v>FOR THE TWELVE MONTHS ENDED JUNE 30, 2017</v>
      </c>
      <c r="AT6" s="21"/>
      <c r="AU6" s="131"/>
      <c r="AV6" s="21"/>
      <c r="AW6" s="147"/>
      <c r="AX6" s="21" t="str">
        <f>TESTYEAR</f>
        <v>FOR THE TWELVE MONTHS ENDED JUNE 30, 2017</v>
      </c>
      <c r="AY6" s="21"/>
      <c r="AZ6" s="21"/>
      <c r="BA6" s="21"/>
      <c r="BB6" s="147"/>
      <c r="BC6" s="21" t="str">
        <f>TESTYEAR</f>
        <v>FOR THE TWELVE MONTHS ENDED JUNE 30, 2017</v>
      </c>
      <c r="BD6" s="147"/>
      <c r="BE6" s="147"/>
      <c r="BF6" s="147"/>
      <c r="BG6" s="147"/>
      <c r="BH6" s="21" t="str">
        <f>TESTYEAR</f>
        <v>FOR THE TWELVE MONTHS ENDED JUNE 30, 2017</v>
      </c>
      <c r="BI6" s="21"/>
      <c r="BJ6" s="21"/>
      <c r="BK6" s="21"/>
      <c r="BL6" s="147"/>
      <c r="BM6" s="21" t="str">
        <f>TESTYEAR</f>
        <v>FOR THE TWELVE MONTHS ENDED JUNE 30, 2017</v>
      </c>
      <c r="BN6" s="21"/>
      <c r="BO6" s="21"/>
      <c r="BP6" s="21"/>
      <c r="BQ6" s="21"/>
      <c r="BR6" s="104"/>
      <c r="BS6" s="122" t="str">
        <f>DOCKET</f>
        <v>COMMISSION BASIS REPORT</v>
      </c>
      <c r="BT6" s="21"/>
      <c r="BU6" s="21"/>
      <c r="BV6" s="21"/>
      <c r="BW6" s="21"/>
      <c r="BX6" s="21"/>
      <c r="BY6" s="21"/>
      <c r="BZ6" s="21"/>
      <c r="CA6" s="21"/>
      <c r="CB6" s="21"/>
      <c r="CC6" s="21" t="str">
        <f>DOCKET</f>
        <v>COMMISSION BASIS REPORT</v>
      </c>
      <c r="CD6" s="21"/>
      <c r="CE6" s="122"/>
      <c r="CF6" s="21"/>
      <c r="CG6" s="21"/>
      <c r="CH6" s="21"/>
      <c r="CI6" s="21"/>
      <c r="CJ6" s="21"/>
      <c r="CK6" s="21"/>
      <c r="CL6" s="21"/>
      <c r="CM6" s="21" t="str">
        <f>DOCKET</f>
        <v>COMMISSION BASIS REPORT</v>
      </c>
      <c r="CN6" s="21"/>
      <c r="CO6" s="21"/>
      <c r="CP6" s="21"/>
      <c r="CQ6" s="21"/>
      <c r="CR6"/>
      <c r="CS6"/>
      <c r="CT6"/>
      <c r="CU6"/>
      <c r="CV6"/>
      <c r="CW6"/>
      <c r="CX6"/>
      <c r="CY6"/>
      <c r="CZ6"/>
      <c r="DA6"/>
      <c r="DB6"/>
      <c r="DC6"/>
      <c r="DD6"/>
      <c r="DE6"/>
    </row>
    <row r="7" spans="1:109" s="116" customFormat="1" ht="15" customHeight="1">
      <c r="A7" s="126" t="s">
        <v>91</v>
      </c>
      <c r="B7" s="127"/>
      <c r="C7" s="126"/>
      <c r="D7" s="126"/>
      <c r="E7" s="128"/>
      <c r="F7" s="147"/>
      <c r="G7" s="126" t="s">
        <v>91</v>
      </c>
      <c r="H7" s="127"/>
      <c r="I7" s="126"/>
      <c r="J7" s="126"/>
      <c r="K7" s="128"/>
      <c r="L7" s="21" t="str">
        <f>DOCKET</f>
        <v>COMMISSION BASIS REPORT</v>
      </c>
      <c r="M7" s="122"/>
      <c r="N7" s="21"/>
      <c r="O7" s="122"/>
      <c r="P7" s="129"/>
      <c r="Q7" s="122" t="str">
        <f>DOCKET</f>
        <v>COMMISSION BASIS REPORT</v>
      </c>
      <c r="R7" s="21"/>
      <c r="S7" s="21"/>
      <c r="T7" s="147"/>
      <c r="U7" s="122" t="str">
        <f>DOCKET</f>
        <v>COMMISSION BASIS REPORT</v>
      </c>
      <c r="V7" s="122"/>
      <c r="W7" s="21"/>
      <c r="X7" s="130"/>
      <c r="Y7" s="122" t="str">
        <f>DOCKET</f>
        <v>COMMISSION BASIS REPORT</v>
      </c>
      <c r="Z7" s="130"/>
      <c r="AA7" s="130"/>
      <c r="AB7" s="130"/>
      <c r="AC7" s="130"/>
      <c r="AD7" s="122" t="str">
        <f>DOCKET</f>
        <v>COMMISSION BASIS REPORT</v>
      </c>
      <c r="AE7" s="21"/>
      <c r="AF7" s="21"/>
      <c r="AG7" s="21"/>
      <c r="AH7" s="21"/>
      <c r="AI7" s="21"/>
      <c r="AJ7" s="21"/>
      <c r="AK7" s="122" t="str">
        <f>DOCKET</f>
        <v>COMMISSION BASIS REPORT</v>
      </c>
      <c r="AL7" s="21"/>
      <c r="AM7" s="21"/>
      <c r="AN7" s="21"/>
      <c r="AO7" s="148" t="str">
        <f>DOCKET</f>
        <v>COMMISSION BASIS REPORT</v>
      </c>
      <c r="AP7" s="124"/>
      <c r="AQ7" s="124"/>
      <c r="AR7" s="124"/>
      <c r="AS7" s="21" t="str">
        <f>DOCKET</f>
        <v>COMMISSION BASIS REPORT</v>
      </c>
      <c r="AT7" s="21"/>
      <c r="AU7" s="131"/>
      <c r="AV7" s="21"/>
      <c r="AW7" s="21"/>
      <c r="AX7" s="122" t="str">
        <f>DOCKET</f>
        <v>COMMISSION BASIS REPORT</v>
      </c>
      <c r="AY7" s="21"/>
      <c r="AZ7" s="21"/>
      <c r="BA7" s="122"/>
      <c r="BB7" s="147"/>
      <c r="BC7" s="122" t="str">
        <f>DOCKET</f>
        <v>COMMISSION BASIS REPORT</v>
      </c>
      <c r="BD7" s="147"/>
      <c r="BE7" s="147"/>
      <c r="BF7" s="147"/>
      <c r="BG7" s="147"/>
      <c r="BH7" s="122" t="str">
        <f>DOCKET</f>
        <v>COMMISSION BASIS REPORT</v>
      </c>
      <c r="BI7" s="21"/>
      <c r="BJ7" s="21"/>
      <c r="BK7" s="122"/>
      <c r="BL7" s="147"/>
      <c r="BM7" s="122" t="str">
        <f>DOCKET</f>
        <v>COMMISSION BASIS REPORT</v>
      </c>
      <c r="BN7" s="21"/>
      <c r="BO7" s="21"/>
      <c r="BP7" s="21"/>
      <c r="BQ7" s="21"/>
      <c r="BR7" s="104"/>
      <c r="BS7" s="149"/>
      <c r="BT7" s="21"/>
      <c r="BU7" s="21" t="s">
        <v>31</v>
      </c>
      <c r="BV7" s="21"/>
      <c r="BW7" s="21"/>
      <c r="BX7" s="21"/>
      <c r="BY7" s="122"/>
      <c r="BZ7" s="122"/>
      <c r="CA7" s="122"/>
      <c r="CB7" s="122"/>
      <c r="CC7" s="122"/>
      <c r="CD7" s="122"/>
      <c r="CE7" s="21"/>
      <c r="CF7" s="21"/>
      <c r="CG7" s="21"/>
      <c r="CH7" s="21"/>
      <c r="CI7" s="21"/>
      <c r="CJ7" s="21"/>
      <c r="CK7" s="122"/>
      <c r="CL7" s="21"/>
      <c r="CN7" s="21"/>
      <c r="CO7" s="21"/>
      <c r="CP7" s="21"/>
      <c r="CQ7" s="21"/>
      <c r="CR7"/>
      <c r="CS7"/>
      <c r="CT7"/>
      <c r="CU7"/>
      <c r="CV7"/>
      <c r="CW7"/>
      <c r="CX7"/>
      <c r="CY7"/>
      <c r="CZ7"/>
      <c r="DA7"/>
      <c r="DB7"/>
      <c r="DC7"/>
      <c r="DD7"/>
      <c r="DE7"/>
    </row>
    <row r="8" spans="1:109" s="116" customFormat="1" ht="15" customHeight="1">
      <c r="A8" s="112"/>
      <c r="B8" s="112"/>
      <c r="C8" s="112"/>
      <c r="D8" s="112"/>
      <c r="E8" s="150"/>
      <c r="F8" s="150"/>
      <c r="G8" s="150"/>
      <c r="H8" s="151"/>
      <c r="I8" s="151"/>
      <c r="J8" s="151"/>
      <c r="K8" s="151"/>
      <c r="M8" s="152"/>
      <c r="N8" s="152"/>
      <c r="O8" s="152"/>
      <c r="P8" s="153"/>
      <c r="R8" s="152"/>
      <c r="S8" s="154"/>
      <c r="T8" s="154"/>
      <c r="U8" s="155"/>
      <c r="AF8" s="151"/>
      <c r="AG8" s="151"/>
      <c r="AH8" s="151" t="s">
        <v>92</v>
      </c>
      <c r="AI8" s="151"/>
      <c r="AJ8" s="151" t="s">
        <v>93</v>
      </c>
      <c r="AO8" s="119"/>
      <c r="AP8" s="119"/>
      <c r="AQ8" s="119"/>
      <c r="AR8" s="119"/>
      <c r="AS8" s="156"/>
      <c r="AU8" s="120"/>
      <c r="AX8" s="121"/>
      <c r="AY8" s="157"/>
      <c r="AZ8" s="157"/>
      <c r="BA8" s="121"/>
      <c r="BB8" s="121"/>
      <c r="BC8" s="121"/>
      <c r="BD8" s="121"/>
      <c r="BE8" s="121"/>
      <c r="BF8" s="121"/>
      <c r="BG8" s="121"/>
      <c r="BH8" s="121"/>
      <c r="BI8" s="157"/>
      <c r="BJ8" s="157"/>
      <c r="BK8" s="121"/>
      <c r="BL8" s="121"/>
      <c r="BU8" s="158" t="s">
        <v>94</v>
      </c>
      <c r="BV8" s="158"/>
      <c r="BW8" s="158"/>
      <c r="BX8" s="158"/>
      <c r="BY8" s="158"/>
      <c r="BZ8" s="158"/>
      <c r="CA8" s="158"/>
      <c r="CB8" s="158"/>
      <c r="CC8" s="158" t="s">
        <v>94</v>
      </c>
      <c r="CD8" s="159"/>
      <c r="CE8" s="158"/>
      <c r="CF8" s="158"/>
      <c r="CG8" s="158"/>
      <c r="CH8" s="158"/>
      <c r="CI8" s="158"/>
      <c r="CJ8" s="158"/>
      <c r="CK8" s="158"/>
      <c r="CL8" s="158"/>
      <c r="CR8"/>
      <c r="CS8"/>
      <c r="CT8"/>
      <c r="CU8"/>
      <c r="CV8"/>
      <c r="CW8"/>
      <c r="CX8"/>
      <c r="CY8"/>
      <c r="CZ8"/>
      <c r="DA8"/>
      <c r="DB8"/>
      <c r="DC8"/>
      <c r="DD8"/>
      <c r="DE8"/>
    </row>
    <row r="9" spans="1:109" s="116" customFormat="1" ht="15" customHeight="1">
      <c r="A9" s="150" t="s">
        <v>95</v>
      </c>
      <c r="B9" s="114"/>
      <c r="C9" s="112"/>
      <c r="D9" s="112"/>
      <c r="E9" s="150"/>
      <c r="F9" s="150"/>
      <c r="G9" s="150" t="s">
        <v>95</v>
      </c>
      <c r="H9" s="151"/>
      <c r="I9" s="151"/>
      <c r="J9" s="151"/>
      <c r="K9" s="151"/>
      <c r="L9" s="160" t="s">
        <v>95</v>
      </c>
      <c r="P9" s="153"/>
      <c r="Q9" s="160" t="s">
        <v>95</v>
      </c>
      <c r="T9" s="161" t="s">
        <v>31</v>
      </c>
      <c r="U9" s="161" t="s">
        <v>95</v>
      </c>
      <c r="W9" s="155"/>
      <c r="X9" s="162"/>
      <c r="Y9" s="161" t="s">
        <v>95</v>
      </c>
      <c r="AC9" s="134"/>
      <c r="AD9" s="160" t="s">
        <v>95</v>
      </c>
      <c r="AE9" s="152"/>
      <c r="AF9" s="151" t="s">
        <v>96</v>
      </c>
      <c r="AG9" s="151" t="s">
        <v>97</v>
      </c>
      <c r="AH9" s="151" t="s">
        <v>98</v>
      </c>
      <c r="AI9" s="151" t="s">
        <v>96</v>
      </c>
      <c r="AJ9" s="151" t="s">
        <v>99</v>
      </c>
      <c r="AK9" s="160" t="s">
        <v>95</v>
      </c>
      <c r="AO9" s="150" t="s">
        <v>95</v>
      </c>
      <c r="AP9" s="163"/>
      <c r="AQ9" s="163"/>
      <c r="AR9" s="119"/>
      <c r="AS9" s="156" t="s">
        <v>100</v>
      </c>
      <c r="AU9" s="120"/>
      <c r="AV9" s="160"/>
      <c r="AW9" s="160"/>
      <c r="AX9" s="161" t="s">
        <v>95</v>
      </c>
      <c r="AY9" s="121"/>
      <c r="AZ9" s="121"/>
      <c r="BA9" s="121"/>
      <c r="BB9" s="121"/>
      <c r="BC9" s="160" t="s">
        <v>95</v>
      </c>
      <c r="BE9" s="160"/>
      <c r="BF9" s="160"/>
      <c r="BG9" s="160"/>
      <c r="BH9" s="160" t="s">
        <v>95</v>
      </c>
      <c r="BJ9" s="164"/>
      <c r="BK9" s="165"/>
      <c r="BL9" s="165"/>
      <c r="BM9" s="161" t="s">
        <v>95</v>
      </c>
      <c r="BU9" s="161" t="s">
        <v>101</v>
      </c>
      <c r="BV9" s="154" t="s">
        <v>102</v>
      </c>
      <c r="BW9" s="154" t="s">
        <v>103</v>
      </c>
      <c r="BX9" s="154" t="s">
        <v>104</v>
      </c>
      <c r="BY9" s="154" t="s">
        <v>105</v>
      </c>
      <c r="BZ9" s="161" t="s">
        <v>106</v>
      </c>
      <c r="CA9" s="161" t="s">
        <v>107</v>
      </c>
      <c r="CB9" s="154" t="s">
        <v>108</v>
      </c>
      <c r="CC9" s="154"/>
      <c r="CD9" s="154"/>
      <c r="CE9" s="161" t="s">
        <v>109</v>
      </c>
      <c r="CF9" s="151" t="s">
        <v>110</v>
      </c>
      <c r="CG9" s="161" t="s">
        <v>111</v>
      </c>
      <c r="CH9" s="161" t="s">
        <v>112</v>
      </c>
      <c r="CI9" s="161" t="s">
        <v>113</v>
      </c>
      <c r="CJ9" s="161" t="s">
        <v>114</v>
      </c>
      <c r="CK9" s="161" t="s">
        <v>115</v>
      </c>
      <c r="CL9" s="161" t="s">
        <v>116</v>
      </c>
      <c r="CO9" s="161" t="s">
        <v>117</v>
      </c>
      <c r="CP9" s="161"/>
      <c r="CQ9" s="161" t="s">
        <v>118</v>
      </c>
      <c r="CR9"/>
      <c r="CS9"/>
      <c r="CT9"/>
      <c r="CU9"/>
      <c r="CV9"/>
      <c r="CW9"/>
      <c r="CX9"/>
      <c r="CY9"/>
      <c r="CZ9"/>
      <c r="DA9"/>
      <c r="DB9"/>
      <c r="DC9"/>
      <c r="DD9"/>
      <c r="DE9"/>
    </row>
    <row r="10" spans="1:109" s="116" customFormat="1" ht="15" customHeight="1">
      <c r="A10" s="166" t="s">
        <v>119</v>
      </c>
      <c r="B10" s="167" t="s">
        <v>120</v>
      </c>
      <c r="C10" s="168" t="s">
        <v>117</v>
      </c>
      <c r="D10" s="168" t="s">
        <v>118</v>
      </c>
      <c r="E10" s="169" t="s">
        <v>121</v>
      </c>
      <c r="F10" s="169"/>
      <c r="G10" s="166" t="s">
        <v>119</v>
      </c>
      <c r="H10" s="170" t="s">
        <v>120</v>
      </c>
      <c r="I10" s="170"/>
      <c r="J10" s="171" t="s">
        <v>121</v>
      </c>
      <c r="K10" s="171"/>
      <c r="L10" s="168" t="s">
        <v>119</v>
      </c>
      <c r="M10" s="172" t="s">
        <v>120</v>
      </c>
      <c r="N10" s="173"/>
      <c r="O10" s="173"/>
      <c r="P10" s="174" t="s">
        <v>122</v>
      </c>
      <c r="Q10" s="168" t="s">
        <v>119</v>
      </c>
      <c r="R10" s="172" t="s">
        <v>120</v>
      </c>
      <c r="S10" s="175"/>
      <c r="T10" s="175" t="s">
        <v>122</v>
      </c>
      <c r="U10" s="175" t="s">
        <v>119</v>
      </c>
      <c r="V10" s="176" t="s">
        <v>120</v>
      </c>
      <c r="W10" s="175"/>
      <c r="X10" s="177" t="s">
        <v>121</v>
      </c>
      <c r="Y10" s="175" t="s">
        <v>119</v>
      </c>
      <c r="Z10" s="176" t="s">
        <v>120</v>
      </c>
      <c r="AA10" s="172"/>
      <c r="AB10" s="178"/>
      <c r="AC10" s="175" t="s">
        <v>122</v>
      </c>
      <c r="AD10" s="168" t="s">
        <v>119</v>
      </c>
      <c r="AE10" s="179" t="s">
        <v>123</v>
      </c>
      <c r="AF10" s="179" t="s">
        <v>99</v>
      </c>
      <c r="AG10" s="179" t="s">
        <v>124</v>
      </c>
      <c r="AH10" s="179" t="s">
        <v>103</v>
      </c>
      <c r="AI10" s="179" t="s">
        <v>124</v>
      </c>
      <c r="AJ10" s="179" t="s">
        <v>125</v>
      </c>
      <c r="AK10" s="175" t="s">
        <v>119</v>
      </c>
      <c r="AL10" s="176" t="s">
        <v>120</v>
      </c>
      <c r="AM10" s="176"/>
      <c r="AN10" s="168" t="s">
        <v>122</v>
      </c>
      <c r="AO10" s="166" t="s">
        <v>119</v>
      </c>
      <c r="AP10" s="167" t="s">
        <v>120</v>
      </c>
      <c r="AQ10" s="179"/>
      <c r="AR10" s="180" t="s">
        <v>122</v>
      </c>
      <c r="AS10" s="181" t="s">
        <v>119</v>
      </c>
      <c r="AT10" s="172" t="s">
        <v>120</v>
      </c>
      <c r="AU10" s="182" t="s">
        <v>117</v>
      </c>
      <c r="AV10" s="168" t="s">
        <v>126</v>
      </c>
      <c r="AW10" s="168" t="s">
        <v>121</v>
      </c>
      <c r="AX10" s="175" t="s">
        <v>119</v>
      </c>
      <c r="AY10" s="176" t="s">
        <v>120</v>
      </c>
      <c r="AZ10" s="175" t="s">
        <v>127</v>
      </c>
      <c r="BA10" s="175" t="s">
        <v>118</v>
      </c>
      <c r="BB10" s="183" t="s">
        <v>121</v>
      </c>
      <c r="BC10" s="175" t="s">
        <v>119</v>
      </c>
      <c r="BD10" s="173" t="s">
        <v>120</v>
      </c>
      <c r="BE10" s="168" t="s">
        <v>117</v>
      </c>
      <c r="BF10" s="168" t="s">
        <v>118</v>
      </c>
      <c r="BG10" s="168" t="s">
        <v>121</v>
      </c>
      <c r="BH10" s="175" t="s">
        <v>119</v>
      </c>
      <c r="BI10" s="173" t="s">
        <v>120</v>
      </c>
      <c r="BJ10" s="182" t="s">
        <v>117</v>
      </c>
      <c r="BK10" s="184" t="s">
        <v>118</v>
      </c>
      <c r="BL10" s="168" t="s">
        <v>121</v>
      </c>
      <c r="BM10" s="175" t="s">
        <v>119</v>
      </c>
      <c r="BN10" s="172" t="s">
        <v>120</v>
      </c>
      <c r="BO10" s="175" t="s">
        <v>128</v>
      </c>
      <c r="BP10" s="175" t="s">
        <v>129</v>
      </c>
      <c r="BQ10" s="175" t="s">
        <v>122</v>
      </c>
      <c r="BR10" s="154"/>
      <c r="BS10" s="161" t="s">
        <v>95</v>
      </c>
      <c r="BT10" s="185"/>
      <c r="BU10" s="161" t="s">
        <v>130</v>
      </c>
      <c r="BV10" s="154" t="s">
        <v>131</v>
      </c>
      <c r="BW10" s="154" t="s">
        <v>132</v>
      </c>
      <c r="BX10" s="154" t="s">
        <v>133</v>
      </c>
      <c r="BY10" s="154" t="s">
        <v>134</v>
      </c>
      <c r="BZ10" s="161" t="s">
        <v>135</v>
      </c>
      <c r="CA10" s="161" t="s">
        <v>136</v>
      </c>
      <c r="CB10" s="154" t="s">
        <v>137</v>
      </c>
      <c r="CC10" s="161" t="s">
        <v>95</v>
      </c>
      <c r="CE10" s="161" t="s">
        <v>138</v>
      </c>
      <c r="CF10" s="186" t="s">
        <v>139</v>
      </c>
      <c r="CG10" s="161" t="s">
        <v>140</v>
      </c>
      <c r="CH10" s="161" t="s">
        <v>141</v>
      </c>
      <c r="CI10" s="161" t="s">
        <v>142</v>
      </c>
      <c r="CJ10" s="161" t="s">
        <v>143</v>
      </c>
      <c r="CK10" s="154" t="s">
        <v>144</v>
      </c>
      <c r="CL10" s="161" t="s">
        <v>145</v>
      </c>
      <c r="CM10" s="161" t="s">
        <v>95</v>
      </c>
      <c r="CO10" s="161" t="s">
        <v>145</v>
      </c>
      <c r="CP10" s="161" t="s">
        <v>115</v>
      </c>
      <c r="CQ10" s="161" t="s">
        <v>145</v>
      </c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</row>
    <row r="11" spans="1:109" ht="15" customHeight="1">
      <c r="A11" s="187"/>
      <c r="B11" s="188"/>
      <c r="C11" s="188"/>
      <c r="D11" s="189"/>
      <c r="E11" s="90"/>
      <c r="F11" s="90"/>
      <c r="G11" s="90"/>
      <c r="H11" s="190"/>
      <c r="I11" s="190"/>
      <c r="J11" s="191"/>
      <c r="K11" s="191"/>
      <c r="P11" s="192"/>
      <c r="Q11" s="193"/>
      <c r="R11" s="194"/>
      <c r="S11" s="195" t="s">
        <v>31</v>
      </c>
      <c r="T11" s="196"/>
      <c r="U11" s="193"/>
      <c r="V11" s="197"/>
      <c r="W11" s="198"/>
      <c r="X11" s="199"/>
      <c r="Y11" s="199"/>
      <c r="Z11" s="199"/>
      <c r="AA11" s="199"/>
      <c r="AB11" s="199"/>
      <c r="AC11" s="199"/>
      <c r="AF11" s="200" t="s">
        <v>629</v>
      </c>
      <c r="AG11" s="200" t="s">
        <v>630</v>
      </c>
      <c r="AH11" s="200" t="s">
        <v>630</v>
      </c>
      <c r="AI11" s="200" t="s">
        <v>630</v>
      </c>
      <c r="AN11" s="93"/>
      <c r="AS11" s="201"/>
      <c r="AT11" s="202"/>
      <c r="AU11" s="97"/>
      <c r="AX11" s="203"/>
      <c r="AY11" s="203"/>
      <c r="AZ11" s="203"/>
      <c r="BA11" s="203"/>
      <c r="BB11" s="203"/>
      <c r="BC11" s="93"/>
      <c r="BD11" s="204"/>
      <c r="BE11" s="204"/>
      <c r="BF11" s="204"/>
      <c r="BG11" s="204"/>
      <c r="BH11" s="93"/>
      <c r="BI11" s="93"/>
      <c r="BJ11" s="93"/>
      <c r="BK11" s="93"/>
      <c r="BL11" s="93"/>
      <c r="BS11" s="161" t="s">
        <v>119</v>
      </c>
      <c r="BT11" s="102"/>
      <c r="BU11" s="161" t="s">
        <v>146</v>
      </c>
      <c r="BV11" s="205" t="s">
        <v>147</v>
      </c>
      <c r="BW11" s="205" t="s">
        <v>148</v>
      </c>
      <c r="BX11" s="205" t="s">
        <v>149</v>
      </c>
      <c r="BY11" s="205" t="s">
        <v>150</v>
      </c>
      <c r="BZ11" s="205" t="s">
        <v>151</v>
      </c>
      <c r="CA11" s="205" t="s">
        <v>152</v>
      </c>
      <c r="CB11" s="205" t="s">
        <v>153</v>
      </c>
      <c r="CC11" s="161" t="s">
        <v>119</v>
      </c>
      <c r="CD11" s="116"/>
      <c r="CE11" s="205" t="s">
        <v>154</v>
      </c>
      <c r="CF11" s="205" t="s">
        <v>155</v>
      </c>
      <c r="CG11" s="205" t="s">
        <v>156</v>
      </c>
      <c r="CH11" s="205" t="s">
        <v>157</v>
      </c>
      <c r="CI11" s="205" t="s">
        <v>158</v>
      </c>
      <c r="CJ11" s="205" t="s">
        <v>159</v>
      </c>
      <c r="CK11" s="154"/>
      <c r="CL11" s="154" t="s">
        <v>130</v>
      </c>
      <c r="CM11" s="175" t="s">
        <v>119</v>
      </c>
      <c r="CN11" s="206"/>
      <c r="CO11" s="175" t="s">
        <v>130</v>
      </c>
      <c r="CP11" s="175" t="s">
        <v>144</v>
      </c>
      <c r="CQ11" s="175" t="s">
        <v>130</v>
      </c>
    </row>
    <row r="12" spans="1:109" ht="15" customHeight="1">
      <c r="A12" s="193">
        <v>1</v>
      </c>
      <c r="B12" s="207" t="s">
        <v>160</v>
      </c>
      <c r="C12" s="208"/>
      <c r="D12" s="208"/>
      <c r="E12" s="96"/>
      <c r="F12" s="90"/>
      <c r="G12" s="201">
        <v>1</v>
      </c>
      <c r="H12" s="96" t="s">
        <v>161</v>
      </c>
      <c r="I12" s="96"/>
      <c r="J12" s="96"/>
      <c r="K12" s="96"/>
      <c r="L12" s="193">
        <v>1</v>
      </c>
      <c r="M12" s="209" t="s">
        <v>162</v>
      </c>
      <c r="N12" s="209"/>
      <c r="O12" s="209"/>
      <c r="P12" s="210">
        <v>71484832.092732251</v>
      </c>
      <c r="Q12" s="193">
        <v>1</v>
      </c>
      <c r="R12" s="194" t="s">
        <v>163</v>
      </c>
      <c r="S12" s="211">
        <f>CQ46</f>
        <v>1763440054.6629262</v>
      </c>
      <c r="T12" s="211"/>
      <c r="U12" s="193">
        <v>1</v>
      </c>
      <c r="V12" s="212" t="s">
        <v>164</v>
      </c>
      <c r="X12" s="213"/>
      <c r="Y12" s="193">
        <v>1</v>
      </c>
      <c r="Z12" s="121" t="s">
        <v>165</v>
      </c>
      <c r="AA12" s="214"/>
      <c r="AB12" s="215"/>
      <c r="AC12" s="216"/>
      <c r="AD12" s="217" t="s">
        <v>166</v>
      </c>
      <c r="AE12" s="218" t="s">
        <v>631</v>
      </c>
      <c r="AF12" s="219">
        <v>5663392.950000003</v>
      </c>
      <c r="AG12" s="219">
        <v>1074328854.2099998</v>
      </c>
      <c r="AH12" s="219">
        <v>13479352.060000001</v>
      </c>
      <c r="AI12" s="220">
        <f>AG12-AH12</f>
        <v>1060849502.1499999</v>
      </c>
      <c r="AJ12" s="221">
        <f>ROUND(AF12/AI12,6)</f>
        <v>5.339E-3</v>
      </c>
      <c r="AK12" s="193">
        <v>1</v>
      </c>
      <c r="AL12" s="222" t="s">
        <v>167</v>
      </c>
      <c r="AM12" s="223"/>
      <c r="AN12" s="224">
        <v>38335310.295099996</v>
      </c>
      <c r="AO12" s="193">
        <v>1</v>
      </c>
      <c r="AP12" s="207" t="s">
        <v>168</v>
      </c>
      <c r="AQ12" s="207"/>
      <c r="AR12" s="225">
        <v>50300.400046651877</v>
      </c>
      <c r="AS12" s="201">
        <v>1</v>
      </c>
      <c r="AT12" s="208" t="s">
        <v>169</v>
      </c>
      <c r="AU12" s="226">
        <v>2586554.7515745708</v>
      </c>
      <c r="AV12" s="226">
        <v>4085530.8281544987</v>
      </c>
      <c r="AW12" s="227">
        <f>AV12-AU12</f>
        <v>1498976.0765799279</v>
      </c>
      <c r="AX12" s="193">
        <v>1</v>
      </c>
      <c r="AY12" s="203" t="s">
        <v>170</v>
      </c>
      <c r="AZ12" s="228">
        <v>70063.766472464864</v>
      </c>
      <c r="BA12" s="228">
        <v>65350.156232339941</v>
      </c>
      <c r="BB12" s="228">
        <f>+BA12-AZ12</f>
        <v>-4713.6102401249227</v>
      </c>
      <c r="BC12" s="193">
        <v>1</v>
      </c>
      <c r="BD12" s="227" t="s">
        <v>171</v>
      </c>
      <c r="BE12" s="229">
        <v>2072500</v>
      </c>
      <c r="BF12" s="229">
        <v>827000</v>
      </c>
      <c r="BG12" s="230">
        <f>BF12-BE12</f>
        <v>-1245500</v>
      </c>
      <c r="BH12" s="193">
        <v>1</v>
      </c>
      <c r="BI12" s="231"/>
      <c r="BJ12" s="232"/>
      <c r="BK12" s="232"/>
      <c r="BL12" s="219"/>
      <c r="BM12" s="193">
        <v>1</v>
      </c>
      <c r="BN12" s="208" t="s">
        <v>82</v>
      </c>
      <c r="BQ12" s="233">
        <f>AJ16</f>
        <v>5.2209999999999999E-3</v>
      </c>
      <c r="BR12" s="234"/>
      <c r="BS12" s="235" t="s">
        <v>172</v>
      </c>
      <c r="BT12" s="235"/>
      <c r="BU12" s="236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</row>
    <row r="13" spans="1:109" ht="15" customHeight="1">
      <c r="A13" s="193">
        <f t="shared" ref="A13:A50" si="0">+A12+1</f>
        <v>2</v>
      </c>
      <c r="B13" s="96"/>
      <c r="C13" s="237" t="s">
        <v>117</v>
      </c>
      <c r="D13" s="238" t="s">
        <v>173</v>
      </c>
      <c r="E13" s="239" t="s">
        <v>174</v>
      </c>
      <c r="F13" s="90"/>
      <c r="G13" s="201">
        <f>+G12+1</f>
        <v>2</v>
      </c>
      <c r="H13" s="240"/>
      <c r="I13" s="241"/>
      <c r="J13" s="242"/>
      <c r="K13" s="96"/>
      <c r="L13" s="193">
        <f>L12+1</f>
        <v>2</v>
      </c>
      <c r="M13" s="203"/>
      <c r="N13" s="203"/>
      <c r="O13" s="203"/>
      <c r="P13" s="243"/>
      <c r="Q13" s="193">
        <f>+Q12+1</f>
        <v>2</v>
      </c>
      <c r="R13" s="244"/>
      <c r="S13" s="245"/>
      <c r="T13" s="211" t="s">
        <v>31</v>
      </c>
      <c r="U13" s="193">
        <f>+U12+1</f>
        <v>2</v>
      </c>
      <c r="V13" s="246" t="s">
        <v>175</v>
      </c>
      <c r="X13" s="219">
        <v>6841865.71</v>
      </c>
      <c r="Y13" s="193">
        <f t="shared" ref="Y13:Y24" si="1">+Y12+1</f>
        <v>2</v>
      </c>
      <c r="Z13" s="203"/>
      <c r="AA13" s="214"/>
      <c r="AB13" s="215"/>
      <c r="AC13" s="216"/>
      <c r="AD13" s="217">
        <f t="shared" ref="AD13:AD29" si="2">1+AD12</f>
        <v>2</v>
      </c>
      <c r="AE13" s="218" t="s">
        <v>632</v>
      </c>
      <c r="AF13" s="219">
        <v>5595417.71</v>
      </c>
      <c r="AG13" s="219">
        <v>1027824695.83</v>
      </c>
      <c r="AH13" s="219">
        <v>7258950.2300000004</v>
      </c>
      <c r="AI13" s="247">
        <f>AG13-AH13</f>
        <v>1020565745.6</v>
      </c>
      <c r="AJ13" s="221">
        <f>ROUND(AF13/AI13,6)</f>
        <v>5.483E-3</v>
      </c>
      <c r="AK13" s="193">
        <v>2</v>
      </c>
      <c r="AL13" s="248" t="s">
        <v>176</v>
      </c>
      <c r="AM13" s="248"/>
      <c r="AN13" s="249">
        <v>38335310.291743994</v>
      </c>
      <c r="AO13" s="193">
        <f>AO12+1</f>
        <v>2</v>
      </c>
      <c r="AP13" s="250"/>
      <c r="AQ13" s="250"/>
      <c r="AR13" s="219"/>
      <c r="AS13" s="201">
        <f t="shared" ref="AS13:AS20" si="3">AS12+1</f>
        <v>2</v>
      </c>
      <c r="AT13" s="208"/>
      <c r="AU13" s="251"/>
      <c r="AV13" s="251"/>
      <c r="AW13" s="252"/>
      <c r="AX13" s="193">
        <f t="shared" ref="AX13:AX20" si="4">AX12+1</f>
        <v>2</v>
      </c>
      <c r="AY13" s="203"/>
      <c r="AZ13" s="253"/>
      <c r="BA13" s="253"/>
      <c r="BB13" s="195"/>
      <c r="BC13" s="193">
        <f>BC12+1</f>
        <v>2</v>
      </c>
      <c r="BD13" s="227" t="s">
        <v>177</v>
      </c>
      <c r="BE13" s="254">
        <v>703403.36545200006</v>
      </c>
      <c r="BF13" s="254">
        <v>366322.03219333338</v>
      </c>
      <c r="BG13" s="254">
        <f>BF13-BE13</f>
        <v>-337081.33325866668</v>
      </c>
      <c r="BH13" s="193">
        <f>BH12+1</f>
        <v>2</v>
      </c>
      <c r="BI13" s="255" t="s">
        <v>178</v>
      </c>
      <c r="BJ13" s="232">
        <v>5116727.9897693433</v>
      </c>
      <c r="BK13" s="232">
        <v>3051905.1966773528</v>
      </c>
      <c r="BL13" s="256">
        <f>BK13-BJ13</f>
        <v>-2064822.7930919905</v>
      </c>
      <c r="BM13" s="193">
        <f t="shared" ref="BM13:BM20" si="5">+BM12+1</f>
        <v>2</v>
      </c>
      <c r="BN13" s="208" t="s">
        <v>179</v>
      </c>
      <c r="BQ13" s="257">
        <v>2E-3</v>
      </c>
      <c r="BR13" s="258"/>
      <c r="BS13" s="193">
        <v>1</v>
      </c>
      <c r="BT13" s="203" t="s">
        <v>180</v>
      </c>
      <c r="BU13" s="259" t="s">
        <v>31</v>
      </c>
      <c r="BV13" s="260"/>
      <c r="BW13" s="260"/>
      <c r="BX13" s="260"/>
      <c r="BY13" s="260"/>
      <c r="BZ13" s="260"/>
      <c r="CA13" s="260"/>
      <c r="CC13" s="193">
        <v>1</v>
      </c>
      <c r="CD13" s="203" t="s">
        <v>180</v>
      </c>
      <c r="CE13" s="260"/>
      <c r="CG13" s="193"/>
      <c r="CH13" s="193"/>
      <c r="CI13" s="193"/>
      <c r="CJ13" s="193"/>
      <c r="CK13" s="191"/>
      <c r="CL13" s="191"/>
      <c r="CM13" s="193">
        <v>1</v>
      </c>
      <c r="CN13" s="202" t="s">
        <v>181</v>
      </c>
      <c r="CO13" s="260"/>
    </row>
    <row r="14" spans="1:109" ht="15" customHeight="1">
      <c r="A14" s="193">
        <f t="shared" si="0"/>
        <v>3</v>
      </c>
      <c r="B14" s="96"/>
      <c r="C14" s="261" t="s">
        <v>174</v>
      </c>
      <c r="D14" s="262" t="s">
        <v>174</v>
      </c>
      <c r="E14" s="263" t="s">
        <v>182</v>
      </c>
      <c r="F14" s="90"/>
      <c r="G14" s="201">
        <f>+G13+1</f>
        <v>3</v>
      </c>
      <c r="H14" s="264" t="s">
        <v>183</v>
      </c>
      <c r="I14" s="96"/>
      <c r="J14" s="265">
        <v>3250901.81</v>
      </c>
      <c r="K14" s="266"/>
      <c r="L14" s="193">
        <f t="shared" ref="L14:L31" si="6">L13+1</f>
        <v>3</v>
      </c>
      <c r="M14" s="203" t="s">
        <v>184</v>
      </c>
      <c r="N14" s="267"/>
      <c r="O14" s="267"/>
      <c r="P14" s="268"/>
      <c r="Q14" s="193">
        <f t="shared" ref="Q14:Q24" si="7">+Q13+1</f>
        <v>3</v>
      </c>
      <c r="R14" s="93" t="s">
        <v>185</v>
      </c>
      <c r="S14" s="269">
        <f>SUM(S12:S13)</f>
        <v>1763440054.6629262</v>
      </c>
      <c r="U14" s="193">
        <f t="shared" ref="U14:U42" si="8">+U13+1</f>
        <v>3</v>
      </c>
      <c r="V14" s="246" t="s">
        <v>186</v>
      </c>
      <c r="X14" s="213">
        <v>16971128.740000002</v>
      </c>
      <c r="Y14" s="193">
        <f t="shared" si="1"/>
        <v>3</v>
      </c>
      <c r="Z14" s="203" t="s">
        <v>187</v>
      </c>
      <c r="AA14" s="214"/>
      <c r="AB14" s="270">
        <v>1040000</v>
      </c>
      <c r="AC14" s="134"/>
      <c r="AD14" s="217">
        <f t="shared" si="2"/>
        <v>3</v>
      </c>
      <c r="AE14" s="218" t="s">
        <v>633</v>
      </c>
      <c r="AF14" s="219">
        <v>4358815.9899999993</v>
      </c>
      <c r="AG14" s="219">
        <v>928962804.46999991</v>
      </c>
      <c r="AH14" s="219">
        <v>28544306.52</v>
      </c>
      <c r="AI14" s="247">
        <f t="shared" ref="AI14" si="9">AG14-AH14</f>
        <v>900418497.94999993</v>
      </c>
      <c r="AJ14" s="221">
        <f>ROUND(AF14/AI14,6)</f>
        <v>4.8409999999999998E-3</v>
      </c>
      <c r="AK14" s="193">
        <v>3</v>
      </c>
      <c r="AL14" s="271" t="s">
        <v>188</v>
      </c>
      <c r="AM14" s="271"/>
      <c r="AN14" s="272">
        <f>AN12-AN13</f>
        <v>3.3560022711753845E-3</v>
      </c>
      <c r="AO14" s="193">
        <f>AO13+1</f>
        <v>3</v>
      </c>
      <c r="AR14" s="273"/>
      <c r="AS14" s="201">
        <f t="shared" si="3"/>
        <v>3</v>
      </c>
      <c r="AT14" s="208"/>
      <c r="AU14" s="274"/>
      <c r="AV14" s="274"/>
      <c r="AW14" s="274"/>
      <c r="AX14" s="193">
        <f t="shared" si="4"/>
        <v>3</v>
      </c>
      <c r="AY14" s="203" t="s">
        <v>189</v>
      </c>
      <c r="AZ14" s="220">
        <f>SUM(AZ12:AZ13)</f>
        <v>70063.766472464864</v>
      </c>
      <c r="BA14" s="220">
        <f>SUM(BA12:BA13)</f>
        <v>65350.156232339941</v>
      </c>
      <c r="BB14" s="275">
        <f>SUM(BB12:BB13)</f>
        <v>-4713.6102401249227</v>
      </c>
      <c r="BC14" s="193">
        <f t="shared" ref="BC14:BC19" si="10">BC13+1</f>
        <v>3</v>
      </c>
      <c r="BD14" s="227" t="s">
        <v>190</v>
      </c>
      <c r="BE14" s="276">
        <f>SUM(BE12:BE13)</f>
        <v>2775903.3654519999</v>
      </c>
      <c r="BF14" s="276">
        <f>SUM(BF12:BF13)</f>
        <v>1193322.0321933334</v>
      </c>
      <c r="BG14" s="276">
        <f>SUM(BG12:BG13)</f>
        <v>-1582581.3332586666</v>
      </c>
      <c r="BH14" s="193">
        <f t="shared" ref="BH14:BH21" si="11">BH13+1</f>
        <v>3</v>
      </c>
      <c r="BI14" s="213"/>
      <c r="BJ14" s="93"/>
      <c r="BK14" s="93"/>
      <c r="BL14" s="226"/>
      <c r="BM14" s="193">
        <f t="shared" si="5"/>
        <v>3</v>
      </c>
      <c r="BN14" s="208" t="s">
        <v>191</v>
      </c>
      <c r="BP14" s="277">
        <v>3.8519999999999999E-2</v>
      </c>
      <c r="BQ14" s="278">
        <f>ROUND(BP14-(BP14*BQ12),6)</f>
        <v>3.8318999999999999E-2</v>
      </c>
      <c r="BR14" s="258"/>
      <c r="BS14" s="193">
        <f t="shared" ref="BS14:BS57" si="12">+BS13+1</f>
        <v>2</v>
      </c>
      <c r="BT14" s="203" t="s">
        <v>192</v>
      </c>
      <c r="BU14" s="279">
        <v>935993862.96000004</v>
      </c>
      <c r="BV14" s="279">
        <f>+F35</f>
        <v>-18186.388509999997</v>
      </c>
      <c r="BW14" s="279">
        <f>J14</f>
        <v>3250901.81</v>
      </c>
      <c r="BX14" s="279">
        <v>0</v>
      </c>
      <c r="BY14" s="279">
        <v>0</v>
      </c>
      <c r="BZ14" s="279">
        <f>-X13-X14-X16-X17-X15-X19</f>
        <v>-68716169.41904889</v>
      </c>
      <c r="CA14" s="279"/>
      <c r="CB14" s="279">
        <v>0</v>
      </c>
      <c r="CC14" s="193">
        <f t="shared" ref="CC14:CC57" si="13">+CC13+1</f>
        <v>2</v>
      </c>
      <c r="CD14" s="203" t="s">
        <v>192</v>
      </c>
      <c r="CE14" s="279"/>
      <c r="CF14" s="279">
        <v>0</v>
      </c>
      <c r="CG14" s="279">
        <v>0</v>
      </c>
      <c r="CH14" s="279">
        <v>0</v>
      </c>
      <c r="CI14" s="279"/>
      <c r="CJ14" s="279"/>
      <c r="CK14" s="219">
        <f>SUM(BV14:CJ14)-CC14</f>
        <v>-65483453.997558892</v>
      </c>
      <c r="CL14" s="219">
        <f>BU14+CK14</f>
        <v>870510408.96244121</v>
      </c>
      <c r="CM14" s="193">
        <f t="shared" ref="CM14:CM57" si="14">+CM13+1</f>
        <v>2</v>
      </c>
      <c r="CN14" s="203" t="s">
        <v>192</v>
      </c>
      <c r="CO14" s="279">
        <f>BU14</f>
        <v>935993862.96000004</v>
      </c>
      <c r="CP14" s="279">
        <f>CK14</f>
        <v>-65483453.997558892</v>
      </c>
      <c r="CQ14" s="280">
        <f>CO14+CP14</f>
        <v>870510408.96244121</v>
      </c>
    </row>
    <row r="15" spans="1:109" ht="15" customHeight="1" thickBot="1">
      <c r="A15" s="193">
        <f t="shared" si="0"/>
        <v>4</v>
      </c>
      <c r="B15" s="281">
        <v>42552</v>
      </c>
      <c r="C15" s="282">
        <v>20091553.853500001</v>
      </c>
      <c r="D15" s="282">
        <v>20091553.853500001</v>
      </c>
      <c r="E15" s="282">
        <f t="shared" ref="E15:E26" si="15">+D15-C15</f>
        <v>0</v>
      </c>
      <c r="F15" s="283"/>
      <c r="G15" s="201">
        <f t="shared" ref="G15:G39" si="16">+G14+1</f>
        <v>4</v>
      </c>
      <c r="H15" s="284"/>
      <c r="J15" s="285"/>
      <c r="L15" s="193">
        <f t="shared" si="6"/>
        <v>4</v>
      </c>
      <c r="M15" s="203" t="s">
        <v>193</v>
      </c>
      <c r="N15" s="286"/>
      <c r="O15" s="287"/>
      <c r="P15" s="288">
        <v>25019691.232456286</v>
      </c>
      <c r="Q15" s="193">
        <f t="shared" si="7"/>
        <v>4</v>
      </c>
      <c r="U15" s="193">
        <f t="shared" si="8"/>
        <v>4</v>
      </c>
      <c r="V15" s="246" t="s">
        <v>194</v>
      </c>
      <c r="X15" s="213">
        <v>26040106.68</v>
      </c>
      <c r="Y15" s="193">
        <f t="shared" si="1"/>
        <v>4</v>
      </c>
      <c r="Z15" s="203"/>
      <c r="AA15" s="214"/>
      <c r="AB15" s="215"/>
      <c r="AC15" s="134"/>
      <c r="AD15" s="217">
        <f t="shared" si="2"/>
        <v>4</v>
      </c>
      <c r="AF15" s="219"/>
      <c r="AG15" s="220"/>
      <c r="AH15" s="220"/>
      <c r="AI15" s="220"/>
      <c r="AJ15" s="134"/>
      <c r="AK15" s="193">
        <v>4</v>
      </c>
      <c r="AN15" s="219"/>
      <c r="AO15" s="193">
        <f>AO14+1</f>
        <v>4</v>
      </c>
      <c r="AP15" s="96" t="s">
        <v>195</v>
      </c>
      <c r="AR15" s="289">
        <f>-AR12</f>
        <v>-50300.400046651877</v>
      </c>
      <c r="AS15" s="201">
        <f t="shared" si="3"/>
        <v>4</v>
      </c>
      <c r="AT15" s="208" t="s">
        <v>196</v>
      </c>
      <c r="AU15" s="290">
        <f>SUM(AU12:AU13)</f>
        <v>2586554.7515745708</v>
      </c>
      <c r="AV15" s="290">
        <f>SUM(AV12:AV13)</f>
        <v>4085530.8281544987</v>
      </c>
      <c r="AW15" s="290">
        <f>SUM(AW12:AW13)</f>
        <v>1498976.0765799279</v>
      </c>
      <c r="AX15" s="193">
        <f t="shared" si="4"/>
        <v>4</v>
      </c>
      <c r="AY15" s="203"/>
      <c r="AZ15" s="102"/>
      <c r="BA15" s="102"/>
      <c r="BB15" s="102"/>
      <c r="BC15" s="193">
        <f t="shared" si="10"/>
        <v>4</v>
      </c>
      <c r="BD15" s="291"/>
      <c r="BE15" s="292"/>
      <c r="BF15" s="292"/>
      <c r="BG15" s="256"/>
      <c r="BH15" s="193">
        <f t="shared" si="11"/>
        <v>4</v>
      </c>
      <c r="BI15" s="231" t="s">
        <v>197</v>
      </c>
      <c r="BJ15" s="293">
        <v>370073.19763288356</v>
      </c>
      <c r="BK15" s="293">
        <v>220732.53009834429</v>
      </c>
      <c r="BL15" s="294">
        <f>BK15-BJ15</f>
        <v>-149340.66753453927</v>
      </c>
      <c r="BM15" s="193">
        <f t="shared" si="5"/>
        <v>4</v>
      </c>
      <c r="BN15" s="208"/>
      <c r="BP15" s="295"/>
      <c r="BQ15" s="296"/>
      <c r="BR15" s="297"/>
      <c r="BS15" s="193">
        <f t="shared" si="12"/>
        <v>3</v>
      </c>
      <c r="BT15" s="203" t="s">
        <v>198</v>
      </c>
      <c r="BU15" s="213">
        <f>X21</f>
        <v>45846969.010000005</v>
      </c>
      <c r="BV15" s="213"/>
      <c r="BW15" s="213"/>
      <c r="BX15" s="213"/>
      <c r="BY15" s="213"/>
      <c r="BZ15" s="213">
        <f>-X21</f>
        <v>-45846969.010000005</v>
      </c>
      <c r="CA15" s="213"/>
      <c r="CB15" s="213"/>
      <c r="CC15" s="193">
        <f t="shared" si="13"/>
        <v>3</v>
      </c>
      <c r="CD15" s="203" t="s">
        <v>198</v>
      </c>
      <c r="CE15" s="213"/>
      <c r="CF15" s="213"/>
      <c r="CG15" s="213"/>
      <c r="CH15" s="213"/>
      <c r="CI15" s="213"/>
      <c r="CJ15" s="213"/>
      <c r="CK15" s="213">
        <f>SUM(BV15:CJ15)-CC15</f>
        <v>-45846969.010000005</v>
      </c>
      <c r="CL15" s="213">
        <f>BU15+CK15</f>
        <v>0</v>
      </c>
      <c r="CM15" s="193">
        <f t="shared" si="14"/>
        <v>3</v>
      </c>
      <c r="CN15" s="203" t="str">
        <f>BT15</f>
        <v>MUNICIPAL ADDITIONS</v>
      </c>
      <c r="CO15" s="298">
        <f>BU15</f>
        <v>45846969.010000005</v>
      </c>
      <c r="CP15" s="299">
        <f>CK15</f>
        <v>-45846969.010000005</v>
      </c>
      <c r="CQ15" s="247">
        <f>+CO15+CP15</f>
        <v>0</v>
      </c>
    </row>
    <row r="16" spans="1:109" ht="15" customHeight="1" thickTop="1">
      <c r="A16" s="193">
        <f t="shared" si="0"/>
        <v>5</v>
      </c>
      <c r="B16" s="281">
        <v>42583</v>
      </c>
      <c r="C16" s="282">
        <v>18942427.973499998</v>
      </c>
      <c r="D16" s="282">
        <v>18942427.973499998</v>
      </c>
      <c r="E16" s="282">
        <f t="shared" si="15"/>
        <v>0</v>
      </c>
      <c r="F16" s="283"/>
      <c r="G16" s="201">
        <f t="shared" si="16"/>
        <v>5</v>
      </c>
      <c r="H16" s="96" t="s">
        <v>199</v>
      </c>
      <c r="I16" s="96"/>
      <c r="K16" s="242">
        <f>SUM(J14:J15)</f>
        <v>3250901.81</v>
      </c>
      <c r="L16" s="193">
        <f t="shared" si="6"/>
        <v>5</v>
      </c>
      <c r="M16" s="203" t="s">
        <v>200</v>
      </c>
      <c r="N16" s="203"/>
      <c r="O16" s="203"/>
      <c r="P16" s="256">
        <v>43975704.390000001</v>
      </c>
      <c r="Q16" s="193">
        <f t="shared" si="7"/>
        <v>5</v>
      </c>
      <c r="R16" s="194" t="s">
        <v>201</v>
      </c>
      <c r="S16" s="300">
        <f>'1.02 COC'!F27</f>
        <v>0.03</v>
      </c>
      <c r="T16" s="211" t="s">
        <v>31</v>
      </c>
      <c r="U16" s="193">
        <f t="shared" si="8"/>
        <v>5</v>
      </c>
      <c r="V16" s="246" t="s">
        <v>202</v>
      </c>
      <c r="X16" s="213">
        <v>-19552546.361293297</v>
      </c>
      <c r="Y16" s="193">
        <f t="shared" si="1"/>
        <v>5</v>
      </c>
      <c r="Z16" s="301" t="s">
        <v>203</v>
      </c>
      <c r="AA16" s="302"/>
      <c r="AB16" s="303">
        <f>+AB14/2</f>
        <v>520000</v>
      </c>
      <c r="AC16" s="134"/>
      <c r="AD16" s="217">
        <f t="shared" si="2"/>
        <v>5</v>
      </c>
      <c r="AE16" s="304" t="s">
        <v>204</v>
      </c>
      <c r="AF16" s="219"/>
      <c r="AG16" s="220"/>
      <c r="AH16" s="220"/>
      <c r="AI16" s="220"/>
      <c r="AJ16" s="305">
        <f>ROUND(SUM(AJ12:AJ14)/3,6)</f>
        <v>5.2209999999999999E-3</v>
      </c>
      <c r="AK16" s="193">
        <v>5</v>
      </c>
      <c r="AL16" s="306" t="s">
        <v>205</v>
      </c>
      <c r="AM16" s="307"/>
      <c r="AN16" s="219">
        <v>1963631.6639400001</v>
      </c>
      <c r="AO16" s="308"/>
      <c r="AS16" s="201">
        <f t="shared" si="3"/>
        <v>5</v>
      </c>
      <c r="AT16" s="96"/>
      <c r="AU16" s="251"/>
      <c r="AV16" s="251"/>
      <c r="AW16" s="251"/>
      <c r="AX16" s="193">
        <f t="shared" si="4"/>
        <v>5</v>
      </c>
      <c r="AY16" s="203" t="s">
        <v>206</v>
      </c>
      <c r="AZ16" s="102"/>
      <c r="BA16" s="102"/>
      <c r="BB16" s="247">
        <f>-BB14</f>
        <v>4713.6102401249227</v>
      </c>
      <c r="BC16" s="193">
        <f t="shared" si="10"/>
        <v>5</v>
      </c>
      <c r="BD16" s="227" t="s">
        <v>207</v>
      </c>
      <c r="BE16" s="292"/>
      <c r="BF16" s="292"/>
      <c r="BG16" s="230">
        <f>BG14</f>
        <v>-1582581.3332586666</v>
      </c>
      <c r="BH16" s="193">
        <f>BH15+1</f>
        <v>5</v>
      </c>
      <c r="BI16" s="93" t="s">
        <v>208</v>
      </c>
      <c r="BJ16" s="309">
        <f>SUM(BJ13:BJ15)</f>
        <v>5486801.187402227</v>
      </c>
      <c r="BK16" s="309">
        <f>SUM(BK13:BK15)</f>
        <v>3272637.726775697</v>
      </c>
      <c r="BL16" s="309">
        <f>SUM(BL13:BL15)</f>
        <v>-2214163.46062653</v>
      </c>
      <c r="BM16" s="193">
        <f t="shared" si="5"/>
        <v>5</v>
      </c>
      <c r="BN16" s="208" t="s">
        <v>209</v>
      </c>
      <c r="BP16" s="295"/>
      <c r="BQ16" s="257">
        <f>SUM(BQ12:BQ14)</f>
        <v>4.5539999999999997E-2</v>
      </c>
      <c r="BR16" s="258"/>
      <c r="BS16" s="193">
        <f t="shared" si="12"/>
        <v>4</v>
      </c>
      <c r="BT16" s="203" t="s">
        <v>210</v>
      </c>
      <c r="BU16" s="213">
        <v>1987948.27</v>
      </c>
      <c r="BV16" s="213"/>
      <c r="BW16" s="213">
        <f>K25</f>
        <v>1677228.5499999998</v>
      </c>
      <c r="BX16" s="213"/>
      <c r="BY16" s="134"/>
      <c r="BZ16" s="213">
        <f>-X18-X20-X22</f>
        <v>36248923.770000003</v>
      </c>
      <c r="CA16" s="213"/>
      <c r="CB16" s="310"/>
      <c r="CC16" s="193">
        <f t="shared" si="13"/>
        <v>4</v>
      </c>
      <c r="CD16" s="203" t="s">
        <v>210</v>
      </c>
      <c r="CE16" s="310"/>
      <c r="CF16" s="310"/>
      <c r="CG16" s="310"/>
      <c r="CH16" s="310"/>
      <c r="CI16" s="310"/>
      <c r="CJ16" s="310"/>
      <c r="CK16" s="310">
        <f>SUM(BV16:CJ16)-CC16</f>
        <v>37926152.32</v>
      </c>
      <c r="CL16" s="310">
        <f>BU16+CK16</f>
        <v>39914100.590000004</v>
      </c>
      <c r="CM16" s="193">
        <f t="shared" si="14"/>
        <v>4</v>
      </c>
      <c r="CN16" s="203" t="s">
        <v>210</v>
      </c>
      <c r="CO16" s="294">
        <f>BU16</f>
        <v>1987948.27</v>
      </c>
      <c r="CP16" s="311">
        <f>CK16</f>
        <v>37926152.32</v>
      </c>
      <c r="CQ16" s="285">
        <f>+CO16+CP16</f>
        <v>39914100.590000004</v>
      </c>
    </row>
    <row r="17" spans="1:109" ht="15" customHeight="1">
      <c r="A17" s="193">
        <f t="shared" si="0"/>
        <v>6</v>
      </c>
      <c r="B17" s="281">
        <v>42614</v>
      </c>
      <c r="C17" s="282">
        <v>17482263.058000002</v>
      </c>
      <c r="D17" s="282">
        <v>17502644.058000002</v>
      </c>
      <c r="E17" s="282">
        <f t="shared" si="15"/>
        <v>20381</v>
      </c>
      <c r="F17" s="283"/>
      <c r="G17" s="201">
        <f t="shared" si="16"/>
        <v>6</v>
      </c>
      <c r="H17" s="96"/>
      <c r="I17" s="96"/>
      <c r="K17" s="242"/>
      <c r="L17" s="193">
        <f t="shared" si="6"/>
        <v>6</v>
      </c>
      <c r="M17" s="93" t="s">
        <v>211</v>
      </c>
      <c r="P17" s="312">
        <v>-300000</v>
      </c>
      <c r="Q17" s="193">
        <f t="shared" si="7"/>
        <v>6</v>
      </c>
      <c r="R17" s="194" t="s">
        <v>134</v>
      </c>
      <c r="S17" s="134"/>
      <c r="T17" s="313">
        <f>+S14*S16</f>
        <v>52903201.639887787</v>
      </c>
      <c r="U17" s="193">
        <f t="shared" si="8"/>
        <v>6</v>
      </c>
      <c r="V17" s="246" t="s">
        <v>212</v>
      </c>
      <c r="X17" s="213">
        <v>91286.36</v>
      </c>
      <c r="Y17" s="193">
        <f t="shared" si="1"/>
        <v>6</v>
      </c>
      <c r="Z17" s="314" t="s">
        <v>213</v>
      </c>
      <c r="AA17" s="315"/>
      <c r="AB17" s="316">
        <v>302954.73820800002</v>
      </c>
      <c r="AC17" s="134"/>
      <c r="AD17" s="217">
        <f>1+AD16</f>
        <v>6</v>
      </c>
      <c r="AK17" s="193">
        <v>6</v>
      </c>
      <c r="AL17" s="248" t="s">
        <v>176</v>
      </c>
      <c r="AM17" s="248"/>
      <c r="AN17" s="249">
        <v>1854829.17</v>
      </c>
      <c r="AO17" s="207"/>
      <c r="AP17" s="207"/>
      <c r="AQ17" s="207"/>
      <c r="AR17" s="207"/>
      <c r="AS17" s="201">
        <f t="shared" si="3"/>
        <v>6</v>
      </c>
      <c r="AT17" s="317" t="s">
        <v>214</v>
      </c>
      <c r="AU17" s="318"/>
      <c r="AV17" s="252"/>
      <c r="AW17" s="319">
        <f>-AW15</f>
        <v>-1498976.0765799279</v>
      </c>
      <c r="AX17" s="193">
        <f t="shared" si="4"/>
        <v>6</v>
      </c>
      <c r="AY17" s="203"/>
      <c r="AZ17" s="102"/>
      <c r="BA17" s="102"/>
      <c r="BB17" s="247"/>
      <c r="BC17" s="193">
        <f t="shared" si="10"/>
        <v>6</v>
      </c>
      <c r="BD17" s="320" t="s">
        <v>215</v>
      </c>
      <c r="BE17" s="298"/>
      <c r="BF17" s="321">
        <v>0.35</v>
      </c>
      <c r="BG17" s="322">
        <f>ROUND(-BG16*BF17,0)</f>
        <v>553903</v>
      </c>
      <c r="BH17" s="193">
        <f t="shared" si="11"/>
        <v>6</v>
      </c>
      <c r="BI17" s="93"/>
      <c r="BJ17" s="213"/>
      <c r="BK17" s="213"/>
      <c r="BL17" s="323"/>
      <c r="BM17" s="193">
        <f t="shared" si="5"/>
        <v>6</v>
      </c>
      <c r="BN17" s="96"/>
      <c r="BO17" s="324"/>
      <c r="BP17" s="295"/>
      <c r="BQ17" s="258"/>
      <c r="BR17" s="258"/>
      <c r="BS17" s="193">
        <f t="shared" si="12"/>
        <v>5</v>
      </c>
      <c r="BT17" s="203" t="s">
        <v>216</v>
      </c>
      <c r="BU17" s="325">
        <f>SUM(BU14:BU16)</f>
        <v>983828780.24000001</v>
      </c>
      <c r="BV17" s="325">
        <f t="shared" ref="BV17:CB17" si="17">SUM(BV14:BV16)</f>
        <v>-18186.388509999997</v>
      </c>
      <c r="BW17" s="325">
        <f t="shared" si="17"/>
        <v>4928130.3599999994</v>
      </c>
      <c r="BX17" s="325">
        <f t="shared" si="17"/>
        <v>0</v>
      </c>
      <c r="BY17" s="325">
        <f t="shared" si="17"/>
        <v>0</v>
      </c>
      <c r="BZ17" s="325">
        <f t="shared" si="17"/>
        <v>-78314214.659048885</v>
      </c>
      <c r="CA17" s="325"/>
      <c r="CB17" s="325">
        <f t="shared" si="17"/>
        <v>0</v>
      </c>
      <c r="CC17" s="193">
        <f t="shared" si="13"/>
        <v>5</v>
      </c>
      <c r="CD17" s="203" t="s">
        <v>216</v>
      </c>
      <c r="CE17" s="325">
        <f t="shared" ref="CE17:CJ17" si="18">SUM(CE14:CE16)</f>
        <v>0</v>
      </c>
      <c r="CF17" s="325">
        <f t="shared" si="18"/>
        <v>0</v>
      </c>
      <c r="CG17" s="325">
        <f t="shared" si="18"/>
        <v>0</v>
      </c>
      <c r="CH17" s="325">
        <f t="shared" si="18"/>
        <v>0</v>
      </c>
      <c r="CI17" s="325"/>
      <c r="CJ17" s="325">
        <f t="shared" si="18"/>
        <v>0</v>
      </c>
      <c r="CK17" s="219">
        <f>SUM(BV17:CH17)-CC17</f>
        <v>-73404270.687558889</v>
      </c>
      <c r="CL17" s="219">
        <f>BU17+CK17</f>
        <v>910424509.55244112</v>
      </c>
      <c r="CM17" s="193">
        <f t="shared" si="14"/>
        <v>5</v>
      </c>
      <c r="CN17" s="203" t="s">
        <v>216</v>
      </c>
      <c r="CO17" s="279">
        <f>SUM(CO14:CO16)</f>
        <v>983828780.24000001</v>
      </c>
      <c r="CP17" s="279">
        <f>SUM(CP14:CP16)</f>
        <v>-73404270.687558889</v>
      </c>
      <c r="CQ17" s="325">
        <f>SUM(CQ14:CQ16)</f>
        <v>910424509.55244124</v>
      </c>
    </row>
    <row r="18" spans="1:109" ht="15" customHeight="1">
      <c r="A18" s="193">
        <f t="shared" si="0"/>
        <v>7</v>
      </c>
      <c r="B18" s="281">
        <v>42644</v>
      </c>
      <c r="C18" s="282">
        <v>21461969.069499999</v>
      </c>
      <c r="D18" s="282">
        <v>21847877.069499999</v>
      </c>
      <c r="E18" s="282">
        <f t="shared" si="15"/>
        <v>385908</v>
      </c>
      <c r="F18" s="283"/>
      <c r="G18" s="201">
        <f t="shared" si="16"/>
        <v>7</v>
      </c>
      <c r="H18" s="203" t="s">
        <v>217</v>
      </c>
      <c r="I18" s="96"/>
      <c r="K18" s="242"/>
      <c r="L18" s="193">
        <f t="shared" si="6"/>
        <v>7</v>
      </c>
      <c r="M18" s="93" t="s">
        <v>218</v>
      </c>
      <c r="P18" s="326">
        <v>0</v>
      </c>
      <c r="Q18" s="193">
        <f t="shared" si="7"/>
        <v>7</v>
      </c>
      <c r="R18" s="194"/>
      <c r="S18" s="108"/>
      <c r="T18" s="211" t="s">
        <v>31</v>
      </c>
      <c r="U18" s="193">
        <f t="shared" si="8"/>
        <v>7</v>
      </c>
      <c r="V18" s="246" t="s">
        <v>219</v>
      </c>
      <c r="X18" s="213">
        <v>-31240.32</v>
      </c>
      <c r="Y18" s="193">
        <f t="shared" si="1"/>
        <v>7</v>
      </c>
      <c r="Z18" s="203" t="s">
        <v>220</v>
      </c>
      <c r="AA18" s="327"/>
      <c r="AB18" s="328">
        <f>+AB16-AB17</f>
        <v>217045.26179199998</v>
      </c>
      <c r="AC18" s="329">
        <f>+AB18</f>
        <v>217045.26179199998</v>
      </c>
      <c r="AD18" s="217">
        <f t="shared" si="2"/>
        <v>7</v>
      </c>
      <c r="AE18" s="330" t="s">
        <v>221</v>
      </c>
      <c r="AF18" s="219"/>
      <c r="AG18" s="220">
        <v>983828780.24000001</v>
      </c>
      <c r="AH18" s="220">
        <v>1987948.27</v>
      </c>
      <c r="AI18" s="220">
        <f>AG18-AH18</f>
        <v>981840831.97000003</v>
      </c>
      <c r="AK18" s="193">
        <v>7</v>
      </c>
      <c r="AL18" s="331" t="s">
        <v>222</v>
      </c>
      <c r="AM18" s="331"/>
      <c r="AN18" s="332">
        <f>AN16-AN17</f>
        <v>108802.49394000019</v>
      </c>
      <c r="AS18" s="201">
        <f t="shared" si="3"/>
        <v>7</v>
      </c>
      <c r="AT18" s="333" t="s">
        <v>215</v>
      </c>
      <c r="AU18" s="333"/>
      <c r="AV18" s="334">
        <f>FIT</f>
        <v>0.35</v>
      </c>
      <c r="AW18" s="335">
        <f>AW17*AV18</f>
        <v>-524641.62680297473</v>
      </c>
      <c r="AX18" s="193">
        <f t="shared" si="4"/>
        <v>7</v>
      </c>
      <c r="AY18" s="203" t="s">
        <v>215</v>
      </c>
      <c r="AZ18" s="102"/>
      <c r="BA18" s="336">
        <f>FIT</f>
        <v>0.35</v>
      </c>
      <c r="BB18" s="337">
        <f>BB16*BA18</f>
        <v>1649.7635840437229</v>
      </c>
      <c r="BC18" s="193">
        <f t="shared" si="10"/>
        <v>7</v>
      </c>
      <c r="BD18" s="93"/>
      <c r="BE18" s="213"/>
      <c r="BF18" s="213"/>
      <c r="BG18" s="338"/>
      <c r="BH18" s="193">
        <f t="shared" si="11"/>
        <v>7</v>
      </c>
      <c r="BI18" s="93" t="s">
        <v>223</v>
      </c>
      <c r="BJ18" s="213"/>
      <c r="BK18" s="213"/>
      <c r="BL18" s="323">
        <f>BL16</f>
        <v>-2214163.46062653</v>
      </c>
      <c r="BM18" s="193">
        <f t="shared" si="5"/>
        <v>7</v>
      </c>
      <c r="BN18" s="208" t="s">
        <v>224</v>
      </c>
      <c r="BO18" s="324"/>
      <c r="BQ18" s="339">
        <f>ROUND((1-BQ16),6)</f>
        <v>0.95445999999999998</v>
      </c>
      <c r="BR18" s="258"/>
      <c r="BS18" s="193">
        <f t="shared" si="12"/>
        <v>6</v>
      </c>
      <c r="CB18" s="211"/>
      <c r="CC18" s="193">
        <f t="shared" si="13"/>
        <v>6</v>
      </c>
      <c r="CF18" s="211"/>
      <c r="CG18" s="211"/>
      <c r="CH18" s="211"/>
      <c r="CI18" s="211"/>
      <c r="CJ18" s="211"/>
      <c r="CK18" s="260"/>
      <c r="CL18" s="260"/>
      <c r="CM18" s="193">
        <f t="shared" si="14"/>
        <v>6</v>
      </c>
    </row>
    <row r="19" spans="1:109" ht="15" customHeight="1" thickBot="1">
      <c r="A19" s="193">
        <f t="shared" si="0"/>
        <v>8</v>
      </c>
      <c r="B19" s="281">
        <v>42675</v>
      </c>
      <c r="C19" s="282">
        <v>20452748.934999999</v>
      </c>
      <c r="D19" s="282">
        <v>21869712.934999999</v>
      </c>
      <c r="E19" s="282">
        <f t="shared" si="15"/>
        <v>1416964</v>
      </c>
      <c r="F19" s="283"/>
      <c r="G19" s="201">
        <f t="shared" si="16"/>
        <v>8</v>
      </c>
      <c r="H19" s="240"/>
      <c r="I19" s="96"/>
      <c r="J19" s="219"/>
      <c r="K19" s="242"/>
      <c r="L19" s="193">
        <f t="shared" si="6"/>
        <v>8</v>
      </c>
      <c r="M19" s="93" t="s">
        <v>225</v>
      </c>
      <c r="P19" s="340">
        <f>P15+P16+P17</f>
        <v>68695395.622456282</v>
      </c>
      <c r="Q19" s="193">
        <f t="shared" si="7"/>
        <v>8</v>
      </c>
      <c r="S19" s="108"/>
      <c r="T19" s="211"/>
      <c r="U19" s="193">
        <f t="shared" si="8"/>
        <v>8</v>
      </c>
      <c r="V19" s="341" t="s">
        <v>226</v>
      </c>
      <c r="X19" s="213">
        <v>38324328.290342189</v>
      </c>
      <c r="Y19" s="193">
        <f t="shared" si="1"/>
        <v>8</v>
      </c>
      <c r="Z19" s="203"/>
      <c r="AA19" s="327"/>
      <c r="AB19" s="342"/>
      <c r="AC19" s="343"/>
      <c r="AD19" s="217">
        <f>1+AD18</f>
        <v>8</v>
      </c>
      <c r="AI19" s="310"/>
      <c r="AK19" s="193">
        <v>8</v>
      </c>
      <c r="AN19" s="219"/>
      <c r="AS19" s="201">
        <f t="shared" si="3"/>
        <v>8</v>
      </c>
      <c r="AT19" s="91"/>
      <c r="AU19" s="91"/>
      <c r="AV19" s="91"/>
      <c r="AW19" s="91"/>
      <c r="AX19" s="193">
        <f t="shared" si="4"/>
        <v>8</v>
      </c>
      <c r="AY19" s="203"/>
      <c r="AZ19" s="102"/>
      <c r="BA19" s="336"/>
      <c r="BB19" s="337"/>
      <c r="BC19" s="193">
        <f t="shared" si="10"/>
        <v>8</v>
      </c>
      <c r="BD19" s="302" t="s">
        <v>195</v>
      </c>
      <c r="BE19" s="344"/>
      <c r="BF19" s="134"/>
      <c r="BG19" s="345">
        <f>-BG16-BG17</f>
        <v>1028678.3332586666</v>
      </c>
      <c r="BH19" s="193">
        <f t="shared" si="11"/>
        <v>8</v>
      </c>
      <c r="BI19" s="93"/>
      <c r="BJ19" s="93"/>
      <c r="BK19" s="93"/>
      <c r="BL19" s="93"/>
      <c r="BM19" s="193">
        <f t="shared" si="5"/>
        <v>8</v>
      </c>
      <c r="BN19" s="208" t="str">
        <f>"FEDERAL INCOME TAX ( ( 1 - LINE "&amp;BM16&amp;" ) * "&amp;FIT*100&amp;"% )"</f>
        <v>FEDERAL INCOME TAX ( ( 1 - LINE 5 ) * 35% )</v>
      </c>
      <c r="BO19" s="346"/>
      <c r="BP19" s="347">
        <v>0.35</v>
      </c>
      <c r="BQ19" s="348">
        <f>ROUND((BQ18)*BP19,6)</f>
        <v>0.334061</v>
      </c>
      <c r="BS19" s="193">
        <f t="shared" si="12"/>
        <v>7</v>
      </c>
      <c r="BU19" s="196"/>
      <c r="BV19" s="349"/>
      <c r="BW19" s="349"/>
      <c r="BX19" s="349" t="s">
        <v>31</v>
      </c>
      <c r="BY19" s="349" t="s">
        <v>31</v>
      </c>
      <c r="BZ19" s="349"/>
      <c r="CA19" s="349"/>
      <c r="CB19" s="349" t="s">
        <v>31</v>
      </c>
      <c r="CC19" s="193">
        <f t="shared" si="13"/>
        <v>7</v>
      </c>
      <c r="CE19" s="349"/>
      <c r="CF19" s="349"/>
      <c r="CG19" s="349"/>
      <c r="CH19" s="349"/>
      <c r="CI19" s="349"/>
      <c r="CJ19" s="349"/>
      <c r="CK19" s="260"/>
      <c r="CL19" s="260"/>
      <c r="CM19" s="193">
        <f t="shared" si="14"/>
        <v>7</v>
      </c>
      <c r="CO19" s="260"/>
      <c r="CP19" s="260"/>
      <c r="CQ19" s="260"/>
    </row>
    <row r="20" spans="1:109" ht="15" customHeight="1" thickTop="1" thickBot="1">
      <c r="A20" s="193">
        <f t="shared" si="0"/>
        <v>9</v>
      </c>
      <c r="B20" s="281">
        <v>42705</v>
      </c>
      <c r="C20" s="282">
        <v>26657431.027249999</v>
      </c>
      <c r="D20" s="282">
        <v>25751194.027249999</v>
      </c>
      <c r="E20" s="282">
        <f t="shared" si="15"/>
        <v>-906237</v>
      </c>
      <c r="F20" s="283"/>
      <c r="G20" s="201">
        <f t="shared" si="16"/>
        <v>9</v>
      </c>
      <c r="H20" s="240" t="s">
        <v>227</v>
      </c>
      <c r="I20" s="350"/>
      <c r="J20" s="219">
        <v>52561.149999999994</v>
      </c>
      <c r="K20" s="242"/>
      <c r="L20" s="193">
        <f t="shared" si="6"/>
        <v>9</v>
      </c>
      <c r="P20" s="351"/>
      <c r="Q20" s="193">
        <f t="shared" si="7"/>
        <v>9</v>
      </c>
      <c r="R20" s="194"/>
      <c r="S20" s="108"/>
      <c r="T20" s="211"/>
      <c r="U20" s="193">
        <f t="shared" si="8"/>
        <v>9</v>
      </c>
      <c r="V20" s="341" t="s">
        <v>228</v>
      </c>
      <c r="W20" s="524"/>
      <c r="X20" s="213">
        <v>-36579038.380000003</v>
      </c>
      <c r="Y20" s="193">
        <f t="shared" si="1"/>
        <v>9</v>
      </c>
      <c r="Z20" s="203"/>
      <c r="AA20" s="315"/>
      <c r="AB20" s="198"/>
      <c r="AC20" s="134"/>
      <c r="AD20" s="217">
        <f t="shared" ref="AD20:AD21" si="19">1+AD19</f>
        <v>9</v>
      </c>
      <c r="AI20" s="213"/>
      <c r="AK20" s="193">
        <v>9</v>
      </c>
      <c r="AL20" s="231" t="s">
        <v>208</v>
      </c>
      <c r="AN20" s="219">
        <f>AN14+AN18</f>
        <v>108802.49729600246</v>
      </c>
      <c r="AS20" s="201">
        <f t="shared" si="3"/>
        <v>9</v>
      </c>
      <c r="AT20" s="208" t="s">
        <v>195</v>
      </c>
      <c r="AU20" s="90"/>
      <c r="AV20" s="90"/>
      <c r="AW20" s="352">
        <f>AW17-AW18</f>
        <v>-974334.4497769532</v>
      </c>
      <c r="AX20" s="193">
        <f t="shared" si="4"/>
        <v>9</v>
      </c>
      <c r="AY20" s="203" t="s">
        <v>195</v>
      </c>
      <c r="AZ20" s="102"/>
      <c r="BA20" s="102"/>
      <c r="BB20" s="353">
        <f>BB16-BB18</f>
        <v>3063.8466560811999</v>
      </c>
      <c r="BC20" s="354"/>
      <c r="BD20" s="354"/>
      <c r="BE20" s="354"/>
      <c r="BF20" s="354"/>
      <c r="BG20" s="354"/>
      <c r="BH20" s="193">
        <f t="shared" si="11"/>
        <v>9</v>
      </c>
      <c r="BI20" s="203" t="s">
        <v>229</v>
      </c>
      <c r="BJ20" s="213"/>
      <c r="BK20" s="355">
        <v>0.35</v>
      </c>
      <c r="BL20" s="323">
        <f>ROUND(-BL18*BK20,0)</f>
        <v>774957</v>
      </c>
      <c r="BM20" s="193">
        <f t="shared" si="5"/>
        <v>9</v>
      </c>
      <c r="BN20" s="208" t="str">
        <f>"CONVERSION FACTOR ( 1 - ( LINE "&amp;BM16&amp;" + LINE "&amp;BM18&amp;" ) )"</f>
        <v>CONVERSION FACTOR ( 1 - ( LINE 5 + LINE 7 ) )</v>
      </c>
      <c r="BO20" s="346"/>
      <c r="BP20" s="356"/>
      <c r="BQ20" s="357">
        <f>ROUND(1-BQ19-BQ16,6)</f>
        <v>0.62039900000000003</v>
      </c>
      <c r="BR20" s="358"/>
      <c r="BS20" s="193">
        <f t="shared" si="12"/>
        <v>8</v>
      </c>
      <c r="BT20" s="203" t="s">
        <v>230</v>
      </c>
      <c r="BU20" s="196"/>
      <c r="BV20" s="260"/>
      <c r="BW20" s="260"/>
      <c r="BX20" s="260"/>
      <c r="BY20" s="260"/>
      <c r="BZ20" s="260"/>
      <c r="CA20" s="260"/>
      <c r="CB20" s="260"/>
      <c r="CC20" s="193">
        <f t="shared" si="13"/>
        <v>8</v>
      </c>
      <c r="CD20" s="203" t="s">
        <v>230</v>
      </c>
      <c r="CE20" s="260"/>
      <c r="CF20" s="260"/>
      <c r="CG20" s="260"/>
      <c r="CH20" s="260"/>
      <c r="CI20" s="260"/>
      <c r="CJ20" s="260"/>
      <c r="CK20" s="260"/>
      <c r="CL20" s="260"/>
      <c r="CM20" s="193">
        <f t="shared" si="14"/>
        <v>8</v>
      </c>
      <c r="CN20" s="231" t="s">
        <v>230</v>
      </c>
      <c r="CO20" s="260"/>
      <c r="CP20" s="260"/>
      <c r="CQ20" s="260"/>
    </row>
    <row r="21" spans="1:109" ht="15" customHeight="1" thickTop="1" thickBot="1">
      <c r="A21" s="193">
        <f t="shared" si="0"/>
        <v>10</v>
      </c>
      <c r="B21" s="281">
        <v>42736</v>
      </c>
      <c r="C21" s="282">
        <v>23122400.254250005</v>
      </c>
      <c r="D21" s="282">
        <v>21911615.254250005</v>
      </c>
      <c r="E21" s="282">
        <f t="shared" si="15"/>
        <v>-1210785</v>
      </c>
      <c r="F21" s="283"/>
      <c r="G21" s="201">
        <f t="shared" si="16"/>
        <v>10</v>
      </c>
      <c r="H21" s="284"/>
      <c r="I21" s="96"/>
      <c r="J21" s="213"/>
      <c r="K21" s="242"/>
      <c r="L21" s="193">
        <f t="shared" si="6"/>
        <v>10</v>
      </c>
      <c r="M21" s="93" t="s">
        <v>231</v>
      </c>
      <c r="O21" s="359" t="s">
        <v>31</v>
      </c>
      <c r="P21" s="243" t="s">
        <v>31</v>
      </c>
      <c r="Q21" s="193">
        <f t="shared" si="7"/>
        <v>10</v>
      </c>
      <c r="R21" s="93" t="s">
        <v>214</v>
      </c>
      <c r="S21" s="134"/>
      <c r="T21" s="270">
        <f>-T17+T19</f>
        <v>-52903201.639887787</v>
      </c>
      <c r="U21" s="193">
        <f t="shared" si="8"/>
        <v>10</v>
      </c>
      <c r="V21" s="246" t="s">
        <v>232</v>
      </c>
      <c r="W21" s="360"/>
      <c r="X21" s="213">
        <v>45846969.010000005</v>
      </c>
      <c r="Y21" s="193">
        <f t="shared" si="1"/>
        <v>10</v>
      </c>
      <c r="Z21" s="203" t="s">
        <v>233</v>
      </c>
      <c r="AA21" s="315"/>
      <c r="AB21" s="134"/>
      <c r="AC21" s="270">
        <f>+AC18</f>
        <v>217045.26179199998</v>
      </c>
      <c r="AD21" s="217">
        <f t="shared" si="19"/>
        <v>10</v>
      </c>
      <c r="AE21" s="93" t="s">
        <v>234</v>
      </c>
      <c r="AI21" s="361">
        <f>AJ16</f>
        <v>5.2209999999999999E-3</v>
      </c>
      <c r="AK21" s="193">
        <v>10</v>
      </c>
      <c r="AN21" s="219"/>
      <c r="AS21" s="201"/>
      <c r="AT21" s="96"/>
      <c r="AU21" s="96"/>
      <c r="AV21" s="96"/>
      <c r="AW21" s="96"/>
      <c r="AX21" s="193"/>
      <c r="AY21" s="203"/>
      <c r="AZ21" s="102"/>
      <c r="BA21" s="102"/>
      <c r="BB21" s="362"/>
      <c r="BC21" s="362"/>
      <c r="BD21" s="362"/>
      <c r="BE21" s="362"/>
      <c r="BF21" s="362"/>
      <c r="BG21" s="362"/>
      <c r="BH21" s="193">
        <f t="shared" si="11"/>
        <v>10</v>
      </c>
      <c r="BI21" s="203" t="s">
        <v>235</v>
      </c>
      <c r="BJ21" s="203"/>
      <c r="BK21" s="93"/>
      <c r="BL21" s="363">
        <f>-BL18-BL20</f>
        <v>1439206.46062653</v>
      </c>
      <c r="BM21" s="193"/>
      <c r="BO21" s="346"/>
      <c r="BP21" s="346"/>
      <c r="BS21" s="193">
        <f t="shared" si="12"/>
        <v>9</v>
      </c>
      <c r="CC21" s="193">
        <f t="shared" si="13"/>
        <v>9</v>
      </c>
      <c r="CK21" s="260"/>
      <c r="CL21" s="260"/>
      <c r="CM21" s="193">
        <f t="shared" si="14"/>
        <v>9</v>
      </c>
      <c r="CO21" s="260"/>
      <c r="CP21" s="260"/>
      <c r="CQ21" s="260"/>
    </row>
    <row r="22" spans="1:109" ht="15" customHeight="1" thickTop="1">
      <c r="A22" s="193">
        <f t="shared" si="0"/>
        <v>11</v>
      </c>
      <c r="B22" s="281">
        <v>42767</v>
      </c>
      <c r="C22" s="282">
        <v>22106020.860249996</v>
      </c>
      <c r="D22" s="282">
        <v>21558288.860249996</v>
      </c>
      <c r="E22" s="282">
        <f t="shared" si="15"/>
        <v>-547732</v>
      </c>
      <c r="F22" s="283"/>
      <c r="G22" s="201">
        <f t="shared" si="16"/>
        <v>11</v>
      </c>
      <c r="H22" s="284" t="s">
        <v>236</v>
      </c>
      <c r="I22" s="96"/>
      <c r="J22" s="213">
        <v>1624667.4</v>
      </c>
      <c r="K22" s="242"/>
      <c r="L22" s="193">
        <f t="shared" si="6"/>
        <v>11</v>
      </c>
      <c r="M22" s="203" t="s">
        <v>237</v>
      </c>
      <c r="N22" s="211"/>
      <c r="O22" s="196"/>
      <c r="P22" s="288">
        <v>22937488.600000001</v>
      </c>
      <c r="Q22" s="193">
        <f t="shared" si="7"/>
        <v>11</v>
      </c>
      <c r="R22" s="93" t="s">
        <v>31</v>
      </c>
      <c r="T22" s="196" t="s">
        <v>31</v>
      </c>
      <c r="U22" s="193">
        <f t="shared" si="8"/>
        <v>11</v>
      </c>
      <c r="V22" s="364" t="s">
        <v>238</v>
      </c>
      <c r="W22" s="213"/>
      <c r="X22" s="213">
        <v>361354.93</v>
      </c>
      <c r="Y22" s="193">
        <f t="shared" si="1"/>
        <v>11</v>
      </c>
      <c r="AA22" s="315"/>
      <c r="AB22" s="134"/>
      <c r="AC22" s="204"/>
      <c r="AD22" s="217">
        <f t="shared" si="2"/>
        <v>11</v>
      </c>
      <c r="AE22" s="93" t="s">
        <v>239</v>
      </c>
      <c r="AI22" s="220">
        <f>AI18*AI21</f>
        <v>5126190.9837153703</v>
      </c>
      <c r="AK22" s="193">
        <v>11</v>
      </c>
      <c r="AL22" s="93" t="s">
        <v>240</v>
      </c>
      <c r="AN22" s="219">
        <f>-(AN14+AN18)</f>
        <v>-108802.49729600246</v>
      </c>
      <c r="AS22" s="201"/>
      <c r="AT22" s="96"/>
      <c r="AU22" s="365"/>
      <c r="AV22" s="366"/>
      <c r="AW22" s="366"/>
      <c r="AX22" s="203" t="s">
        <v>31</v>
      </c>
      <c r="AY22" s="203"/>
      <c r="AZ22" s="102"/>
      <c r="BA22" s="102"/>
      <c r="BB22" s="102"/>
      <c r="BC22" s="102"/>
      <c r="BD22" s="102"/>
      <c r="BE22" s="102"/>
      <c r="BF22" s="102"/>
      <c r="BG22" s="102"/>
      <c r="BH22" s="97"/>
      <c r="BI22" s="97"/>
      <c r="BJ22" s="97"/>
      <c r="BK22" s="97"/>
      <c r="BL22" s="97"/>
      <c r="BM22" s="193"/>
      <c r="BO22" s="346"/>
      <c r="BP22" s="346"/>
      <c r="BR22" s="358"/>
      <c r="BS22" s="193">
        <f t="shared" si="12"/>
        <v>10</v>
      </c>
      <c r="BT22" s="203" t="s">
        <v>241</v>
      </c>
      <c r="BU22" s="224"/>
      <c r="BV22" s="279"/>
      <c r="BW22" s="279"/>
      <c r="BX22" s="279"/>
      <c r="BY22" s="279"/>
      <c r="BZ22" s="279"/>
      <c r="CA22" s="279"/>
      <c r="CB22" s="260"/>
      <c r="CC22" s="193">
        <f t="shared" si="13"/>
        <v>10</v>
      </c>
      <c r="CD22" s="203" t="s">
        <v>241</v>
      </c>
      <c r="CE22" s="260"/>
      <c r="CF22" s="260"/>
      <c r="CG22" s="260"/>
      <c r="CH22" s="260"/>
      <c r="CI22" s="260"/>
      <c r="CJ22" s="260"/>
      <c r="CK22" s="260"/>
      <c r="CL22" s="260"/>
      <c r="CM22" s="193">
        <f t="shared" si="14"/>
        <v>10</v>
      </c>
      <c r="CN22" s="203" t="s">
        <v>241</v>
      </c>
      <c r="CO22" s="260"/>
      <c r="CP22" s="260"/>
      <c r="CQ22" s="260"/>
    </row>
    <row r="23" spans="1:109" ht="15" customHeight="1">
      <c r="A23" s="193">
        <f t="shared" si="0"/>
        <v>12</v>
      </c>
      <c r="B23" s="281">
        <v>42795</v>
      </c>
      <c r="C23" s="282">
        <v>22505524.293499999</v>
      </c>
      <c r="D23" s="282">
        <v>22411218.293499999</v>
      </c>
      <c r="E23" s="282">
        <f t="shared" si="15"/>
        <v>-94306</v>
      </c>
      <c r="F23" s="283"/>
      <c r="G23" s="201">
        <f t="shared" si="16"/>
        <v>12</v>
      </c>
      <c r="H23" s="284"/>
      <c r="I23" s="96"/>
      <c r="J23" s="213"/>
      <c r="K23" s="242"/>
      <c r="L23" s="193">
        <f t="shared" si="6"/>
        <v>12</v>
      </c>
      <c r="M23" s="203" t="s">
        <v>200</v>
      </c>
      <c r="O23" s="359"/>
      <c r="P23" s="213">
        <v>267605345.40000004</v>
      </c>
      <c r="Q23" s="193">
        <f t="shared" si="7"/>
        <v>12</v>
      </c>
      <c r="R23" s="93" t="s">
        <v>242</v>
      </c>
      <c r="S23" s="347">
        <v>0.35</v>
      </c>
      <c r="T23" s="213">
        <f>T21*S23</f>
        <v>-18516120.573960725</v>
      </c>
      <c r="U23" s="193">
        <f t="shared" si="8"/>
        <v>12</v>
      </c>
      <c r="V23" s="367" t="s">
        <v>243</v>
      </c>
      <c r="W23" s="360"/>
      <c r="X23" s="368">
        <f>SUM(X12:X22)</f>
        <v>78314214.659048915</v>
      </c>
      <c r="Y23" s="193">
        <f t="shared" si="1"/>
        <v>12</v>
      </c>
      <c r="Z23" s="93" t="s">
        <v>229</v>
      </c>
      <c r="AA23" s="321">
        <v>0.35</v>
      </c>
      <c r="AB23" s="134"/>
      <c r="AC23" s="369">
        <f>-AC21*AA23</f>
        <v>-75965.841627199989</v>
      </c>
      <c r="AD23" s="217">
        <f t="shared" si="2"/>
        <v>12</v>
      </c>
      <c r="AI23" s="219"/>
      <c r="AK23" s="193">
        <v>12</v>
      </c>
      <c r="AN23" s="219"/>
      <c r="AS23" s="201"/>
      <c r="AT23" s="208"/>
      <c r="AU23" s="365"/>
      <c r="AV23" s="366"/>
      <c r="AW23" s="366"/>
      <c r="AX23" s="203"/>
      <c r="AY23" s="203"/>
      <c r="AZ23" s="102"/>
      <c r="BA23" s="102"/>
      <c r="BB23" s="102"/>
      <c r="BC23" s="102"/>
      <c r="BD23" s="102"/>
      <c r="BE23" s="102"/>
      <c r="BF23" s="102"/>
      <c r="BG23" s="102"/>
      <c r="BM23" s="193"/>
      <c r="BO23" s="346"/>
      <c r="BP23" s="371"/>
      <c r="BQ23" s="372"/>
      <c r="BR23" s="358"/>
      <c r="BS23" s="193">
        <f t="shared" si="12"/>
        <v>11</v>
      </c>
      <c r="BT23" s="203"/>
      <c r="BU23" s="373"/>
      <c r="BV23" s="374"/>
      <c r="BW23" s="374"/>
      <c r="BX23" s="374"/>
      <c r="BY23" s="374"/>
      <c r="BZ23" s="374"/>
      <c r="CA23" s="374"/>
      <c r="CB23" s="374"/>
      <c r="CC23" s="193">
        <f t="shared" si="13"/>
        <v>11</v>
      </c>
      <c r="CD23" s="203"/>
      <c r="CE23" s="374"/>
      <c r="CF23" s="374"/>
      <c r="CG23" s="374"/>
      <c r="CH23" s="374"/>
      <c r="CI23" s="374"/>
      <c r="CJ23" s="374"/>
      <c r="CK23" s="219"/>
      <c r="CL23" s="219"/>
      <c r="CM23" s="193">
        <f t="shared" si="14"/>
        <v>11</v>
      </c>
      <c r="CN23" s="203"/>
      <c r="CO23" s="374"/>
      <c r="CP23" s="374"/>
      <c r="CQ23" s="375"/>
    </row>
    <row r="24" spans="1:109" ht="15" customHeight="1" thickBot="1">
      <c r="A24" s="193">
        <f t="shared" si="0"/>
        <v>13</v>
      </c>
      <c r="B24" s="281">
        <v>42826</v>
      </c>
      <c r="C24" s="282">
        <v>22325036.2575</v>
      </c>
      <c r="D24" s="282">
        <v>22305666.2575</v>
      </c>
      <c r="E24" s="282">
        <f t="shared" si="15"/>
        <v>-19370</v>
      </c>
      <c r="F24" s="283"/>
      <c r="G24" s="201">
        <f t="shared" si="16"/>
        <v>13</v>
      </c>
      <c r="H24" s="284"/>
      <c r="I24" s="96"/>
      <c r="K24" s="242"/>
      <c r="L24" s="193">
        <f t="shared" si="6"/>
        <v>13</v>
      </c>
      <c r="M24" s="93" t="s">
        <v>244</v>
      </c>
      <c r="P24" s="376">
        <v>-215980671.23999998</v>
      </c>
      <c r="Q24" s="193">
        <f t="shared" si="7"/>
        <v>13</v>
      </c>
      <c r="R24" s="93" t="s">
        <v>195</v>
      </c>
      <c r="S24" s="134"/>
      <c r="T24" s="377">
        <f>-T23</f>
        <v>18516120.573960725</v>
      </c>
      <c r="U24" s="193">
        <f t="shared" si="8"/>
        <v>13</v>
      </c>
      <c r="V24" s="367"/>
      <c r="W24" s="378"/>
      <c r="X24" s="379"/>
      <c r="Y24" s="193">
        <f t="shared" si="1"/>
        <v>13</v>
      </c>
      <c r="Z24" s="93" t="s">
        <v>235</v>
      </c>
      <c r="AA24" s="315"/>
      <c r="AB24" s="134"/>
      <c r="AC24" s="380">
        <f>-AC21-AC23</f>
        <v>-141079.42016479999</v>
      </c>
      <c r="AD24" s="217">
        <f t="shared" si="2"/>
        <v>13</v>
      </c>
      <c r="AE24" s="203" t="s">
        <v>245</v>
      </c>
      <c r="AI24" s="381">
        <v>4625992.67</v>
      </c>
      <c r="AK24" s="193">
        <v>13</v>
      </c>
      <c r="AL24" s="93" t="s">
        <v>246</v>
      </c>
      <c r="AM24" s="382">
        <f>FIT</f>
        <v>0.35</v>
      </c>
      <c r="AN24" s="219">
        <f>AN22*AM24</f>
        <v>-38080.874053600855</v>
      </c>
      <c r="AS24" s="383"/>
      <c r="AT24" s="188"/>
      <c r="AU24" s="384"/>
      <c r="AV24" s="384"/>
      <c r="AW24" s="384"/>
      <c r="AX24" s="203"/>
      <c r="AY24" s="203"/>
      <c r="AZ24" s="102"/>
      <c r="BA24" s="102"/>
      <c r="BB24" s="102"/>
      <c r="BC24" s="102"/>
      <c r="BD24" s="102"/>
      <c r="BE24" s="102"/>
      <c r="BF24" s="102"/>
      <c r="BG24" s="102"/>
      <c r="BM24" s="193"/>
      <c r="BO24" s="359"/>
      <c r="BP24" s="385"/>
      <c r="BQ24" s="372"/>
      <c r="BR24" s="358"/>
      <c r="BS24" s="193">
        <f t="shared" si="12"/>
        <v>12</v>
      </c>
      <c r="BT24" s="203" t="s">
        <v>247</v>
      </c>
      <c r="BU24" s="224">
        <v>358561523.50999999</v>
      </c>
      <c r="BV24" s="279">
        <f>+F39</f>
        <v>0</v>
      </c>
      <c r="BW24" s="279"/>
      <c r="BX24" s="279">
        <v>0</v>
      </c>
      <c r="BY24" s="279">
        <v>0</v>
      </c>
      <c r="BZ24" s="279">
        <f>X35</f>
        <v>18662123.399999999</v>
      </c>
      <c r="CA24" s="279"/>
      <c r="CB24" s="279">
        <v>0</v>
      </c>
      <c r="CC24" s="193">
        <f t="shared" si="13"/>
        <v>12</v>
      </c>
      <c r="CD24" s="203" t="s">
        <v>247</v>
      </c>
      <c r="CE24" s="279"/>
      <c r="CF24" s="279">
        <v>0</v>
      </c>
      <c r="CG24" s="279">
        <v>0</v>
      </c>
      <c r="CH24" s="279">
        <v>0</v>
      </c>
      <c r="CI24" s="279"/>
      <c r="CJ24" s="279"/>
      <c r="CK24" s="213">
        <f>SUM(BV24:CJ24)-CC24</f>
        <v>18662123.399999999</v>
      </c>
      <c r="CL24" s="219">
        <f>BU24+CK24</f>
        <v>377223646.90999997</v>
      </c>
      <c r="CM24" s="193">
        <f t="shared" si="14"/>
        <v>12</v>
      </c>
      <c r="CN24" s="203" t="s">
        <v>247</v>
      </c>
      <c r="CO24" s="279">
        <f>BU24</f>
        <v>358561523.50999999</v>
      </c>
      <c r="CP24" s="279">
        <f>CK24</f>
        <v>18662123.399999999</v>
      </c>
      <c r="CQ24" s="280">
        <f>+CO24+CP24</f>
        <v>377223646.90999997</v>
      </c>
    </row>
    <row r="25" spans="1:109" ht="15" customHeight="1" thickTop="1">
      <c r="A25" s="193">
        <f t="shared" si="0"/>
        <v>14</v>
      </c>
      <c r="B25" s="281">
        <v>42856</v>
      </c>
      <c r="C25" s="282">
        <v>21364122.205250002</v>
      </c>
      <c r="D25" s="282">
        <v>21496948.205250002</v>
      </c>
      <c r="E25" s="282">
        <f t="shared" si="15"/>
        <v>132826</v>
      </c>
      <c r="F25" s="283"/>
      <c r="G25" s="201">
        <f t="shared" si="16"/>
        <v>14</v>
      </c>
      <c r="H25" s="257" t="s">
        <v>248</v>
      </c>
      <c r="I25" s="96"/>
      <c r="K25" s="242">
        <f>SUM(J20:J24)</f>
        <v>1677228.5499999998</v>
      </c>
      <c r="L25" s="193">
        <f t="shared" si="6"/>
        <v>14</v>
      </c>
      <c r="M25" s="93" t="s">
        <v>218</v>
      </c>
      <c r="P25" s="254">
        <v>0</v>
      </c>
      <c r="Q25" s="193"/>
      <c r="T25" s="93" t="s">
        <v>31</v>
      </c>
      <c r="U25" s="193">
        <f t="shared" si="8"/>
        <v>14</v>
      </c>
      <c r="V25" s="386" t="s">
        <v>249</v>
      </c>
      <c r="W25" s="378"/>
      <c r="X25" s="387"/>
      <c r="Y25" s="213"/>
      <c r="Z25" s="213"/>
      <c r="AA25" s="213"/>
      <c r="AB25" s="213"/>
      <c r="AC25" s="213"/>
      <c r="AD25" s="217">
        <f t="shared" si="2"/>
        <v>14</v>
      </c>
      <c r="AE25" s="388" t="s">
        <v>220</v>
      </c>
      <c r="AJ25" s="219">
        <f>ROUND(AI22-AI24,0)</f>
        <v>500198</v>
      </c>
      <c r="AK25" s="193">
        <v>14</v>
      </c>
      <c r="AM25" s="382"/>
      <c r="AN25" s="219"/>
      <c r="AS25" s="383"/>
      <c r="AT25" s="189"/>
      <c r="AU25" s="227"/>
      <c r="AV25" s="227"/>
      <c r="AW25" s="227"/>
      <c r="AX25" s="203"/>
      <c r="AY25" s="203"/>
      <c r="AZ25" s="203"/>
      <c r="BA25" s="203"/>
      <c r="BB25" s="102"/>
      <c r="BC25" s="102"/>
      <c r="BD25" s="102"/>
      <c r="BE25" s="102"/>
      <c r="BF25" s="102"/>
      <c r="BG25" s="102"/>
      <c r="BM25" s="193"/>
      <c r="BP25" s="295"/>
      <c r="BR25" s="279"/>
      <c r="BS25" s="193">
        <f t="shared" si="12"/>
        <v>13</v>
      </c>
      <c r="BT25" s="203"/>
      <c r="BU25" s="389"/>
      <c r="BV25" s="213"/>
      <c r="BW25" s="213"/>
      <c r="BX25" s="213"/>
      <c r="BY25" s="213"/>
      <c r="BZ25" s="213"/>
      <c r="CA25" s="213"/>
      <c r="CB25" s="310"/>
      <c r="CC25" s="193">
        <f t="shared" si="13"/>
        <v>13</v>
      </c>
      <c r="CD25" s="203"/>
      <c r="CE25" s="213"/>
      <c r="CF25" s="310"/>
      <c r="CG25" s="310"/>
      <c r="CH25" s="310"/>
      <c r="CI25" s="310"/>
      <c r="CJ25" s="310"/>
      <c r="CK25" s="310"/>
      <c r="CL25" s="310"/>
      <c r="CM25" s="193">
        <f t="shared" si="14"/>
        <v>13</v>
      </c>
      <c r="CN25" s="203"/>
      <c r="CO25" s="310"/>
      <c r="CP25" s="213"/>
      <c r="CQ25" s="247"/>
    </row>
    <row r="26" spans="1:109" ht="15" customHeight="1" thickBot="1">
      <c r="A26" s="193">
        <f t="shared" si="0"/>
        <v>15</v>
      </c>
      <c r="B26" s="281">
        <v>42887</v>
      </c>
      <c r="C26" s="282">
        <v>18221673.921</v>
      </c>
      <c r="D26" s="282">
        <v>18359731.920999996</v>
      </c>
      <c r="E26" s="282">
        <f t="shared" si="15"/>
        <v>138057.99999999627</v>
      </c>
      <c r="F26" s="283"/>
      <c r="G26" s="201">
        <f t="shared" si="16"/>
        <v>15</v>
      </c>
      <c r="H26" s="96"/>
      <c r="I26" s="96"/>
      <c r="J26" s="207"/>
      <c r="K26" s="390"/>
      <c r="L26" s="193">
        <f t="shared" si="6"/>
        <v>15</v>
      </c>
      <c r="N26" s="391"/>
      <c r="O26" s="391"/>
      <c r="P26" s="392"/>
      <c r="Q26" s="393"/>
      <c r="R26" s="134"/>
      <c r="S26" s="313"/>
      <c r="T26" s="211"/>
      <c r="U26" s="193">
        <f t="shared" si="8"/>
        <v>15</v>
      </c>
      <c r="V26" s="246" t="s">
        <v>250</v>
      </c>
      <c r="W26" s="522">
        <f>BQ12</f>
        <v>5.2209999999999999E-3</v>
      </c>
      <c r="X26" s="394">
        <f>-X23*W26</f>
        <v>-408878.51473489439</v>
      </c>
      <c r="Y26" s="227"/>
      <c r="Z26" s="227"/>
      <c r="AA26" s="227"/>
      <c r="AB26" s="227"/>
      <c r="AC26" s="227"/>
      <c r="AD26" s="217">
        <f t="shared" si="2"/>
        <v>15</v>
      </c>
      <c r="AE26" s="395"/>
      <c r="AK26" s="193">
        <v>15</v>
      </c>
      <c r="AL26" s="93" t="s">
        <v>235</v>
      </c>
      <c r="AN26" s="396">
        <f>AN22-AN24</f>
        <v>-70721.623242401605</v>
      </c>
      <c r="AS26" s="383"/>
      <c r="AT26" s="189"/>
      <c r="AU26" s="397"/>
      <c r="AV26" s="397"/>
      <c r="AW26" s="252"/>
      <c r="AX26" s="203"/>
      <c r="AY26" s="203"/>
      <c r="AZ26" s="203"/>
      <c r="BA26" s="203"/>
      <c r="BB26" s="102"/>
      <c r="BC26" s="102"/>
      <c r="BD26" s="102"/>
      <c r="BE26" s="102"/>
      <c r="BF26" s="102"/>
      <c r="BG26" s="102"/>
      <c r="BH26" s="93"/>
      <c r="BI26" s="93"/>
      <c r="BJ26" s="93"/>
      <c r="BK26" s="93"/>
      <c r="BL26" s="93"/>
      <c r="BM26" s="193"/>
      <c r="BN26" s="327"/>
      <c r="BO26" s="327"/>
      <c r="BP26" s="398"/>
      <c r="BR26" s="213"/>
      <c r="BS26" s="193">
        <f t="shared" si="12"/>
        <v>14</v>
      </c>
      <c r="BT26" s="203" t="s">
        <v>251</v>
      </c>
      <c r="BU26" s="399">
        <f>SUM(BU24:BU25)</f>
        <v>358561523.50999999</v>
      </c>
      <c r="BV26" s="399">
        <f t="shared" ref="BV26:CB26" si="20">SUM(BV23:BV25)</f>
        <v>0</v>
      </c>
      <c r="BW26" s="399">
        <f t="shared" si="20"/>
        <v>0</v>
      </c>
      <c r="BX26" s="399">
        <f t="shared" si="20"/>
        <v>0</v>
      </c>
      <c r="BY26" s="399">
        <f t="shared" si="20"/>
        <v>0</v>
      </c>
      <c r="BZ26" s="399">
        <f t="shared" si="20"/>
        <v>18662123.399999999</v>
      </c>
      <c r="CA26" s="399"/>
      <c r="CB26" s="399">
        <f t="shared" si="20"/>
        <v>0</v>
      </c>
      <c r="CC26" s="193">
        <f t="shared" si="13"/>
        <v>14</v>
      </c>
      <c r="CD26" s="203" t="s">
        <v>251</v>
      </c>
      <c r="CE26" s="399">
        <f t="shared" ref="CE26:CJ26" si="21">SUM(CE23:CE25)</f>
        <v>0</v>
      </c>
      <c r="CF26" s="399">
        <f t="shared" si="21"/>
        <v>0</v>
      </c>
      <c r="CG26" s="399">
        <f t="shared" si="21"/>
        <v>0</v>
      </c>
      <c r="CH26" s="399">
        <f t="shared" si="21"/>
        <v>0</v>
      </c>
      <c r="CI26" s="399"/>
      <c r="CJ26" s="399">
        <f t="shared" si="21"/>
        <v>0</v>
      </c>
      <c r="CK26" s="219">
        <f>SUM(BV26:CH26)-CC26</f>
        <v>18662123.399999999</v>
      </c>
      <c r="CL26" s="219">
        <f>BU26+CK26</f>
        <v>377223646.90999997</v>
      </c>
      <c r="CM26" s="193">
        <f t="shared" si="14"/>
        <v>14</v>
      </c>
      <c r="CN26" s="203" t="s">
        <v>251</v>
      </c>
      <c r="CO26" s="399">
        <f>SUM(CO22:CO25)</f>
        <v>358561523.50999999</v>
      </c>
      <c r="CP26" s="399">
        <f>SUM(CP22:CP25)</f>
        <v>18662123.399999999</v>
      </c>
      <c r="CQ26" s="399">
        <f>SUM(CQ22:CQ25)</f>
        <v>377223646.90999997</v>
      </c>
    </row>
    <row r="27" spans="1:109" s="327" customFormat="1" ht="15" customHeight="1" thickTop="1">
      <c r="A27" s="193">
        <f t="shared" si="0"/>
        <v>16</v>
      </c>
      <c r="B27" s="96"/>
      <c r="C27" s="400">
        <f>ROUND(SUM(C15:C26),0)</f>
        <v>254733172</v>
      </c>
      <c r="D27" s="400">
        <f>ROUND(SUM(D15:D26),0)</f>
        <v>254048879</v>
      </c>
      <c r="E27" s="400">
        <f>ROUND(SUM(E15:E26),0)</f>
        <v>-684293</v>
      </c>
      <c r="F27" s="90"/>
      <c r="G27" s="201">
        <f t="shared" si="16"/>
        <v>16</v>
      </c>
      <c r="H27" s="96" t="s">
        <v>252</v>
      </c>
      <c r="I27" s="207"/>
      <c r="J27" s="225"/>
      <c r="K27" s="266">
        <f>SUM(K12:K26)</f>
        <v>4928130.3599999994</v>
      </c>
      <c r="L27" s="193">
        <f t="shared" si="6"/>
        <v>16</v>
      </c>
      <c r="M27" s="327" t="s">
        <v>253</v>
      </c>
      <c r="P27" s="401">
        <f>SUM(P22:P26)</f>
        <v>74562162.76000008</v>
      </c>
      <c r="Q27" s="193"/>
      <c r="R27" s="93"/>
      <c r="S27" s="313"/>
      <c r="T27" s="211"/>
      <c r="U27" s="193">
        <f t="shared" si="8"/>
        <v>16</v>
      </c>
      <c r="V27" s="402" t="s">
        <v>179</v>
      </c>
      <c r="W27" s="522">
        <f t="shared" ref="W27:W28" si="22">BQ13</f>
        <v>2E-3</v>
      </c>
      <c r="X27" s="403">
        <f>-X23*W27</f>
        <v>-156628.42931809783</v>
      </c>
      <c r="Y27" s="213"/>
      <c r="Z27" s="213"/>
      <c r="AA27" s="213"/>
      <c r="AB27" s="213"/>
      <c r="AC27" s="213"/>
      <c r="AD27" s="217">
        <f t="shared" si="2"/>
        <v>16</v>
      </c>
      <c r="AE27" s="208" t="s">
        <v>254</v>
      </c>
      <c r="AF27" s="93"/>
      <c r="AG27" s="93"/>
      <c r="AH27" s="93"/>
      <c r="AI27" s="93"/>
      <c r="AJ27" s="219">
        <f>-AJ25</f>
        <v>-500198</v>
      </c>
      <c r="AK27" s="93"/>
      <c r="AL27" s="93"/>
      <c r="AM27" s="93"/>
      <c r="AN27" s="216"/>
      <c r="AO27" s="96"/>
      <c r="AP27" s="96"/>
      <c r="AQ27" s="96"/>
      <c r="AR27" s="96"/>
      <c r="AS27" s="383"/>
      <c r="AT27" s="404"/>
      <c r="AU27" s="397"/>
      <c r="AV27" s="397"/>
      <c r="AW27" s="252"/>
      <c r="AX27" s="203"/>
      <c r="AY27" s="203"/>
      <c r="AZ27" s="203"/>
      <c r="BA27" s="203"/>
      <c r="BB27" s="102"/>
      <c r="BC27" s="102"/>
      <c r="BD27" s="102"/>
      <c r="BE27" s="102"/>
      <c r="BF27" s="102"/>
      <c r="BG27" s="102"/>
      <c r="BH27" s="405"/>
      <c r="BI27" s="405"/>
      <c r="BJ27" s="405"/>
      <c r="BK27" s="405"/>
      <c r="BL27" s="405"/>
      <c r="BM27" s="193"/>
      <c r="BN27" s="203"/>
      <c r="BO27" s="93"/>
      <c r="BP27" s="406"/>
      <c r="BQ27" s="93"/>
      <c r="BR27" s="213"/>
      <c r="BS27" s="193">
        <f t="shared" si="12"/>
        <v>15</v>
      </c>
      <c r="BT27" s="391"/>
      <c r="BU27" s="407"/>
      <c r="BV27" s="407"/>
      <c r="BW27" s="407"/>
      <c r="BX27" s="407"/>
      <c r="BY27" s="407"/>
      <c r="BZ27" s="407"/>
      <c r="CA27" s="407"/>
      <c r="CB27" s="408"/>
      <c r="CC27" s="193">
        <f t="shared" si="13"/>
        <v>15</v>
      </c>
      <c r="CD27" s="391"/>
      <c r="CE27" s="409"/>
      <c r="CF27" s="408"/>
      <c r="CG27" s="408"/>
      <c r="CH27" s="408"/>
      <c r="CI27" s="408"/>
      <c r="CJ27" s="408"/>
      <c r="CK27" s="407"/>
      <c r="CL27" s="407"/>
      <c r="CM27" s="193">
        <f t="shared" si="14"/>
        <v>15</v>
      </c>
      <c r="CN27" s="391"/>
      <c r="CO27" s="407"/>
      <c r="CP27" s="407"/>
      <c r="CQ27" s="407"/>
      <c r="CR27" s="521"/>
      <c r="CS27"/>
      <c r="CT27"/>
      <c r="CU27"/>
      <c r="CV27"/>
      <c r="CW27"/>
      <c r="CX27"/>
      <c r="CY27"/>
      <c r="CZ27"/>
      <c r="DA27"/>
      <c r="DB27"/>
      <c r="DC27"/>
      <c r="DD27"/>
      <c r="DE27"/>
    </row>
    <row r="28" spans="1:109" ht="15" customHeight="1">
      <c r="A28" s="193">
        <f t="shared" si="0"/>
        <v>17</v>
      </c>
      <c r="B28" s="119" t="s">
        <v>255</v>
      </c>
      <c r="C28" s="370"/>
      <c r="D28" s="370"/>
      <c r="E28" s="96"/>
      <c r="F28" s="90"/>
      <c r="G28" s="201">
        <f t="shared" si="16"/>
        <v>17</v>
      </c>
      <c r="H28" s="96"/>
      <c r="I28" s="207"/>
      <c r="J28" s="225"/>
      <c r="K28" s="266"/>
      <c r="L28" s="193">
        <f t="shared" si="6"/>
        <v>17</v>
      </c>
      <c r="N28" s="203"/>
      <c r="O28" s="203"/>
      <c r="P28" s="332" t="s">
        <v>31</v>
      </c>
      <c r="Q28" s="193"/>
      <c r="R28" s="302"/>
      <c r="S28" s="313"/>
      <c r="T28" s="410"/>
      <c r="U28" s="193">
        <f t="shared" si="8"/>
        <v>17</v>
      </c>
      <c r="V28" s="411" t="s">
        <v>256</v>
      </c>
      <c r="W28" s="523">
        <f t="shared" si="22"/>
        <v>3.8318999999999999E-2</v>
      </c>
      <c r="X28" s="403">
        <f>-X23*W28</f>
        <v>-3000922.3915200951</v>
      </c>
      <c r="Y28" s="213"/>
      <c r="Z28" s="213"/>
      <c r="AA28" s="213"/>
      <c r="AB28" s="213"/>
      <c r="AC28" s="213"/>
      <c r="AD28" s="217">
        <f t="shared" si="2"/>
        <v>17</v>
      </c>
      <c r="AE28" s="207" t="s">
        <v>257</v>
      </c>
      <c r="AI28" s="267">
        <v>0.35</v>
      </c>
      <c r="AJ28" s="294">
        <f>ROUND(-AJ25*AI28,0)</f>
        <v>-175069</v>
      </c>
      <c r="AN28" s="216"/>
      <c r="AS28" s="383"/>
      <c r="AT28" s="404"/>
      <c r="AU28" s="397"/>
      <c r="AV28" s="397"/>
      <c r="AW28" s="397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412"/>
      <c r="BI28" s="412"/>
      <c r="BJ28" s="412"/>
      <c r="BK28" s="412"/>
      <c r="BL28" s="412"/>
      <c r="BM28" s="193"/>
      <c r="BN28" s="203"/>
      <c r="BP28" s="406"/>
      <c r="BR28" s="413"/>
      <c r="BS28" s="193">
        <f t="shared" si="12"/>
        <v>16</v>
      </c>
      <c r="BT28" s="414" t="s">
        <v>258</v>
      </c>
      <c r="BU28" s="224">
        <v>3529340.5599999898</v>
      </c>
      <c r="BV28" s="279">
        <v>0</v>
      </c>
      <c r="BW28" s="279"/>
      <c r="BX28" s="279">
        <v>0</v>
      </c>
      <c r="BY28" s="279">
        <v>0</v>
      </c>
      <c r="BZ28" s="279">
        <f>X36</f>
        <v>-56084.76</v>
      </c>
      <c r="CA28" s="279"/>
      <c r="CB28" s="279">
        <v>0</v>
      </c>
      <c r="CC28" s="193">
        <f t="shared" si="13"/>
        <v>16</v>
      </c>
      <c r="CD28" s="414" t="s">
        <v>258</v>
      </c>
      <c r="CE28" s="279">
        <v>0</v>
      </c>
      <c r="CF28" s="273">
        <v>0</v>
      </c>
      <c r="CG28" s="273">
        <v>0</v>
      </c>
      <c r="CH28" s="273">
        <v>0</v>
      </c>
      <c r="CI28" s="273"/>
      <c r="CJ28" s="273"/>
      <c r="CK28" s="219">
        <f t="shared" ref="CK28:CK41" si="23">SUM(BV28:CJ28)-CC28</f>
        <v>-56084.76</v>
      </c>
      <c r="CL28" s="219">
        <f t="shared" ref="CL28:CL41" si="24">BU28+CK28</f>
        <v>3473255.79999999</v>
      </c>
      <c r="CM28" s="193">
        <f t="shared" si="14"/>
        <v>16</v>
      </c>
      <c r="CN28" s="231" t="s">
        <v>259</v>
      </c>
      <c r="CO28" s="279">
        <f t="shared" ref="CO28:CO41" si="25">BU28</f>
        <v>3529340.5599999898</v>
      </c>
      <c r="CP28" s="279">
        <f t="shared" ref="CP28:CP41" si="26">CK28</f>
        <v>-56084.76</v>
      </c>
      <c r="CQ28" s="280">
        <f>CO28+CP28</f>
        <v>3473255.79999999</v>
      </c>
      <c r="CR28" s="521"/>
    </row>
    <row r="29" spans="1:109" ht="15" customHeight="1" thickBot="1">
      <c r="A29" s="193">
        <f t="shared" si="0"/>
        <v>18</v>
      </c>
      <c r="C29" s="415"/>
      <c r="D29" s="323"/>
      <c r="E29" s="416"/>
      <c r="F29" s="96"/>
      <c r="G29" s="201">
        <f t="shared" si="16"/>
        <v>18</v>
      </c>
      <c r="H29" s="208" t="s">
        <v>250</v>
      </c>
      <c r="I29" s="417">
        <f>BQ12</f>
        <v>5.2209999999999999E-3</v>
      </c>
      <c r="J29" s="418">
        <f>+K27*I29</f>
        <v>25729.768609559997</v>
      </c>
      <c r="K29" s="213"/>
      <c r="L29" s="193">
        <f t="shared" si="6"/>
        <v>18</v>
      </c>
      <c r="M29" s="208" t="s">
        <v>257</v>
      </c>
      <c r="P29" s="245">
        <f>P15-P22</f>
        <v>2082202.632456284</v>
      </c>
      <c r="Q29" s="193"/>
      <c r="S29" s="419"/>
      <c r="T29" s="211"/>
      <c r="U29" s="193">
        <f t="shared" si="8"/>
        <v>18</v>
      </c>
      <c r="V29" s="420" t="s">
        <v>260</v>
      </c>
      <c r="X29" s="421">
        <f>SUM(X26:X28)</f>
        <v>-3566429.3355730874</v>
      </c>
      <c r="Y29" s="213"/>
      <c r="Z29" s="213"/>
      <c r="AA29" s="213"/>
      <c r="AB29" s="213"/>
      <c r="AC29" s="213"/>
      <c r="AD29" s="217">
        <f t="shared" si="2"/>
        <v>18</v>
      </c>
      <c r="AE29" s="255" t="s">
        <v>195</v>
      </c>
      <c r="AJ29" s="422">
        <f>AJ27-AJ28</f>
        <v>-325129</v>
      </c>
      <c r="AN29" s="216"/>
      <c r="AO29" s="187"/>
      <c r="AS29" s="383"/>
      <c r="AT29" s="404"/>
      <c r="AU29" s="397"/>
      <c r="AV29" s="397"/>
      <c r="AW29" s="397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134"/>
      <c r="BI29" s="134"/>
      <c r="BJ29" s="134"/>
      <c r="BK29" s="134"/>
      <c r="BL29" s="134"/>
      <c r="BM29" s="193"/>
      <c r="BR29" s="279"/>
      <c r="BS29" s="193">
        <f t="shared" si="12"/>
        <v>17</v>
      </c>
      <c r="BT29" s="203" t="s">
        <v>261</v>
      </c>
      <c r="BU29" s="266">
        <v>0</v>
      </c>
      <c r="BV29" s="213"/>
      <c r="BW29" s="213"/>
      <c r="BX29" s="213"/>
      <c r="BY29" s="213"/>
      <c r="BZ29" s="213"/>
      <c r="CA29" s="213"/>
      <c r="CB29" s="213"/>
      <c r="CC29" s="193">
        <f t="shared" si="13"/>
        <v>17</v>
      </c>
      <c r="CD29" s="203" t="s">
        <v>261</v>
      </c>
      <c r="CE29" s="213"/>
      <c r="CF29" s="213"/>
      <c r="CG29" s="213"/>
      <c r="CH29" s="213"/>
      <c r="CI29" s="213"/>
      <c r="CJ29" s="213"/>
      <c r="CK29" s="213">
        <f t="shared" si="23"/>
        <v>0</v>
      </c>
      <c r="CL29" s="213">
        <f t="shared" si="24"/>
        <v>0</v>
      </c>
      <c r="CM29" s="193">
        <f t="shared" si="14"/>
        <v>17</v>
      </c>
      <c r="CN29" s="203" t="s">
        <v>261</v>
      </c>
      <c r="CO29" s="213">
        <f t="shared" si="25"/>
        <v>0</v>
      </c>
      <c r="CP29" s="298">
        <f t="shared" si="26"/>
        <v>0</v>
      </c>
      <c r="CQ29" s="247">
        <f t="shared" ref="CQ29:CQ41" si="27">+CO29+CP29</f>
        <v>0</v>
      </c>
    </row>
    <row r="30" spans="1:109" ht="15" customHeight="1" thickTop="1">
      <c r="A30" s="193">
        <f t="shared" si="0"/>
        <v>19</v>
      </c>
      <c r="B30" s="96" t="s">
        <v>262</v>
      </c>
      <c r="C30" s="415"/>
      <c r="D30" s="423" t="s">
        <v>263</v>
      </c>
      <c r="E30" s="220">
        <v>-4376.8548299999984</v>
      </c>
      <c r="G30" s="201">
        <f t="shared" si="16"/>
        <v>19</v>
      </c>
      <c r="H30" s="208" t="s">
        <v>264</v>
      </c>
      <c r="I30" s="424">
        <f>BQ13</f>
        <v>2E-3</v>
      </c>
      <c r="J30" s="418">
        <f>+K27*I30</f>
        <v>9856.2607199999984</v>
      </c>
      <c r="K30" s="213"/>
      <c r="L30" s="193">
        <f t="shared" si="6"/>
        <v>19</v>
      </c>
      <c r="M30" s="203" t="s">
        <v>265</v>
      </c>
      <c r="P30" s="310">
        <f>SUM(P16:P17)-SUM(P23:P25)</f>
        <v>-7948969.7700000554</v>
      </c>
      <c r="Q30" s="193"/>
      <c r="S30" s="419"/>
      <c r="T30" s="211"/>
      <c r="U30" s="193">
        <f t="shared" si="8"/>
        <v>19</v>
      </c>
      <c r="V30" s="425"/>
      <c r="W30" s="302"/>
      <c r="X30" s="426"/>
      <c r="Y30" s="427"/>
      <c r="Z30" s="427"/>
      <c r="AA30" s="427"/>
      <c r="AB30" s="427"/>
      <c r="AC30" s="427"/>
      <c r="AE30" s="315"/>
      <c r="AK30" s="327"/>
      <c r="AL30" s="327"/>
      <c r="AM30" s="327"/>
      <c r="AN30" s="216"/>
      <c r="AO30" s="187"/>
      <c r="AS30" s="383"/>
      <c r="AT30" s="404"/>
      <c r="AU30" s="397"/>
      <c r="AV30" s="397"/>
      <c r="AW30" s="397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134"/>
      <c r="BI30" s="134"/>
      <c r="BJ30" s="134"/>
      <c r="BK30" s="134"/>
      <c r="BL30" s="134"/>
      <c r="BM30" s="193"/>
      <c r="BR30" s="279"/>
      <c r="BS30" s="193">
        <f t="shared" si="12"/>
        <v>18</v>
      </c>
      <c r="BT30" s="203" t="s">
        <v>266</v>
      </c>
      <c r="BU30" s="266">
        <v>58102629.640000001</v>
      </c>
      <c r="BV30" s="213"/>
      <c r="BW30" s="213"/>
      <c r="BX30" s="213"/>
      <c r="BY30" s="213"/>
      <c r="BZ30" s="213"/>
      <c r="CA30" s="213"/>
      <c r="CB30" s="213"/>
      <c r="CC30" s="193">
        <f t="shared" si="13"/>
        <v>18</v>
      </c>
      <c r="CD30" s="203" t="s">
        <v>266</v>
      </c>
      <c r="CE30" s="213"/>
      <c r="CF30" s="213"/>
      <c r="CG30" s="213"/>
      <c r="CH30" s="213"/>
      <c r="CI30" s="213"/>
      <c r="CJ30" s="213"/>
      <c r="CK30" s="213">
        <f t="shared" si="23"/>
        <v>0</v>
      </c>
      <c r="CL30" s="213">
        <f t="shared" si="24"/>
        <v>58102629.640000001</v>
      </c>
      <c r="CM30" s="193">
        <f t="shared" si="14"/>
        <v>18</v>
      </c>
      <c r="CN30" s="203" t="s">
        <v>266</v>
      </c>
      <c r="CO30" s="213">
        <f t="shared" si="25"/>
        <v>58102629.640000001</v>
      </c>
      <c r="CP30" s="298">
        <f t="shared" si="26"/>
        <v>0</v>
      </c>
      <c r="CQ30" s="247">
        <f t="shared" si="27"/>
        <v>58102629.640000001</v>
      </c>
    </row>
    <row r="31" spans="1:109" ht="15" customHeight="1" thickBot="1">
      <c r="A31" s="193">
        <f t="shared" si="0"/>
        <v>20</v>
      </c>
      <c r="B31" s="96" t="s">
        <v>267</v>
      </c>
      <c r="C31" s="428"/>
      <c r="D31" s="429" t="s">
        <v>268</v>
      </c>
      <c r="E31" s="430">
        <v>-2807.5173299999988</v>
      </c>
      <c r="G31" s="201">
        <f t="shared" si="16"/>
        <v>20</v>
      </c>
      <c r="H31" s="317" t="s">
        <v>220</v>
      </c>
      <c r="I31" s="431"/>
      <c r="J31" s="432"/>
      <c r="K31" s="266">
        <f>SUM(J29:J30)</f>
        <v>35586.029329559999</v>
      </c>
      <c r="L31" s="193">
        <f t="shared" si="6"/>
        <v>20</v>
      </c>
      <c r="M31" s="203" t="s">
        <v>235</v>
      </c>
      <c r="N31" s="203"/>
      <c r="O31" s="203"/>
      <c r="P31" s="422">
        <f>-SUM(P28:P30)</f>
        <v>5866767.1375437714</v>
      </c>
      <c r="Q31" s="193"/>
      <c r="S31" s="433"/>
      <c r="T31" s="211"/>
      <c r="U31" s="193">
        <f>+U30+1</f>
        <v>20</v>
      </c>
      <c r="V31" s="434" t="s">
        <v>269</v>
      </c>
      <c r="W31" s="134"/>
      <c r="X31" s="426"/>
      <c r="Y31" s="213"/>
      <c r="Z31" s="213"/>
      <c r="AA31" s="213"/>
      <c r="AB31" s="213"/>
      <c r="AC31" s="213"/>
      <c r="AN31" s="216"/>
      <c r="AS31" s="383"/>
      <c r="AT31" s="404"/>
      <c r="AU31" s="397"/>
      <c r="AV31" s="397"/>
      <c r="AW31" s="3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435"/>
      <c r="BI31" s="435"/>
      <c r="BJ31" s="435"/>
      <c r="BK31" s="435"/>
      <c r="BL31" s="435"/>
      <c r="BP31" s="359" t="s">
        <v>31</v>
      </c>
      <c r="BR31" s="279"/>
      <c r="BS31" s="193">
        <f t="shared" si="12"/>
        <v>19</v>
      </c>
      <c r="BT31" s="436" t="s">
        <v>270</v>
      </c>
      <c r="BU31" s="266">
        <v>27966980.1333999</v>
      </c>
      <c r="BV31" s="437">
        <f>+E40</f>
        <v>-95</v>
      </c>
      <c r="BW31" s="437">
        <f>J29</f>
        <v>25729.768609559997</v>
      </c>
      <c r="BX31" s="437"/>
      <c r="BY31" s="437"/>
      <c r="BZ31" s="437">
        <f>X26</f>
        <v>-408878.51473489439</v>
      </c>
      <c r="CA31" s="437"/>
      <c r="CB31" s="213">
        <f>AJ25</f>
        <v>500198</v>
      </c>
      <c r="CC31" s="193">
        <f t="shared" si="13"/>
        <v>19</v>
      </c>
      <c r="CD31" s="436" t="s">
        <v>270</v>
      </c>
      <c r="CE31" s="437"/>
      <c r="CF31" s="213">
        <f>AR12</f>
        <v>50300.400046651877</v>
      </c>
      <c r="CG31" s="213"/>
      <c r="CH31" s="213"/>
      <c r="CI31" s="213"/>
      <c r="CJ31" s="213"/>
      <c r="CK31" s="213">
        <f t="shared" si="23"/>
        <v>167254.65392131748</v>
      </c>
      <c r="CL31" s="213">
        <f t="shared" si="24"/>
        <v>28134234.787321217</v>
      </c>
      <c r="CM31" s="193">
        <f t="shared" si="14"/>
        <v>19</v>
      </c>
      <c r="CN31" s="436" t="s">
        <v>271</v>
      </c>
      <c r="CO31" s="213">
        <f t="shared" si="25"/>
        <v>27966980.1333999</v>
      </c>
      <c r="CP31" s="299">
        <f t="shared" si="26"/>
        <v>167254.65392131748</v>
      </c>
      <c r="CQ31" s="247">
        <f t="shared" si="27"/>
        <v>28134234.787321217</v>
      </c>
    </row>
    <row r="32" spans="1:109" ht="15" customHeight="1" thickTop="1">
      <c r="A32" s="193">
        <f t="shared" si="0"/>
        <v>21</v>
      </c>
      <c r="B32" s="96" t="s">
        <v>272</v>
      </c>
      <c r="C32" s="415"/>
      <c r="D32" s="438" t="s">
        <v>273</v>
      </c>
      <c r="E32" s="430">
        <v>-5807.926370000001</v>
      </c>
      <c r="F32" s="96"/>
      <c r="G32" s="201">
        <f t="shared" si="16"/>
        <v>21</v>
      </c>
      <c r="H32" s="208"/>
      <c r="I32" s="431"/>
      <c r="J32" s="204"/>
      <c r="K32" s="213"/>
      <c r="L32" s="193"/>
      <c r="M32" s="203"/>
      <c r="N32" s="267"/>
      <c r="O32" s="192"/>
      <c r="P32" s="215"/>
      <c r="Q32" s="193"/>
      <c r="S32" s="313" t="s">
        <v>31</v>
      </c>
      <c r="T32" s="211"/>
      <c r="U32" s="193">
        <f t="shared" si="8"/>
        <v>21</v>
      </c>
      <c r="V32" s="246" t="s">
        <v>274</v>
      </c>
      <c r="W32" s="524"/>
      <c r="X32" s="219">
        <v>-6540139.4199999999</v>
      </c>
      <c r="Y32" s="439"/>
      <c r="Z32" s="439"/>
      <c r="AA32" s="439"/>
      <c r="AB32" s="439"/>
      <c r="AC32" s="439"/>
      <c r="AN32" s="216"/>
      <c r="AS32" s="383"/>
      <c r="AT32" s="404"/>
      <c r="AU32" s="397"/>
      <c r="AV32" s="397"/>
      <c r="AW32" s="397"/>
      <c r="BH32" s="440"/>
      <c r="BI32" s="440"/>
      <c r="BJ32" s="440"/>
      <c r="BK32" s="440"/>
      <c r="BL32" s="440"/>
      <c r="BO32" s="315"/>
      <c r="BR32" s="279"/>
      <c r="BS32" s="193">
        <f t="shared" si="12"/>
        <v>20</v>
      </c>
      <c r="BT32" s="203" t="s">
        <v>275</v>
      </c>
      <c r="BU32" s="266">
        <v>8488209.2648990005</v>
      </c>
      <c r="BV32" s="213"/>
      <c r="BW32" s="213"/>
      <c r="BX32" s="213"/>
      <c r="BY32" s="213"/>
      <c r="BZ32" s="213">
        <f>X32</f>
        <v>-6540139.4199999999</v>
      </c>
      <c r="CA32" s="213"/>
      <c r="CB32" s="213"/>
      <c r="CC32" s="193">
        <f t="shared" si="13"/>
        <v>20</v>
      </c>
      <c r="CD32" s="203" t="s">
        <v>275</v>
      </c>
      <c r="CE32" s="213"/>
      <c r="CF32" s="213"/>
      <c r="CG32" s="213"/>
      <c r="CH32" s="213"/>
      <c r="CI32" s="213"/>
      <c r="CJ32" s="213"/>
      <c r="CK32" s="213">
        <f t="shared" si="23"/>
        <v>-6540139.4199999999</v>
      </c>
      <c r="CL32" s="213">
        <f t="shared" si="24"/>
        <v>1948069.8448990006</v>
      </c>
      <c r="CM32" s="193">
        <f t="shared" si="14"/>
        <v>20</v>
      </c>
      <c r="CN32" s="203" t="s">
        <v>275</v>
      </c>
      <c r="CO32" s="213">
        <f t="shared" si="25"/>
        <v>8488209.2648990005</v>
      </c>
      <c r="CP32" s="299">
        <f t="shared" si="26"/>
        <v>-6540139.4199999999</v>
      </c>
      <c r="CQ32" s="247">
        <f t="shared" si="27"/>
        <v>1948069.8448990006</v>
      </c>
    </row>
    <row r="33" spans="1:109" s="302" customFormat="1" ht="15" customHeight="1">
      <c r="A33" s="193">
        <f t="shared" si="0"/>
        <v>22</v>
      </c>
      <c r="B33" s="96" t="s">
        <v>276</v>
      </c>
      <c r="C33" s="415"/>
      <c r="D33" s="438" t="s">
        <v>277</v>
      </c>
      <c r="E33" s="430">
        <v>-2717.2402700000002</v>
      </c>
      <c r="F33" s="96"/>
      <c r="G33" s="201">
        <f t="shared" si="16"/>
        <v>22</v>
      </c>
      <c r="H33" s="208" t="s">
        <v>278</v>
      </c>
      <c r="I33" s="417">
        <f>BQ14</f>
        <v>3.8318999999999999E-2</v>
      </c>
      <c r="J33" s="225">
        <f>+K27*I33</f>
        <v>188841.02726483997</v>
      </c>
      <c r="K33" s="213"/>
      <c r="L33" s="193"/>
      <c r="M33" s="203"/>
      <c r="N33" s="192"/>
      <c r="O33" s="192"/>
      <c r="P33" s="215"/>
      <c r="Q33" s="193"/>
      <c r="R33" s="93"/>
      <c r="S33" s="419"/>
      <c r="T33" s="211"/>
      <c r="U33" s="193">
        <f t="shared" si="8"/>
        <v>22</v>
      </c>
      <c r="V33" s="246" t="s">
        <v>279</v>
      </c>
      <c r="W33" s="524"/>
      <c r="X33" s="213">
        <v>-16222701.960000001</v>
      </c>
      <c r="Y33" s="298"/>
      <c r="Z33" s="298"/>
      <c r="AA33" s="298"/>
      <c r="AB33" s="298"/>
      <c r="AC33" s="298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216"/>
      <c r="AO33" s="96"/>
      <c r="AP33" s="96"/>
      <c r="AQ33" s="96"/>
      <c r="AR33" s="96"/>
      <c r="AX33" s="370"/>
      <c r="AY33" s="370"/>
      <c r="AZ33" s="370"/>
      <c r="BA33" s="370"/>
      <c r="BB33" s="370"/>
      <c r="BC33" s="370"/>
      <c r="BD33" s="370"/>
      <c r="BE33" s="370"/>
      <c r="BF33" s="370"/>
      <c r="BG33" s="370"/>
      <c r="BH33" s="440"/>
      <c r="BI33" s="440"/>
      <c r="BJ33" s="440"/>
      <c r="BK33" s="440"/>
      <c r="BL33" s="440"/>
      <c r="BM33" s="93"/>
      <c r="BN33" s="93"/>
      <c r="BO33" s="315"/>
      <c r="BP33" s="93"/>
      <c r="BQ33" s="93"/>
      <c r="BR33" s="279"/>
      <c r="BS33" s="193">
        <f t="shared" si="12"/>
        <v>21</v>
      </c>
      <c r="BT33" s="203" t="s">
        <v>280</v>
      </c>
      <c r="BU33" s="266">
        <v>16222701.9599999</v>
      </c>
      <c r="BV33" s="213"/>
      <c r="BW33" s="213"/>
      <c r="BX33" s="213"/>
      <c r="BY33" s="213"/>
      <c r="BZ33" s="437">
        <f>X33</f>
        <v>-16222701.960000001</v>
      </c>
      <c r="CA33" s="437"/>
      <c r="CB33" s="437"/>
      <c r="CC33" s="193">
        <f t="shared" si="13"/>
        <v>21</v>
      </c>
      <c r="CD33" s="203" t="s">
        <v>280</v>
      </c>
      <c r="CE33" s="213"/>
      <c r="CF33" s="437"/>
      <c r="CG33" s="437"/>
      <c r="CH33" s="437"/>
      <c r="CI33" s="437"/>
      <c r="CJ33" s="437"/>
      <c r="CK33" s="213">
        <f t="shared" si="23"/>
        <v>-16222701.960000001</v>
      </c>
      <c r="CL33" s="213">
        <f t="shared" si="24"/>
        <v>-1.0058283805847168E-7</v>
      </c>
      <c r="CM33" s="193">
        <f t="shared" si="14"/>
        <v>21</v>
      </c>
      <c r="CN33" s="203" t="s">
        <v>280</v>
      </c>
      <c r="CO33" s="213">
        <f t="shared" si="25"/>
        <v>16222701.9599999</v>
      </c>
      <c r="CP33" s="299">
        <f t="shared" si="26"/>
        <v>-16222701.960000001</v>
      </c>
      <c r="CQ33" s="247">
        <f t="shared" si="27"/>
        <v>-1.0058283805847168E-7</v>
      </c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</row>
    <row r="34" spans="1:109" ht="15" customHeight="1">
      <c r="A34" s="193">
        <f t="shared" si="0"/>
        <v>23</v>
      </c>
      <c r="B34" s="96" t="s">
        <v>281</v>
      </c>
      <c r="C34" s="415"/>
      <c r="D34" s="429" t="s">
        <v>282</v>
      </c>
      <c r="E34" s="430">
        <v>-2476.8497099999986</v>
      </c>
      <c r="G34" s="201">
        <f t="shared" si="16"/>
        <v>23</v>
      </c>
      <c r="H34" s="317"/>
      <c r="I34" s="431"/>
      <c r="J34" s="441"/>
      <c r="K34" s="213"/>
      <c r="L34" s="193"/>
      <c r="P34" s="219" t="s">
        <v>31</v>
      </c>
      <c r="Q34" s="193"/>
      <c r="S34" s="419"/>
      <c r="T34" s="211"/>
      <c r="U34" s="193">
        <f t="shared" si="8"/>
        <v>23</v>
      </c>
      <c r="V34" s="246" t="s">
        <v>283</v>
      </c>
      <c r="W34" s="524"/>
      <c r="X34" s="213">
        <v>-24894516</v>
      </c>
      <c r="Y34" s="318"/>
      <c r="Z34" s="318"/>
      <c r="AA34" s="318"/>
      <c r="AB34" s="318"/>
      <c r="AC34" s="318"/>
      <c r="AD34" s="302"/>
      <c r="AE34" s="302"/>
      <c r="AF34" s="302"/>
      <c r="AG34" s="302"/>
      <c r="AH34" s="302"/>
      <c r="AI34" s="302"/>
      <c r="AJ34" s="302"/>
      <c r="AN34" s="216"/>
      <c r="BH34" s="440"/>
      <c r="BI34" s="440"/>
      <c r="BJ34" s="440"/>
      <c r="BK34" s="440"/>
      <c r="BL34" s="440"/>
      <c r="BM34" s="92"/>
      <c r="BO34" s="315"/>
      <c r="BQ34" s="94"/>
      <c r="BR34" s="279"/>
      <c r="BS34" s="193">
        <f t="shared" si="12"/>
        <v>22</v>
      </c>
      <c r="BT34" s="203" t="s">
        <v>284</v>
      </c>
      <c r="BU34" s="266">
        <v>63009136.959378898</v>
      </c>
      <c r="BV34" s="213">
        <f>+E41</f>
        <v>-36</v>
      </c>
      <c r="BW34" s="213">
        <f>J30</f>
        <v>9856.2607199999984</v>
      </c>
      <c r="BX34" s="213"/>
      <c r="BY34" s="213"/>
      <c r="BZ34" s="213">
        <f>X27</f>
        <v>-156628.42931809783</v>
      </c>
      <c r="CA34" s="213">
        <f>AC21</f>
        <v>217045.26179199998</v>
      </c>
      <c r="CB34" s="213"/>
      <c r="CC34" s="193">
        <f t="shared" si="13"/>
        <v>22</v>
      </c>
      <c r="CD34" s="203" t="s">
        <v>284</v>
      </c>
      <c r="CE34" s="213">
        <f>AN18</f>
        <v>108802.49394000019</v>
      </c>
      <c r="CF34" s="213"/>
      <c r="CG34" s="213">
        <f>AW15</f>
        <v>1498976.0765799279</v>
      </c>
      <c r="CH34" s="213">
        <f>BB14</f>
        <v>-4713.6102401249227</v>
      </c>
      <c r="CI34" s="213">
        <f>BG16</f>
        <v>-1582581.3332586666</v>
      </c>
      <c r="CJ34" s="213">
        <f>BL13</f>
        <v>-2064822.7930919905</v>
      </c>
      <c r="CK34" s="213">
        <f t="shared" si="23"/>
        <v>-1974102.0728769517</v>
      </c>
      <c r="CL34" s="213">
        <f t="shared" si="24"/>
        <v>61035034.886501946</v>
      </c>
      <c r="CM34" s="193">
        <f t="shared" si="14"/>
        <v>22</v>
      </c>
      <c r="CN34" s="203" t="s">
        <v>284</v>
      </c>
      <c r="CO34" s="213">
        <f t="shared" si="25"/>
        <v>63009136.959378898</v>
      </c>
      <c r="CP34" s="299">
        <f t="shared" si="26"/>
        <v>-1974102.0728769517</v>
      </c>
      <c r="CQ34" s="247">
        <f t="shared" si="27"/>
        <v>61035034.886501946</v>
      </c>
    </row>
    <row r="35" spans="1:109" ht="15" customHeight="1">
      <c r="A35" s="193">
        <f t="shared" si="0"/>
        <v>24</v>
      </c>
      <c r="B35" s="96" t="s">
        <v>285</v>
      </c>
      <c r="C35" s="96"/>
      <c r="D35" s="96"/>
      <c r="E35" s="219"/>
      <c r="F35" s="220">
        <f>SUM(E29:E34)</f>
        <v>-18186.388509999997</v>
      </c>
      <c r="G35" s="201">
        <f t="shared" si="16"/>
        <v>24</v>
      </c>
      <c r="H35" s="317" t="s">
        <v>286</v>
      </c>
      <c r="I35" s="96"/>
      <c r="J35" s="204"/>
      <c r="K35" s="442">
        <f>SUM(J33:J34)</f>
        <v>188841.02726483997</v>
      </c>
      <c r="P35" s="213"/>
      <c r="Q35" s="193"/>
      <c r="S35" s="419"/>
      <c r="T35" s="211"/>
      <c r="U35" s="193">
        <f t="shared" si="8"/>
        <v>24</v>
      </c>
      <c r="V35" s="246" t="s">
        <v>287</v>
      </c>
      <c r="W35" s="524"/>
      <c r="X35" s="213">
        <v>18662123.399999999</v>
      </c>
      <c r="AN35" s="216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440"/>
      <c r="BI35" s="440"/>
      <c r="BJ35" s="440"/>
      <c r="BK35" s="440"/>
      <c r="BL35" s="440"/>
      <c r="BM35" s="92"/>
      <c r="BO35" s="315"/>
      <c r="BQ35" s="94"/>
      <c r="BS35" s="193">
        <f t="shared" si="12"/>
        <v>23</v>
      </c>
      <c r="BT35" s="203" t="s">
        <v>288</v>
      </c>
      <c r="BU35" s="266">
        <v>127379844.63602699</v>
      </c>
      <c r="BV35" s="213"/>
      <c r="BW35" s="213"/>
      <c r="BX35" s="213"/>
      <c r="BY35" s="213"/>
      <c r="CB35" s="213"/>
      <c r="CC35" s="193">
        <f t="shared" si="13"/>
        <v>23</v>
      </c>
      <c r="CD35" s="203" t="s">
        <v>288</v>
      </c>
      <c r="CE35" s="213"/>
      <c r="CF35" s="213"/>
      <c r="CG35" s="213"/>
      <c r="CH35" s="213"/>
      <c r="CI35" s="213"/>
      <c r="CJ35" s="213"/>
      <c r="CK35" s="213">
        <f t="shared" si="23"/>
        <v>0</v>
      </c>
      <c r="CL35" s="213">
        <f t="shared" si="24"/>
        <v>127379844.63602699</v>
      </c>
      <c r="CM35" s="193">
        <f t="shared" si="14"/>
        <v>23</v>
      </c>
      <c r="CN35" s="203" t="s">
        <v>288</v>
      </c>
      <c r="CO35" s="213">
        <f t="shared" si="25"/>
        <v>127379844.63602699</v>
      </c>
      <c r="CP35" s="299">
        <f t="shared" si="26"/>
        <v>0</v>
      </c>
      <c r="CQ35" s="247">
        <f t="shared" si="27"/>
        <v>127379844.63602699</v>
      </c>
    </row>
    <row r="36" spans="1:109" ht="15" customHeight="1">
      <c r="A36" s="193">
        <f t="shared" si="0"/>
        <v>25</v>
      </c>
      <c r="B36" s="96"/>
      <c r="C36" s="96"/>
      <c r="D36" s="96"/>
      <c r="E36" s="219"/>
      <c r="F36" s="443"/>
      <c r="G36" s="201">
        <f t="shared" si="16"/>
        <v>25</v>
      </c>
      <c r="H36" s="208"/>
      <c r="I36" s="96"/>
      <c r="J36" s="96"/>
      <c r="K36" s="441"/>
      <c r="P36" s="213"/>
      <c r="Q36" s="193"/>
      <c r="S36" s="419"/>
      <c r="T36" s="211"/>
      <c r="U36" s="193">
        <f t="shared" si="8"/>
        <v>25</v>
      </c>
      <c r="V36" s="444" t="s">
        <v>289</v>
      </c>
      <c r="W36" s="524"/>
      <c r="X36" s="213">
        <v>-56084.76</v>
      </c>
      <c r="AK36" s="302"/>
      <c r="AL36" s="302"/>
      <c r="AM36" s="302"/>
      <c r="AN36" s="216"/>
      <c r="AS36" s="93" t="s">
        <v>31</v>
      </c>
      <c r="AX36" s="405"/>
      <c r="AY36" s="405"/>
      <c r="AZ36" s="405"/>
      <c r="BA36" s="405"/>
      <c r="BB36" s="405"/>
      <c r="BC36" s="405"/>
      <c r="BD36" s="405"/>
      <c r="BE36" s="405"/>
      <c r="BF36" s="405"/>
      <c r="BG36" s="405"/>
      <c r="BH36" s="440"/>
      <c r="BI36" s="440"/>
      <c r="BJ36" s="440"/>
      <c r="BK36" s="440"/>
      <c r="BL36" s="440"/>
      <c r="BM36" s="92"/>
      <c r="BO36" s="315"/>
      <c r="BQ36" s="94"/>
      <c r="BS36" s="193">
        <f t="shared" si="12"/>
        <v>24</v>
      </c>
      <c r="BT36" s="203" t="s">
        <v>290</v>
      </c>
      <c r="BU36" s="266">
        <v>14297619.278675999</v>
      </c>
      <c r="BV36" s="213"/>
      <c r="BW36" s="213"/>
      <c r="BX36" s="213"/>
      <c r="BY36" s="213"/>
      <c r="CB36" s="213"/>
      <c r="CC36" s="193">
        <f t="shared" si="13"/>
        <v>24</v>
      </c>
      <c r="CD36" s="203" t="s">
        <v>290</v>
      </c>
      <c r="CF36" s="213"/>
      <c r="CG36" s="213"/>
      <c r="CH36" s="213"/>
      <c r="CI36" s="213"/>
      <c r="CJ36" s="213"/>
      <c r="CK36" s="213">
        <f t="shared" si="23"/>
        <v>0</v>
      </c>
      <c r="CL36" s="213">
        <f t="shared" si="24"/>
        <v>14297619.278675999</v>
      </c>
      <c r="CM36" s="193">
        <f t="shared" si="14"/>
        <v>24</v>
      </c>
      <c r="CN36" s="203" t="s">
        <v>290</v>
      </c>
      <c r="CO36" s="213">
        <f t="shared" si="25"/>
        <v>14297619.278675999</v>
      </c>
      <c r="CP36" s="298">
        <f>CK36</f>
        <v>0</v>
      </c>
      <c r="CQ36" s="247">
        <f>+CO36+CP36</f>
        <v>14297619.278675999</v>
      </c>
    </row>
    <row r="37" spans="1:109" ht="15" customHeight="1">
      <c r="A37" s="193">
        <f t="shared" si="0"/>
        <v>26</v>
      </c>
      <c r="B37" s="119" t="s">
        <v>291</v>
      </c>
      <c r="G37" s="201">
        <f t="shared" si="16"/>
        <v>26</v>
      </c>
      <c r="H37" s="208" t="s">
        <v>206</v>
      </c>
      <c r="I37" s="96"/>
      <c r="J37" s="445"/>
      <c r="K37" s="442">
        <f>K27-K31-K35</f>
        <v>4703703.3034055997</v>
      </c>
      <c r="Q37" s="193"/>
      <c r="S37" s="419"/>
      <c r="T37" s="211"/>
      <c r="U37" s="193">
        <f t="shared" si="8"/>
        <v>26</v>
      </c>
      <c r="V37" s="246" t="s">
        <v>232</v>
      </c>
      <c r="W37" s="524"/>
      <c r="X37" s="213">
        <v>-44322786.140000001</v>
      </c>
      <c r="Y37" s="192"/>
      <c r="Z37" s="192"/>
      <c r="AA37" s="192"/>
      <c r="AB37" s="192"/>
      <c r="AC37" s="192"/>
      <c r="AD37" s="93" t="s">
        <v>292</v>
      </c>
      <c r="AN37" s="216"/>
      <c r="AX37" s="412"/>
      <c r="AY37" s="412"/>
      <c r="AZ37" s="412"/>
      <c r="BA37" s="412"/>
      <c r="BB37" s="412"/>
      <c r="BC37" s="412"/>
      <c r="BD37" s="412"/>
      <c r="BE37" s="412"/>
      <c r="BF37" s="412"/>
      <c r="BG37" s="412"/>
      <c r="BH37" s="440"/>
      <c r="BI37" s="440"/>
      <c r="BJ37" s="440"/>
      <c r="BK37" s="440"/>
      <c r="BL37" s="440"/>
      <c r="BM37" s="92"/>
      <c r="BO37" s="315"/>
      <c r="BQ37" s="94"/>
      <c r="BS37" s="193">
        <f t="shared" si="12"/>
        <v>25</v>
      </c>
      <c r="BT37" s="203" t="s">
        <v>293</v>
      </c>
      <c r="BU37" s="266">
        <v>0</v>
      </c>
      <c r="BV37" s="213"/>
      <c r="BW37" s="213"/>
      <c r="BX37" s="213"/>
      <c r="BY37" s="213"/>
      <c r="BZ37" s="213"/>
      <c r="CA37" s="213"/>
      <c r="CB37" s="213"/>
      <c r="CC37" s="193">
        <f t="shared" si="13"/>
        <v>25</v>
      </c>
      <c r="CD37" s="203" t="s">
        <v>293</v>
      </c>
      <c r="CE37" s="213"/>
      <c r="CF37" s="213"/>
      <c r="CG37" s="213"/>
      <c r="CH37" s="213"/>
      <c r="CI37" s="213"/>
      <c r="CJ37" s="213"/>
      <c r="CK37" s="213">
        <f t="shared" si="23"/>
        <v>0</v>
      </c>
      <c r="CL37" s="213">
        <f t="shared" si="24"/>
        <v>0</v>
      </c>
      <c r="CM37" s="193">
        <f t="shared" si="14"/>
        <v>25</v>
      </c>
      <c r="CN37" s="203" t="s">
        <v>293</v>
      </c>
      <c r="CO37" s="213">
        <f t="shared" si="25"/>
        <v>0</v>
      </c>
      <c r="CP37" s="298">
        <f t="shared" si="26"/>
        <v>0</v>
      </c>
      <c r="CQ37" s="247">
        <f t="shared" si="27"/>
        <v>0</v>
      </c>
    </row>
    <row r="38" spans="1:109" ht="15" customHeight="1">
      <c r="A38" s="193">
        <f t="shared" si="0"/>
        <v>27</v>
      </c>
      <c r="B38" s="96" t="s">
        <v>294</v>
      </c>
      <c r="E38" s="446">
        <v>0</v>
      </c>
      <c r="F38" s="96"/>
      <c r="G38" s="201">
        <f t="shared" si="16"/>
        <v>27</v>
      </c>
      <c r="H38" s="208" t="s">
        <v>215</v>
      </c>
      <c r="I38" s="336">
        <f>FIT</f>
        <v>0.35</v>
      </c>
      <c r="J38" s="445"/>
      <c r="K38" s="266">
        <f>ROUND(K37*I38,0)</f>
        <v>1646296</v>
      </c>
      <c r="Q38" s="193"/>
      <c r="S38" s="419"/>
      <c r="T38" s="211"/>
      <c r="U38" s="193">
        <f t="shared" si="8"/>
        <v>27</v>
      </c>
      <c r="V38" s="367" t="s">
        <v>233</v>
      </c>
      <c r="W38" s="524"/>
      <c r="X38" s="447">
        <f>SUM(X32:X37)</f>
        <v>-73374104.88000001</v>
      </c>
      <c r="Y38" s="192"/>
      <c r="Z38" s="192"/>
      <c r="AA38" s="192"/>
      <c r="AB38" s="192"/>
      <c r="AC38" s="192"/>
      <c r="AN38" s="216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M38" s="92"/>
      <c r="BO38" s="315"/>
      <c r="BQ38" s="94"/>
      <c r="BS38" s="193">
        <f t="shared" si="12"/>
        <v>26</v>
      </c>
      <c r="BT38" s="203" t="s">
        <v>295</v>
      </c>
      <c r="BU38" s="266">
        <v>-195212.237288</v>
      </c>
      <c r="BV38" s="213"/>
      <c r="BW38" s="213"/>
      <c r="BX38" s="213"/>
      <c r="BY38" s="213"/>
      <c r="BZ38" s="213"/>
      <c r="CA38" s="213"/>
      <c r="CB38" s="213"/>
      <c r="CC38" s="193">
        <f t="shared" si="13"/>
        <v>26</v>
      </c>
      <c r="CD38" s="203" t="s">
        <v>295</v>
      </c>
      <c r="CE38" s="213"/>
      <c r="CF38" s="213"/>
      <c r="CG38" s="213"/>
      <c r="CH38" s="213"/>
      <c r="CI38" s="213"/>
      <c r="CJ38" s="213"/>
      <c r="CK38" s="213">
        <f t="shared" si="23"/>
        <v>0</v>
      </c>
      <c r="CL38" s="213">
        <f t="shared" si="24"/>
        <v>-195212.237288</v>
      </c>
      <c r="CM38" s="193">
        <f t="shared" si="14"/>
        <v>26</v>
      </c>
      <c r="CN38" s="203" t="s">
        <v>295</v>
      </c>
      <c r="CO38" s="213">
        <f t="shared" si="25"/>
        <v>-195212.237288</v>
      </c>
      <c r="CP38" s="298">
        <f t="shared" si="26"/>
        <v>0</v>
      </c>
      <c r="CQ38" s="247">
        <f t="shared" si="27"/>
        <v>-195212.237288</v>
      </c>
    </row>
    <row r="39" spans="1:109" ht="15" customHeight="1" thickBot="1">
      <c r="A39" s="193">
        <f t="shared" si="0"/>
        <v>28</v>
      </c>
      <c r="E39" s="219"/>
      <c r="F39" s="443">
        <f>SUM(E38:E38)</f>
        <v>0</v>
      </c>
      <c r="G39" s="201">
        <f t="shared" si="16"/>
        <v>28</v>
      </c>
      <c r="H39" s="208" t="s">
        <v>195</v>
      </c>
      <c r="I39" s="96"/>
      <c r="J39" s="445"/>
      <c r="K39" s="448">
        <f>K37-K38</f>
        <v>3057407.3034055997</v>
      </c>
      <c r="Q39" s="193"/>
      <c r="S39" s="419"/>
      <c r="T39" s="211"/>
      <c r="U39" s="193">
        <f t="shared" si="8"/>
        <v>28</v>
      </c>
      <c r="V39" s="449"/>
      <c r="X39" s="450"/>
      <c r="Y39" s="192"/>
      <c r="Z39" s="192"/>
      <c r="AA39" s="192"/>
      <c r="AB39" s="192"/>
      <c r="AC39" s="192"/>
      <c r="AN39" s="216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M39" s="92"/>
      <c r="BO39" s="315"/>
      <c r="BQ39" s="94"/>
      <c r="BS39" s="193">
        <f t="shared" si="12"/>
        <v>27</v>
      </c>
      <c r="BT39" s="203" t="s">
        <v>296</v>
      </c>
      <c r="BU39" s="266">
        <v>111546662.07973599</v>
      </c>
      <c r="BV39" s="213">
        <f>+E44</f>
        <v>-697</v>
      </c>
      <c r="BW39" s="213">
        <f>J33</f>
        <v>188841.02726483997</v>
      </c>
      <c r="BX39" s="213"/>
      <c r="BY39" s="213"/>
      <c r="BZ39" s="451">
        <f>X28+X37+X34</f>
        <v>-72218224.531520098</v>
      </c>
      <c r="CA39" s="213"/>
      <c r="CB39" s="213"/>
      <c r="CC39" s="193">
        <f t="shared" si="13"/>
        <v>27</v>
      </c>
      <c r="CD39" s="203" t="s">
        <v>296</v>
      </c>
      <c r="CE39" s="213">
        <f>AN14</f>
        <v>3.3560022711753845E-3</v>
      </c>
      <c r="CF39" s="213"/>
      <c r="CG39" s="213"/>
      <c r="CH39" s="213"/>
      <c r="CI39" s="213"/>
      <c r="CJ39" s="213">
        <f>BL15</f>
        <v>-149340.66753453927</v>
      </c>
      <c r="CK39" s="213">
        <f t="shared" si="23"/>
        <v>-72179421.1684338</v>
      </c>
      <c r="CL39" s="213">
        <f t="shared" si="24"/>
        <v>39367240.911302194</v>
      </c>
      <c r="CM39" s="193">
        <f t="shared" si="14"/>
        <v>27</v>
      </c>
      <c r="CN39" s="203" t="s">
        <v>296</v>
      </c>
      <c r="CO39" s="213">
        <f t="shared" si="25"/>
        <v>111546662.07973599</v>
      </c>
      <c r="CP39" s="299">
        <f t="shared" si="26"/>
        <v>-72179421.1684338</v>
      </c>
      <c r="CQ39" s="247">
        <f t="shared" si="27"/>
        <v>39367240.911302194</v>
      </c>
    </row>
    <row r="40" spans="1:109" ht="15" customHeight="1" thickTop="1">
      <c r="A40" s="193">
        <f t="shared" si="0"/>
        <v>29</v>
      </c>
      <c r="B40" s="208" t="s">
        <v>250</v>
      </c>
      <c r="C40" s="208"/>
      <c r="D40" s="417">
        <v>5.2209999999999999E-3</v>
      </c>
      <c r="E40" s="280">
        <f>ROUND(F35*D40,0)</f>
        <v>-95</v>
      </c>
      <c r="F40" s="213"/>
      <c r="G40" s="201"/>
      <c r="H40" s="452"/>
      <c r="I40" s="189"/>
      <c r="J40" s="225"/>
      <c r="K40" s="453"/>
      <c r="Q40" s="193"/>
      <c r="S40" s="419"/>
      <c r="T40" s="211"/>
      <c r="U40" s="193">
        <f t="shared" si="8"/>
        <v>29</v>
      </c>
      <c r="V40" s="364" t="s">
        <v>297</v>
      </c>
      <c r="X40" s="439">
        <f>-X23-X29-X38</f>
        <v>-1373680.4434758127</v>
      </c>
      <c r="Y40" s="134"/>
      <c r="Z40" s="134"/>
      <c r="AA40" s="134"/>
      <c r="AB40" s="134"/>
      <c r="AC40" s="134"/>
      <c r="AN40" s="216"/>
      <c r="AX40" s="435"/>
      <c r="AY40" s="435"/>
      <c r="AZ40" s="435"/>
      <c r="BA40" s="435"/>
      <c r="BB40" s="435"/>
      <c r="BC40" s="435"/>
      <c r="BD40" s="435"/>
      <c r="BE40" s="435"/>
      <c r="BF40" s="435"/>
      <c r="BG40" s="435"/>
      <c r="BM40" s="92"/>
      <c r="BO40" s="315"/>
      <c r="BQ40" s="94"/>
      <c r="BS40" s="193">
        <f t="shared" si="12"/>
        <v>28</v>
      </c>
      <c r="BT40" s="203" t="s">
        <v>298</v>
      </c>
      <c r="BU40" s="266">
        <v>22937488.600000001</v>
      </c>
      <c r="BV40" s="213">
        <f>+F49</f>
        <v>-6075</v>
      </c>
      <c r="BW40" s="213">
        <f>K38</f>
        <v>1646296</v>
      </c>
      <c r="BX40" s="213">
        <f>P29</f>
        <v>2082202.632456284</v>
      </c>
      <c r="BY40" s="213">
        <f>T23</f>
        <v>-18516120.573960725</v>
      </c>
      <c r="BZ40" s="213">
        <f>X41</f>
        <v>-480788.15521653439</v>
      </c>
      <c r="CA40" s="213">
        <f>AC23</f>
        <v>-75965.841627199989</v>
      </c>
      <c r="CB40" s="213">
        <f>AJ28</f>
        <v>-175069</v>
      </c>
      <c r="CC40" s="193">
        <f t="shared" si="13"/>
        <v>28</v>
      </c>
      <c r="CD40" s="203" t="s">
        <v>298</v>
      </c>
      <c r="CE40" s="213">
        <f>AN24</f>
        <v>-38080.874053600855</v>
      </c>
      <c r="CF40" s="213"/>
      <c r="CG40" s="213">
        <f>AW18</f>
        <v>-524641.62680297473</v>
      </c>
      <c r="CH40" s="213">
        <f>BB18</f>
        <v>1649.7635840437229</v>
      </c>
      <c r="CI40" s="213">
        <f>BG17</f>
        <v>553903</v>
      </c>
      <c r="CJ40" s="213">
        <f>BL20</f>
        <v>774957</v>
      </c>
      <c r="CK40" s="213">
        <f t="shared" si="23"/>
        <v>-14757732.675620707</v>
      </c>
      <c r="CL40" s="213">
        <f t="shared" si="24"/>
        <v>8179755.9243792947</v>
      </c>
      <c r="CM40" s="193">
        <f t="shared" si="14"/>
        <v>28</v>
      </c>
      <c r="CN40" s="203" t="s">
        <v>298</v>
      </c>
      <c r="CO40" s="213">
        <f t="shared" si="25"/>
        <v>22937488.600000001</v>
      </c>
      <c r="CP40" s="299">
        <f t="shared" si="26"/>
        <v>-14757732.675620707</v>
      </c>
      <c r="CQ40" s="247">
        <f t="shared" si="27"/>
        <v>8179755.9243792947</v>
      </c>
    </row>
    <row r="41" spans="1:109" ht="15" customHeight="1">
      <c r="A41" s="193">
        <f t="shared" si="0"/>
        <v>30</v>
      </c>
      <c r="B41" s="208" t="s">
        <v>264</v>
      </c>
      <c r="C41" s="208"/>
      <c r="D41" s="417">
        <v>2E-3</v>
      </c>
      <c r="E41" s="285">
        <f>ROUND(F35*D41,0)</f>
        <v>-36</v>
      </c>
      <c r="F41" s="213"/>
      <c r="G41" s="201"/>
      <c r="H41" s="679"/>
      <c r="I41" s="679"/>
      <c r="J41" s="679"/>
      <c r="K41" s="454"/>
      <c r="Q41" s="193"/>
      <c r="S41" s="419"/>
      <c r="T41" s="211"/>
      <c r="U41" s="193">
        <f t="shared" si="8"/>
        <v>30</v>
      </c>
      <c r="V41" s="364" t="s">
        <v>299</v>
      </c>
      <c r="X41" s="455">
        <f>X40*0.35</f>
        <v>-480788.15521653439</v>
      </c>
      <c r="Y41" s="134"/>
      <c r="Z41" s="134"/>
      <c r="AA41" s="134"/>
      <c r="AB41" s="134"/>
      <c r="AC41" s="134"/>
      <c r="AN41" s="216"/>
      <c r="AX41" s="440"/>
      <c r="AY41" s="440"/>
      <c r="AZ41" s="440"/>
      <c r="BA41" s="440"/>
      <c r="BB41" s="440"/>
      <c r="BC41" s="440"/>
      <c r="BD41" s="440"/>
      <c r="BE41" s="440"/>
      <c r="BF41" s="440"/>
      <c r="BG41" s="440"/>
      <c r="BM41" s="92"/>
      <c r="BO41" s="315"/>
      <c r="BQ41" s="94"/>
      <c r="BS41" s="193">
        <f t="shared" si="12"/>
        <v>29</v>
      </c>
      <c r="BT41" s="93" t="s">
        <v>300</v>
      </c>
      <c r="BU41" s="310">
        <v>51624674.159999996</v>
      </c>
      <c r="BV41" s="213"/>
      <c r="BW41" s="213"/>
      <c r="BX41" s="213">
        <f>P30</f>
        <v>-7948969.7700000554</v>
      </c>
      <c r="BY41" s="213"/>
      <c r="BZ41" s="213"/>
      <c r="CA41" s="213"/>
      <c r="CB41" s="310"/>
      <c r="CC41" s="193">
        <f t="shared" si="13"/>
        <v>29</v>
      </c>
      <c r="CD41" s="93" t="s">
        <v>300</v>
      </c>
      <c r="CE41" s="389"/>
      <c r="CF41" s="310"/>
      <c r="CG41" s="266"/>
      <c r="CH41" s="266"/>
      <c r="CI41" s="266"/>
      <c r="CJ41" s="266"/>
      <c r="CK41" s="213">
        <f t="shared" si="23"/>
        <v>-7948969.7700000554</v>
      </c>
      <c r="CL41" s="310">
        <f t="shared" si="24"/>
        <v>43675704.389999941</v>
      </c>
      <c r="CM41" s="193">
        <f t="shared" si="14"/>
        <v>29</v>
      </c>
      <c r="CN41" s="93" t="s">
        <v>300</v>
      </c>
      <c r="CO41" s="310">
        <f t="shared" si="25"/>
        <v>51624674.159999996</v>
      </c>
      <c r="CP41" s="311">
        <f t="shared" si="26"/>
        <v>-7948969.7700000554</v>
      </c>
      <c r="CQ41" s="285">
        <f t="shared" si="27"/>
        <v>43675704.389999941</v>
      </c>
    </row>
    <row r="42" spans="1:109" ht="15" customHeight="1" thickBot="1">
      <c r="A42" s="193">
        <f t="shared" si="0"/>
        <v>31</v>
      </c>
      <c r="B42" s="317" t="s">
        <v>220</v>
      </c>
      <c r="C42" s="208"/>
      <c r="D42" s="456"/>
      <c r="E42" s="445"/>
      <c r="F42" s="457">
        <f>SUM(E40:E41)</f>
        <v>-131</v>
      </c>
      <c r="G42" s="201"/>
      <c r="I42" s="91"/>
      <c r="J42" s="91"/>
      <c r="K42" s="91"/>
      <c r="Q42" s="193"/>
      <c r="S42" s="419"/>
      <c r="T42" s="211"/>
      <c r="U42" s="193">
        <f t="shared" si="8"/>
        <v>31</v>
      </c>
      <c r="V42" s="364" t="s">
        <v>195</v>
      </c>
      <c r="X42" s="458">
        <f>X40-X41</f>
        <v>-892892.28825927828</v>
      </c>
      <c r="Y42" s="134"/>
      <c r="Z42" s="134"/>
      <c r="AA42" s="134"/>
      <c r="AB42" s="134"/>
      <c r="AC42" s="134"/>
      <c r="AN42" s="216"/>
      <c r="AX42" s="440"/>
      <c r="AY42" s="440"/>
      <c r="AZ42" s="440"/>
      <c r="BA42" s="440"/>
      <c r="BB42" s="440"/>
      <c r="BC42" s="440"/>
      <c r="BD42" s="440"/>
      <c r="BE42" s="440"/>
      <c r="BF42" s="440"/>
      <c r="BG42" s="440"/>
      <c r="BM42" s="92"/>
      <c r="BO42" s="315"/>
      <c r="BQ42" s="94"/>
      <c r="BR42" s="161"/>
      <c r="BS42" s="193">
        <f t="shared" si="12"/>
        <v>30</v>
      </c>
      <c r="BT42" s="203" t="s">
        <v>301</v>
      </c>
      <c r="BU42" s="399">
        <f>SUM(BU28:BU41)</f>
        <v>504910075.03482866</v>
      </c>
      <c r="BV42" s="399">
        <f t="shared" ref="BV42:CB42" si="28">SUM(BV28:BV41)</f>
        <v>-6903</v>
      </c>
      <c r="BW42" s="399">
        <f t="shared" si="28"/>
        <v>1870723.0565944</v>
      </c>
      <c r="BX42" s="399">
        <f t="shared" si="28"/>
        <v>-5866767.1375437714</v>
      </c>
      <c r="BY42" s="399">
        <f t="shared" si="28"/>
        <v>-18516120.573960725</v>
      </c>
      <c r="BZ42" s="399">
        <f t="shared" si="28"/>
        <v>-96083445.770789623</v>
      </c>
      <c r="CA42" s="399">
        <f t="shared" si="28"/>
        <v>141079.42016479999</v>
      </c>
      <c r="CB42" s="399">
        <f t="shared" si="28"/>
        <v>325129</v>
      </c>
      <c r="CC42" s="193">
        <f t="shared" si="13"/>
        <v>30</v>
      </c>
      <c r="CD42" s="203" t="s">
        <v>301</v>
      </c>
      <c r="CE42" s="399">
        <f t="shared" ref="CE42:CL42" si="29">SUM(CE28:CE41)</f>
        <v>70721.623242401605</v>
      </c>
      <c r="CF42" s="399">
        <f t="shared" si="29"/>
        <v>50300.400046651877</v>
      </c>
      <c r="CG42" s="399">
        <f t="shared" si="29"/>
        <v>974334.4497769532</v>
      </c>
      <c r="CH42" s="399">
        <f t="shared" si="29"/>
        <v>-3063.8466560811999</v>
      </c>
      <c r="CI42" s="399">
        <f>SUM(CI28:CI41)</f>
        <v>-1028678.3332586666</v>
      </c>
      <c r="CJ42" s="399">
        <f t="shared" si="29"/>
        <v>-1439206.46062653</v>
      </c>
      <c r="CK42" s="399">
        <f t="shared" si="29"/>
        <v>-119511897.1730102</v>
      </c>
      <c r="CL42" s="399">
        <f t="shared" si="29"/>
        <v>385398177.86181843</v>
      </c>
      <c r="CM42" s="193">
        <f t="shared" si="14"/>
        <v>30</v>
      </c>
      <c r="CN42" s="203" t="s">
        <v>301</v>
      </c>
      <c r="CO42" s="399">
        <f>SUM(CO28:CO41)</f>
        <v>504910075.03482866</v>
      </c>
      <c r="CP42" s="399">
        <f>SUM(CP28:CP41)</f>
        <v>-119511897.1730102</v>
      </c>
      <c r="CQ42" s="399">
        <f>SUM(CQ28:CQ41)</f>
        <v>385398177.86181843</v>
      </c>
    </row>
    <row r="43" spans="1:109" ht="15" customHeight="1" thickTop="1">
      <c r="A43" s="193">
        <f t="shared" si="0"/>
        <v>32</v>
      </c>
      <c r="B43" s="208"/>
      <c r="C43" s="208"/>
      <c r="D43" s="459"/>
      <c r="E43" s="204"/>
      <c r="F43" s="213"/>
      <c r="G43" s="201"/>
      <c r="I43" s="91"/>
      <c r="J43" s="91"/>
      <c r="K43" s="91"/>
      <c r="Q43" s="193"/>
      <c r="S43" s="419"/>
      <c r="T43" s="211"/>
      <c r="W43" s="192"/>
      <c r="X43" s="192"/>
      <c r="Y43" s="134"/>
      <c r="Z43" s="134"/>
      <c r="AA43" s="134"/>
      <c r="AB43" s="134"/>
      <c r="AC43" s="134"/>
      <c r="AN43" s="216"/>
      <c r="AX43" s="440"/>
      <c r="AY43" s="440"/>
      <c r="AZ43" s="440"/>
      <c r="BA43" s="440"/>
      <c r="BB43" s="440"/>
      <c r="BC43" s="440"/>
      <c r="BD43" s="440"/>
      <c r="BE43" s="440"/>
      <c r="BF43" s="440"/>
      <c r="BG43" s="440"/>
      <c r="BM43" s="92"/>
      <c r="BO43" s="315"/>
      <c r="BQ43" s="94"/>
      <c r="BR43" s="460"/>
      <c r="BS43" s="193">
        <f t="shared" si="12"/>
        <v>31</v>
      </c>
      <c r="BU43" s="219"/>
      <c r="BV43" s="219"/>
      <c r="BW43" s="219"/>
      <c r="BX43" s="219"/>
      <c r="BY43" s="219"/>
      <c r="BZ43" s="219"/>
      <c r="CA43" s="219"/>
      <c r="CB43" s="219"/>
      <c r="CC43" s="193">
        <f t="shared" si="13"/>
        <v>31</v>
      </c>
      <c r="CE43" s="219"/>
      <c r="CF43" s="219"/>
      <c r="CG43" s="219"/>
      <c r="CH43" s="219"/>
      <c r="CI43" s="219"/>
      <c r="CJ43" s="219"/>
      <c r="CK43" s="219"/>
      <c r="CL43" s="219"/>
      <c r="CM43" s="193">
        <f t="shared" si="14"/>
        <v>31</v>
      </c>
      <c r="CO43" s="219"/>
      <c r="CP43" s="219"/>
      <c r="CQ43" s="219"/>
    </row>
    <row r="44" spans="1:109" ht="15" customHeight="1">
      <c r="A44" s="193">
        <f t="shared" si="0"/>
        <v>33</v>
      </c>
      <c r="B44" s="208" t="s">
        <v>278</v>
      </c>
      <c r="C44" s="208"/>
      <c r="D44" s="417">
        <v>3.8318999999999999E-2</v>
      </c>
      <c r="E44" s="461">
        <f>ROUND(F35*D44,0)</f>
        <v>-697</v>
      </c>
      <c r="F44" s="213"/>
      <c r="G44" s="201"/>
      <c r="Q44" s="193"/>
      <c r="S44" s="419"/>
      <c r="T44" s="211"/>
      <c r="W44" s="192"/>
      <c r="X44" s="358"/>
      <c r="Y44" s="134"/>
      <c r="Z44" s="134"/>
      <c r="AA44" s="134"/>
      <c r="AB44" s="134"/>
      <c r="AC44" s="134"/>
      <c r="AN44" s="216"/>
      <c r="AX44" s="440"/>
      <c r="AY44" s="440"/>
      <c r="AZ44" s="440"/>
      <c r="BA44" s="440"/>
      <c r="BB44" s="440"/>
      <c r="BC44" s="440"/>
      <c r="BD44" s="440"/>
      <c r="BE44" s="440"/>
      <c r="BF44" s="440"/>
      <c r="BG44" s="440"/>
      <c r="BM44" s="92"/>
      <c r="BO44" s="315"/>
      <c r="BQ44" s="94"/>
      <c r="BR44" s="235"/>
      <c r="BS44" s="193">
        <f t="shared" si="12"/>
        <v>32</v>
      </c>
      <c r="BT44" s="203" t="s">
        <v>302</v>
      </c>
      <c r="BU44" s="224">
        <f t="shared" ref="BU44:CB44" si="30">BU17-BU26-BU42</f>
        <v>120357181.69517136</v>
      </c>
      <c r="BV44" s="224">
        <f t="shared" si="30"/>
        <v>-11283.388509999997</v>
      </c>
      <c r="BW44" s="224">
        <f t="shared" si="30"/>
        <v>3057407.3034055997</v>
      </c>
      <c r="BX44" s="224">
        <f t="shared" si="30"/>
        <v>5866767.1375437714</v>
      </c>
      <c r="BY44" s="224">
        <f t="shared" si="30"/>
        <v>18516120.573960725</v>
      </c>
      <c r="BZ44" s="224">
        <f t="shared" si="30"/>
        <v>-892892.28825926781</v>
      </c>
      <c r="CA44" s="224">
        <f t="shared" si="30"/>
        <v>-141079.42016479999</v>
      </c>
      <c r="CB44" s="224">
        <f t="shared" si="30"/>
        <v>-325129</v>
      </c>
      <c r="CC44" s="193">
        <f t="shared" si="13"/>
        <v>32</v>
      </c>
      <c r="CD44" s="203" t="s">
        <v>302</v>
      </c>
      <c r="CE44" s="224">
        <f t="shared" ref="CE44:CL44" si="31">CE17-CE26-CE42</f>
        <v>-70721.623242401605</v>
      </c>
      <c r="CF44" s="224">
        <f t="shared" si="31"/>
        <v>-50300.400046651877</v>
      </c>
      <c r="CG44" s="224">
        <f>CG17-CG26-CG42</f>
        <v>-974334.4497769532</v>
      </c>
      <c r="CH44" s="224">
        <f>CH17-CH26-CH42</f>
        <v>3063.8466560811999</v>
      </c>
      <c r="CI44" s="224">
        <f>CI17-CI26-CI42</f>
        <v>1028678.3332586666</v>
      </c>
      <c r="CJ44" s="224">
        <f>CJ17-CJ26-CJ42</f>
        <v>1439206.46062653</v>
      </c>
      <c r="CK44" s="224">
        <f t="shared" si="31"/>
        <v>27445503.085451305</v>
      </c>
      <c r="CL44" s="224">
        <f t="shared" si="31"/>
        <v>147802684.78062272</v>
      </c>
      <c r="CM44" s="193">
        <f t="shared" si="14"/>
        <v>32</v>
      </c>
      <c r="CN44" s="93" t="str">
        <f>BT44</f>
        <v>NET OPERATING INCOME</v>
      </c>
      <c r="CO44" s="224">
        <f>CO17-CO26-CO42</f>
        <v>120357181.69517136</v>
      </c>
      <c r="CP44" s="224">
        <f>CP17-CP26-CP42</f>
        <v>27445503.085451305</v>
      </c>
      <c r="CQ44" s="224">
        <f>CQ17-CQ26-CQ42</f>
        <v>147802684.78062284</v>
      </c>
    </row>
    <row r="45" spans="1:109" ht="15" customHeight="1">
      <c r="A45" s="193">
        <f t="shared" si="0"/>
        <v>34</v>
      </c>
      <c r="B45" s="317" t="s">
        <v>286</v>
      </c>
      <c r="C45" s="208"/>
      <c r="D45" s="96"/>
      <c r="E45" s="204"/>
      <c r="F45" s="462">
        <f>SUM(E44:E44)</f>
        <v>-697</v>
      </c>
      <c r="G45" s="201"/>
      <c r="I45" s="91"/>
      <c r="J45" s="91"/>
      <c r="K45" s="91"/>
      <c r="Q45" s="193"/>
      <c r="S45" s="419"/>
      <c r="T45" s="211"/>
      <c r="V45" s="192"/>
      <c r="W45" s="192"/>
      <c r="X45" s="358"/>
      <c r="Y45" s="134"/>
      <c r="Z45" s="134"/>
      <c r="AA45" s="134"/>
      <c r="AB45" s="134"/>
      <c r="AC45" s="134"/>
      <c r="AN45" s="216"/>
      <c r="AX45" s="440"/>
      <c r="AY45" s="440"/>
      <c r="AZ45" s="440"/>
      <c r="BA45" s="440"/>
      <c r="BB45" s="440"/>
      <c r="BC45" s="440"/>
      <c r="BD45" s="440"/>
      <c r="BE45" s="440"/>
      <c r="BF45" s="440"/>
      <c r="BG45" s="440"/>
      <c r="BM45" s="92"/>
      <c r="BO45" s="315"/>
      <c r="BQ45" s="94"/>
      <c r="BR45" s="359"/>
      <c r="BS45" s="193">
        <f t="shared" si="12"/>
        <v>33</v>
      </c>
      <c r="BU45" s="219"/>
      <c r="BV45" s="219"/>
      <c r="BW45" s="219"/>
      <c r="BX45" s="219"/>
      <c r="BY45" s="219"/>
      <c r="BZ45" s="219"/>
      <c r="CA45" s="219"/>
      <c r="CB45" s="463" t="s">
        <v>31</v>
      </c>
      <c r="CC45" s="193">
        <f t="shared" si="13"/>
        <v>33</v>
      </c>
      <c r="CE45" s="219"/>
      <c r="CF45" s="463"/>
      <c r="CG45" s="463"/>
      <c r="CH45" s="463"/>
      <c r="CI45" s="463"/>
      <c r="CJ45" s="463"/>
      <c r="CK45" s="260"/>
      <c r="CL45" s="260"/>
      <c r="CM45" s="193">
        <f t="shared" si="14"/>
        <v>33</v>
      </c>
      <c r="CN45" s="203"/>
      <c r="CO45" s="464"/>
      <c r="CP45" s="464"/>
      <c r="CQ45" s="464"/>
    </row>
    <row r="46" spans="1:109" ht="15" customHeight="1">
      <c r="A46" s="193">
        <f t="shared" si="0"/>
        <v>35</v>
      </c>
      <c r="B46" s="208"/>
      <c r="C46" s="208"/>
      <c r="D46" s="96"/>
      <c r="E46" s="96"/>
      <c r="F46" s="213"/>
      <c r="G46" s="201"/>
      <c r="S46" s="419"/>
      <c r="T46" s="211"/>
      <c r="U46" s="134"/>
      <c r="V46" s="134"/>
      <c r="W46" s="134"/>
      <c r="X46" s="358"/>
      <c r="Y46" s="192"/>
      <c r="Z46" s="192"/>
      <c r="AA46" s="192"/>
      <c r="AB46" s="192"/>
      <c r="AC46" s="192"/>
      <c r="AN46" s="216"/>
      <c r="AX46" s="440"/>
      <c r="AY46" s="440"/>
      <c r="AZ46" s="440"/>
      <c r="BA46" s="440"/>
      <c r="BB46" s="440"/>
      <c r="BC46" s="440"/>
      <c r="BD46" s="440"/>
      <c r="BE46" s="440"/>
      <c r="BF46" s="440"/>
      <c r="BG46" s="440"/>
      <c r="BM46" s="92"/>
      <c r="BO46" s="315"/>
      <c r="BQ46" s="94"/>
      <c r="BR46" s="359"/>
      <c r="BS46" s="193">
        <f t="shared" si="12"/>
        <v>34</v>
      </c>
      <c r="BT46" s="203" t="s">
        <v>303</v>
      </c>
      <c r="BU46" s="224">
        <f>BU57</f>
        <v>1763440054.6629262</v>
      </c>
      <c r="BV46" s="219"/>
      <c r="BW46" s="219"/>
      <c r="BX46" s="219"/>
      <c r="BY46" s="219"/>
      <c r="BZ46" s="219">
        <v>0</v>
      </c>
      <c r="CA46" s="219"/>
      <c r="CB46" s="270"/>
      <c r="CC46" s="193">
        <f t="shared" si="13"/>
        <v>34</v>
      </c>
      <c r="CD46" s="203" t="s">
        <v>303</v>
      </c>
      <c r="CE46" s="219"/>
      <c r="CF46" s="273"/>
      <c r="CG46" s="273"/>
      <c r="CH46" s="273"/>
      <c r="CI46" s="273"/>
      <c r="CJ46" s="273"/>
      <c r="CK46" s="219">
        <f>SUM(BV46:CH46)-CC46</f>
        <v>0</v>
      </c>
      <c r="CL46" s="219">
        <f>BU46+CK46</f>
        <v>1763440054.6629262</v>
      </c>
      <c r="CM46" s="193">
        <f t="shared" si="14"/>
        <v>34</v>
      </c>
      <c r="CN46" s="203" t="s">
        <v>303</v>
      </c>
      <c r="CO46" s="219">
        <f>BU46</f>
        <v>1763440054.6629262</v>
      </c>
      <c r="CP46" s="465">
        <f>CK46</f>
        <v>0</v>
      </c>
      <c r="CQ46" s="219">
        <f>+CO46+CP46</f>
        <v>1763440054.6629262</v>
      </c>
    </row>
    <row r="47" spans="1:109" ht="15" customHeight="1">
      <c r="A47" s="193">
        <f t="shared" si="0"/>
        <v>36</v>
      </c>
      <c r="B47" s="208" t="s">
        <v>206</v>
      </c>
      <c r="C47" s="208"/>
      <c r="D47" s="96"/>
      <c r="E47" s="445"/>
      <c r="F47" s="442">
        <f>F35-F39-F42-F45</f>
        <v>-17358.388509999997</v>
      </c>
      <c r="G47" s="201"/>
      <c r="H47" s="91"/>
      <c r="I47" s="91"/>
      <c r="J47" s="91"/>
      <c r="K47" s="91"/>
      <c r="S47" s="419"/>
      <c r="T47" s="211"/>
      <c r="U47" s="134"/>
      <c r="V47" s="134"/>
      <c r="W47" s="134"/>
      <c r="X47" s="358"/>
      <c r="Y47" s="192"/>
      <c r="Z47" s="192"/>
      <c r="AA47" s="192"/>
      <c r="AB47" s="192"/>
      <c r="AC47" s="192"/>
      <c r="AN47" s="216"/>
      <c r="BM47" s="92"/>
      <c r="BO47" s="315"/>
      <c r="BQ47" s="94"/>
      <c r="BR47" s="359"/>
      <c r="BS47" s="193">
        <f t="shared" si="12"/>
        <v>35</v>
      </c>
      <c r="CB47" s="97"/>
      <c r="CC47" s="193">
        <f t="shared" si="13"/>
        <v>35</v>
      </c>
      <c r="CF47" s="315"/>
      <c r="CG47" s="315"/>
      <c r="CH47" s="315"/>
      <c r="CI47" s="315"/>
      <c r="CJ47" s="315"/>
      <c r="CK47" s="260"/>
      <c r="CL47" s="260"/>
      <c r="CM47" s="193">
        <f t="shared" si="14"/>
        <v>35</v>
      </c>
    </row>
    <row r="48" spans="1:109" ht="15" customHeight="1">
      <c r="A48" s="193">
        <f t="shared" si="0"/>
        <v>37</v>
      </c>
      <c r="B48" s="208"/>
      <c r="C48" s="208"/>
      <c r="D48" s="96"/>
      <c r="E48" s="445"/>
      <c r="F48" s="445"/>
      <c r="G48" s="201"/>
      <c r="H48" s="91"/>
      <c r="I48" s="91"/>
      <c r="J48" s="91"/>
      <c r="K48" s="91"/>
      <c r="U48" s="134"/>
      <c r="V48" s="134"/>
      <c r="W48" s="134"/>
      <c r="X48" s="134"/>
      <c r="Y48" s="192"/>
      <c r="Z48" s="192"/>
      <c r="AA48" s="192"/>
      <c r="AB48" s="192"/>
      <c r="AC48" s="192"/>
      <c r="AK48" s="193"/>
      <c r="AL48" s="231"/>
      <c r="AM48" s="315"/>
      <c r="AN48" s="216"/>
      <c r="AT48" s="134"/>
      <c r="AU48" s="134"/>
      <c r="AV48" s="134"/>
      <c r="BM48" s="92"/>
      <c r="BO48" s="315"/>
      <c r="BQ48" s="94"/>
      <c r="BR48" s="466"/>
      <c r="BS48" s="193">
        <f t="shared" si="12"/>
        <v>36</v>
      </c>
      <c r="BT48" s="203" t="s">
        <v>304</v>
      </c>
      <c r="BU48" s="467">
        <f>BU44/BU46</f>
        <v>6.8251359821911897E-2</v>
      </c>
      <c r="BZ48" s="248"/>
      <c r="CA48" s="248"/>
      <c r="CB48" s="315"/>
      <c r="CC48" s="193">
        <f t="shared" si="13"/>
        <v>36</v>
      </c>
      <c r="CD48" s="203" t="s">
        <v>304</v>
      </c>
      <c r="CF48" s="315"/>
      <c r="CG48" s="315"/>
      <c r="CH48" s="315"/>
      <c r="CI48" s="315"/>
      <c r="CJ48" s="315"/>
      <c r="CL48" s="359">
        <f>CL44/CL46</f>
        <v>8.3814975388474183E-2</v>
      </c>
      <c r="CM48" s="193">
        <f t="shared" si="14"/>
        <v>36</v>
      </c>
      <c r="CN48" s="203" t="s">
        <v>304</v>
      </c>
      <c r="CO48" s="359">
        <f>BU48</f>
        <v>6.8251359821911897E-2</v>
      </c>
      <c r="CQ48" s="359">
        <f>CQ44/CQ46</f>
        <v>8.3814975388474253E-2</v>
      </c>
    </row>
    <row r="49" spans="1:95" ht="15" customHeight="1">
      <c r="A49" s="193">
        <f t="shared" si="0"/>
        <v>38</v>
      </c>
      <c r="B49" s="208" t="s">
        <v>215</v>
      </c>
      <c r="C49" s="208"/>
      <c r="D49" s="468">
        <f>FIT</f>
        <v>0.35</v>
      </c>
      <c r="E49" s="445"/>
      <c r="F49" s="266">
        <f>ROUND(F47*D49,0)</f>
        <v>-6075</v>
      </c>
      <c r="G49" s="201"/>
      <c r="Q49" s="193"/>
      <c r="U49" s="134"/>
      <c r="V49" s="134"/>
      <c r="W49" s="134"/>
      <c r="X49" s="134"/>
      <c r="Y49" s="192"/>
      <c r="Z49" s="192"/>
      <c r="AA49" s="192"/>
      <c r="AB49" s="192"/>
      <c r="AC49" s="192"/>
      <c r="AN49" s="216"/>
      <c r="AT49" s="134"/>
      <c r="AU49" s="134"/>
      <c r="AV49" s="134"/>
      <c r="BM49" s="92"/>
      <c r="BO49" s="315"/>
      <c r="BQ49" s="94"/>
      <c r="BS49" s="193">
        <f t="shared" si="12"/>
        <v>37</v>
      </c>
      <c r="CC49" s="193">
        <f t="shared" si="13"/>
        <v>37</v>
      </c>
      <c r="CM49" s="193">
        <f t="shared" si="14"/>
        <v>37</v>
      </c>
      <c r="CO49" s="469"/>
      <c r="CQ49" s="469"/>
    </row>
    <row r="50" spans="1:95" ht="15" customHeight="1" thickBot="1">
      <c r="A50" s="193">
        <f t="shared" si="0"/>
        <v>39</v>
      </c>
      <c r="B50" s="208" t="s">
        <v>195</v>
      </c>
      <c r="C50" s="208"/>
      <c r="D50" s="96"/>
      <c r="E50" s="445"/>
      <c r="F50" s="448">
        <f>F47-F49</f>
        <v>-11283.388509999997</v>
      </c>
      <c r="G50" s="201"/>
      <c r="H50" s="91"/>
      <c r="I50" s="91"/>
      <c r="J50" s="91"/>
      <c r="K50" s="91"/>
      <c r="Q50" s="193"/>
      <c r="U50" s="134"/>
      <c r="V50" s="134"/>
      <c r="W50" s="134"/>
      <c r="X50" s="134"/>
      <c r="Y50" s="192"/>
      <c r="Z50" s="192"/>
      <c r="AA50" s="192"/>
      <c r="AB50" s="192"/>
      <c r="AC50" s="192"/>
      <c r="AK50" s="193"/>
      <c r="AN50" s="216"/>
      <c r="AT50" s="134"/>
      <c r="AU50" s="134"/>
      <c r="AV50" s="134"/>
      <c r="BM50" s="92"/>
      <c r="BO50" s="315"/>
      <c r="BQ50" s="94"/>
      <c r="BS50" s="193">
        <f t="shared" si="12"/>
        <v>38</v>
      </c>
      <c r="BT50" s="93" t="s">
        <v>305</v>
      </c>
      <c r="BU50" s="161"/>
      <c r="CB50" s="315"/>
      <c r="CC50" s="193">
        <f t="shared" si="13"/>
        <v>38</v>
      </c>
      <c r="CD50" s="93" t="s">
        <v>305</v>
      </c>
      <c r="CF50" s="315"/>
      <c r="CG50" s="315"/>
      <c r="CH50" s="315"/>
      <c r="CI50" s="315"/>
      <c r="CJ50" s="315"/>
      <c r="CL50" s="260"/>
      <c r="CM50" s="193">
        <f t="shared" si="14"/>
        <v>38</v>
      </c>
      <c r="CN50" s="93" t="s">
        <v>305</v>
      </c>
    </row>
    <row r="51" spans="1:95" ht="15" customHeight="1" thickTop="1">
      <c r="A51" s="193"/>
      <c r="F51" s="266"/>
      <c r="G51" s="201"/>
      <c r="H51" s="91"/>
      <c r="I51" s="91"/>
      <c r="J51" s="91"/>
      <c r="K51" s="91"/>
      <c r="Q51" s="315"/>
      <c r="S51" s="419"/>
      <c r="T51" s="211"/>
      <c r="U51" s="134"/>
      <c r="V51" s="134"/>
      <c r="W51" s="134"/>
      <c r="X51" s="134"/>
      <c r="Y51" s="192"/>
      <c r="Z51" s="192"/>
      <c r="AA51" s="192"/>
      <c r="AB51" s="192"/>
      <c r="AC51" s="192"/>
      <c r="AK51" s="193"/>
      <c r="AN51" s="216"/>
      <c r="BI51" s="470"/>
      <c r="BM51" s="92"/>
      <c r="BO51" s="315"/>
      <c r="BQ51" s="94"/>
      <c r="BR51" s="104"/>
      <c r="BS51" s="193">
        <f t="shared" si="12"/>
        <v>39</v>
      </c>
      <c r="BT51" s="471" t="s">
        <v>306</v>
      </c>
      <c r="BU51" s="224">
        <v>3707624681</v>
      </c>
      <c r="BV51" s="210"/>
      <c r="BW51" s="210">
        <v>0</v>
      </c>
      <c r="BX51" s="210">
        <v>0</v>
      </c>
      <c r="BY51" s="210">
        <v>0</v>
      </c>
      <c r="BZ51" s="210">
        <f>+BZ46</f>
        <v>0</v>
      </c>
      <c r="CA51" s="210"/>
      <c r="CB51" s="210">
        <v>0</v>
      </c>
      <c r="CC51" s="193">
        <f t="shared" si="13"/>
        <v>39</v>
      </c>
      <c r="CD51" s="471" t="s">
        <v>306</v>
      </c>
      <c r="CE51" s="210">
        <v>0</v>
      </c>
      <c r="CF51" s="210">
        <v>0</v>
      </c>
      <c r="CG51" s="210">
        <v>0</v>
      </c>
      <c r="CH51" s="210">
        <v>0</v>
      </c>
      <c r="CI51" s="210"/>
      <c r="CJ51" s="210">
        <v>0</v>
      </c>
      <c r="CK51" s="210">
        <f>SUM(BV51:CH51)-CC51</f>
        <v>0</v>
      </c>
      <c r="CL51" s="210">
        <f>+CK51+BU51</f>
        <v>3707624681</v>
      </c>
      <c r="CM51" s="193">
        <f t="shared" si="14"/>
        <v>39</v>
      </c>
      <c r="CN51" s="471" t="s">
        <v>306</v>
      </c>
      <c r="CO51" s="224">
        <f>+BU51</f>
        <v>3707624681</v>
      </c>
      <c r="CP51" s="472">
        <f>+CK51</f>
        <v>0</v>
      </c>
      <c r="CQ51" s="210">
        <f>+CP51+CO51</f>
        <v>3707624681</v>
      </c>
    </row>
    <row r="52" spans="1:95" ht="15" customHeight="1">
      <c r="A52" s="193"/>
      <c r="B52" s="317"/>
      <c r="G52" s="201"/>
      <c r="Q52" s="315"/>
      <c r="S52" s="419"/>
      <c r="T52" s="211"/>
      <c r="V52" s="192"/>
      <c r="W52" s="192"/>
      <c r="X52" s="192"/>
      <c r="Y52" s="192"/>
      <c r="Z52" s="192"/>
      <c r="AA52" s="192"/>
      <c r="AB52" s="192"/>
      <c r="AC52" s="192"/>
      <c r="AK52" s="193"/>
      <c r="AN52" s="216"/>
      <c r="BM52" s="92"/>
      <c r="BO52" s="315"/>
      <c r="BQ52" s="94"/>
      <c r="BR52" s="98"/>
      <c r="BS52" s="193">
        <f t="shared" si="12"/>
        <v>40</v>
      </c>
      <c r="BT52" s="473" t="s">
        <v>307</v>
      </c>
      <c r="BU52" s="389">
        <v>-1439685958</v>
      </c>
      <c r="BV52" s="474"/>
      <c r="BW52" s="474"/>
      <c r="BX52" s="474"/>
      <c r="BY52" s="474"/>
      <c r="BZ52" s="474"/>
      <c r="CA52" s="474"/>
      <c r="CB52" s="474"/>
      <c r="CC52" s="193">
        <f t="shared" si="13"/>
        <v>40</v>
      </c>
      <c r="CD52" s="473" t="s">
        <v>307</v>
      </c>
      <c r="CE52" s="474"/>
      <c r="CF52" s="474"/>
      <c r="CG52" s="474"/>
      <c r="CH52" s="474"/>
      <c r="CI52" s="474"/>
      <c r="CJ52" s="474"/>
      <c r="CK52" s="475">
        <f>SUM(BV52:CH52)-CC52</f>
        <v>0</v>
      </c>
      <c r="CL52" s="474">
        <f>+CK52+BU52</f>
        <v>-1439685958</v>
      </c>
      <c r="CM52" s="193">
        <f t="shared" si="14"/>
        <v>40</v>
      </c>
      <c r="CN52" s="473" t="s">
        <v>307</v>
      </c>
      <c r="CO52" s="389">
        <f>+BU52</f>
        <v>-1439685958</v>
      </c>
      <c r="CP52" s="474">
        <f>+CK52</f>
        <v>0</v>
      </c>
      <c r="CQ52" s="474">
        <f>+CP52+CO52</f>
        <v>-1439685958</v>
      </c>
    </row>
    <row r="53" spans="1:95" ht="15" customHeight="1">
      <c r="A53" s="193"/>
      <c r="B53" s="317"/>
      <c r="G53" s="383"/>
      <c r="R53" s="315"/>
      <c r="S53" s="315"/>
      <c r="T53" s="315"/>
      <c r="V53" s="192"/>
      <c r="W53" s="192"/>
      <c r="X53" s="192"/>
      <c r="Y53" s="192"/>
      <c r="Z53" s="192"/>
      <c r="AA53" s="192"/>
      <c r="AB53" s="192"/>
      <c r="AC53" s="192"/>
      <c r="AN53" s="216"/>
      <c r="BM53" s="92"/>
      <c r="BO53" s="315"/>
      <c r="BQ53" s="94"/>
      <c r="BR53" s="98"/>
      <c r="BS53" s="193">
        <f t="shared" si="12"/>
        <v>41</v>
      </c>
      <c r="BT53" s="473" t="s">
        <v>308</v>
      </c>
      <c r="BU53" s="389">
        <v>-552459202</v>
      </c>
      <c r="BV53" s="476"/>
      <c r="BW53" s="476"/>
      <c r="BX53" s="476"/>
      <c r="BY53" s="476"/>
      <c r="BZ53" s="476"/>
      <c r="CA53" s="476"/>
      <c r="CB53" s="476"/>
      <c r="CC53" s="193">
        <f t="shared" si="13"/>
        <v>41</v>
      </c>
      <c r="CD53" s="473" t="s">
        <v>308</v>
      </c>
      <c r="CE53" s="476"/>
      <c r="CF53" s="476"/>
      <c r="CG53" s="476"/>
      <c r="CH53" s="476"/>
      <c r="CI53" s="476"/>
      <c r="CJ53" s="476"/>
      <c r="CK53" s="475">
        <f>SUM(BV53:CH53)-CC53</f>
        <v>0</v>
      </c>
      <c r="CL53" s="474">
        <f>+CK53+BU53</f>
        <v>-552459202</v>
      </c>
      <c r="CM53" s="193">
        <f t="shared" si="14"/>
        <v>41</v>
      </c>
      <c r="CN53" s="473" t="s">
        <v>308</v>
      </c>
      <c r="CO53" s="477">
        <f>+BU53</f>
        <v>-552459202</v>
      </c>
      <c r="CP53" s="476">
        <f>+CK53</f>
        <v>0</v>
      </c>
      <c r="CQ53" s="476">
        <f>+CP53+CO53</f>
        <v>-552459202</v>
      </c>
    </row>
    <row r="54" spans="1:95" ht="15" customHeight="1">
      <c r="A54" s="193"/>
      <c r="B54" s="317"/>
      <c r="G54" s="383"/>
      <c r="H54" s="91"/>
      <c r="I54" s="91"/>
      <c r="J54" s="91"/>
      <c r="K54" s="91"/>
      <c r="L54" s="315"/>
      <c r="R54" s="315"/>
      <c r="S54" s="315"/>
      <c r="T54" s="315"/>
      <c r="V54" s="192"/>
      <c r="W54" s="192"/>
      <c r="X54" s="192"/>
      <c r="Y54" s="192"/>
      <c r="Z54" s="192"/>
      <c r="AA54" s="192"/>
      <c r="AB54" s="192"/>
      <c r="AC54" s="192"/>
      <c r="AK54" s="193"/>
      <c r="AN54" s="216"/>
      <c r="BM54" s="193"/>
      <c r="BO54" s="466"/>
      <c r="BP54" s="359"/>
      <c r="BQ54" s="466"/>
      <c r="BR54" s="98"/>
      <c r="BS54" s="193">
        <f t="shared" si="12"/>
        <v>42</v>
      </c>
      <c r="BT54" s="473" t="s">
        <v>309</v>
      </c>
      <c r="BU54" s="389">
        <v>-27522883.982165135</v>
      </c>
      <c r="BV54" s="478"/>
      <c r="BW54" s="478"/>
      <c r="BX54" s="478"/>
      <c r="BY54" s="478"/>
      <c r="BZ54" s="478"/>
      <c r="CA54" s="478"/>
      <c r="CB54" s="478"/>
      <c r="CC54" s="193">
        <f t="shared" si="13"/>
        <v>42</v>
      </c>
      <c r="CD54" s="473" t="s">
        <v>309</v>
      </c>
      <c r="CE54" s="478"/>
      <c r="CF54" s="478"/>
      <c r="CG54" s="478"/>
      <c r="CH54" s="478"/>
      <c r="CI54" s="478"/>
      <c r="CJ54" s="478"/>
      <c r="CK54" s="479">
        <f>SUM(BV54:CH54)-CC54</f>
        <v>0</v>
      </c>
      <c r="CL54" s="478">
        <f>+CK54+BU54</f>
        <v>-27522883.982165135</v>
      </c>
      <c r="CM54" s="193">
        <f t="shared" si="14"/>
        <v>42</v>
      </c>
      <c r="CN54" s="473" t="s">
        <v>309</v>
      </c>
      <c r="CO54" s="316">
        <f>+BU54</f>
        <v>-27522883.982165135</v>
      </c>
      <c r="CP54" s="478">
        <f>+CK54</f>
        <v>0</v>
      </c>
      <c r="CQ54" s="478">
        <f>+CP54+CO54</f>
        <v>-27522883.982165135</v>
      </c>
    </row>
    <row r="55" spans="1:95" ht="15" customHeight="1">
      <c r="A55" s="193"/>
      <c r="B55" s="317"/>
      <c r="G55" s="480"/>
      <c r="L55" s="315"/>
      <c r="V55" s="192"/>
      <c r="W55" s="192"/>
      <c r="X55" s="192"/>
      <c r="Y55" s="192"/>
      <c r="Z55" s="192"/>
      <c r="AA55" s="192"/>
      <c r="AB55" s="192"/>
      <c r="AC55" s="192"/>
      <c r="AK55" s="193"/>
      <c r="AL55" s="315"/>
      <c r="AM55" s="315"/>
      <c r="AN55" s="216"/>
      <c r="BM55" s="193"/>
      <c r="BR55" s="98"/>
      <c r="BS55" s="193">
        <f t="shared" si="12"/>
        <v>43</v>
      </c>
      <c r="BT55" s="473" t="s">
        <v>310</v>
      </c>
      <c r="BU55" s="481">
        <f t="shared" ref="BU55:CB55" si="32">SUM(BU51:BU54)</f>
        <v>1687956637.0178349</v>
      </c>
      <c r="BV55" s="472"/>
      <c r="BW55" s="472">
        <f t="shared" si="32"/>
        <v>0</v>
      </c>
      <c r="BX55" s="472">
        <f t="shared" si="32"/>
        <v>0</v>
      </c>
      <c r="BY55" s="472">
        <f t="shared" si="32"/>
        <v>0</v>
      </c>
      <c r="BZ55" s="472">
        <f t="shared" si="32"/>
        <v>0</v>
      </c>
      <c r="CA55" s="472"/>
      <c r="CB55" s="472">
        <f t="shared" si="32"/>
        <v>0</v>
      </c>
      <c r="CC55" s="193">
        <f t="shared" si="13"/>
        <v>43</v>
      </c>
      <c r="CD55" s="473" t="s">
        <v>310</v>
      </c>
      <c r="CE55" s="472">
        <f t="shared" ref="CE55:CL55" si="33">SUM(CE51:CE54)</f>
        <v>0</v>
      </c>
      <c r="CF55" s="472">
        <f t="shared" si="33"/>
        <v>0</v>
      </c>
      <c r="CG55" s="472">
        <f t="shared" si="33"/>
        <v>0</v>
      </c>
      <c r="CH55" s="472">
        <f t="shared" si="33"/>
        <v>0</v>
      </c>
      <c r="CI55" s="472"/>
      <c r="CJ55" s="472">
        <f t="shared" si="33"/>
        <v>0</v>
      </c>
      <c r="CK55" s="472">
        <f t="shared" si="33"/>
        <v>0</v>
      </c>
      <c r="CL55" s="472">
        <f t="shared" si="33"/>
        <v>1687956637.0178349</v>
      </c>
      <c r="CM55" s="193">
        <f t="shared" si="14"/>
        <v>43</v>
      </c>
      <c r="CN55" s="473" t="s">
        <v>310</v>
      </c>
      <c r="CO55" s="472">
        <f>SUM(CO51:CO54)</f>
        <v>1687956637.0178349</v>
      </c>
      <c r="CP55" s="472">
        <f>SUM(CP51:CP54)</f>
        <v>0</v>
      </c>
      <c r="CQ55" s="472">
        <f>SUM(CQ51:CQ54)</f>
        <v>1687956637.0178349</v>
      </c>
    </row>
    <row r="56" spans="1:95" ht="15" customHeight="1">
      <c r="G56" s="480"/>
      <c r="H56" s="91"/>
      <c r="I56" s="91"/>
      <c r="J56" s="91"/>
      <c r="K56" s="91"/>
      <c r="L56" s="315"/>
      <c r="V56" s="192"/>
      <c r="W56" s="192"/>
      <c r="X56" s="192"/>
      <c r="Y56" s="192"/>
      <c r="Z56" s="192"/>
      <c r="AA56" s="192"/>
      <c r="AB56" s="192"/>
      <c r="AC56" s="192"/>
      <c r="AK56" s="193"/>
      <c r="AL56" s="315"/>
      <c r="AM56" s="482"/>
      <c r="AN56" s="216"/>
      <c r="BM56" s="134"/>
      <c r="BN56" s="134"/>
      <c r="BO56" s="134"/>
      <c r="BP56" s="134"/>
      <c r="BQ56" s="134"/>
      <c r="BR56" s="98"/>
      <c r="BS56" s="193">
        <f t="shared" si="12"/>
        <v>44</v>
      </c>
      <c r="BT56" s="473" t="s">
        <v>311</v>
      </c>
      <c r="BU56" s="389">
        <v>75483417.64509131</v>
      </c>
      <c r="BV56" s="478"/>
      <c r="BW56" s="478"/>
      <c r="BX56" s="478"/>
      <c r="BY56" s="478"/>
      <c r="BZ56" s="478"/>
      <c r="CA56" s="478"/>
      <c r="CB56" s="478"/>
      <c r="CC56" s="193">
        <f t="shared" si="13"/>
        <v>44</v>
      </c>
      <c r="CD56" s="473" t="s">
        <v>311</v>
      </c>
      <c r="CE56" s="478"/>
      <c r="CF56" s="478"/>
      <c r="CG56" s="478"/>
      <c r="CH56" s="478"/>
      <c r="CI56" s="478"/>
      <c r="CJ56" s="478"/>
      <c r="CK56" s="478">
        <f>SUM(BV56:CH56)-CC56</f>
        <v>0</v>
      </c>
      <c r="CL56" s="478">
        <f>+CK56+BU56</f>
        <v>75483417.64509131</v>
      </c>
      <c r="CM56" s="193">
        <f t="shared" si="14"/>
        <v>44</v>
      </c>
      <c r="CN56" s="473" t="s">
        <v>311</v>
      </c>
      <c r="CO56" s="316">
        <f>+BU56</f>
        <v>75483417.64509131</v>
      </c>
      <c r="CP56" s="478">
        <f>+CK56</f>
        <v>0</v>
      </c>
      <c r="CQ56" s="478">
        <f>+CP56+CO56</f>
        <v>75483417.64509131</v>
      </c>
    </row>
    <row r="57" spans="1:95" ht="15" customHeight="1" thickBot="1">
      <c r="G57" s="480"/>
      <c r="L57" s="315"/>
      <c r="V57" s="192"/>
      <c r="W57" s="192"/>
      <c r="X57" s="192"/>
      <c r="Y57" s="192"/>
      <c r="Z57" s="192"/>
      <c r="AA57" s="192"/>
      <c r="AB57" s="192"/>
      <c r="AC57" s="192"/>
      <c r="AK57" s="193"/>
      <c r="AL57" s="315"/>
      <c r="AM57" s="315"/>
      <c r="AN57" s="216"/>
      <c r="BM57" s="134"/>
      <c r="BN57" s="134"/>
      <c r="BO57" s="134"/>
      <c r="BP57" s="134"/>
      <c r="BQ57" s="134"/>
      <c r="BS57" s="193">
        <f t="shared" si="12"/>
        <v>45</v>
      </c>
      <c r="BT57" s="471" t="s">
        <v>312</v>
      </c>
      <c r="BU57" s="483">
        <f t="shared" ref="BU57:CB57" si="34">SUM(BU55:BU56)</f>
        <v>1763440054.6629262</v>
      </c>
      <c r="BV57" s="484"/>
      <c r="BW57" s="484">
        <f t="shared" si="34"/>
        <v>0</v>
      </c>
      <c r="BX57" s="484">
        <f t="shared" si="34"/>
        <v>0</v>
      </c>
      <c r="BY57" s="484">
        <f t="shared" si="34"/>
        <v>0</v>
      </c>
      <c r="BZ57" s="484">
        <f t="shared" si="34"/>
        <v>0</v>
      </c>
      <c r="CA57" s="484"/>
      <c r="CB57" s="484">
        <f t="shared" si="34"/>
        <v>0</v>
      </c>
      <c r="CC57" s="193">
        <f t="shared" si="13"/>
        <v>45</v>
      </c>
      <c r="CD57" s="471" t="s">
        <v>312</v>
      </c>
      <c r="CE57" s="484">
        <f t="shared" ref="CE57:CL57" si="35">SUM(CE55:CE56)</f>
        <v>0</v>
      </c>
      <c r="CF57" s="484">
        <f t="shared" si="35"/>
        <v>0</v>
      </c>
      <c r="CG57" s="484">
        <f t="shared" si="35"/>
        <v>0</v>
      </c>
      <c r="CH57" s="484">
        <f t="shared" si="35"/>
        <v>0</v>
      </c>
      <c r="CI57" s="484"/>
      <c r="CJ57" s="484">
        <f t="shared" si="35"/>
        <v>0</v>
      </c>
      <c r="CK57" s="484">
        <f t="shared" si="35"/>
        <v>0</v>
      </c>
      <c r="CL57" s="484">
        <f t="shared" si="35"/>
        <v>1763440054.6629262</v>
      </c>
      <c r="CM57" s="193">
        <f t="shared" si="14"/>
        <v>45</v>
      </c>
      <c r="CN57" s="471" t="s">
        <v>312</v>
      </c>
      <c r="CO57" s="484">
        <f>SUM(CO55:CO56)</f>
        <v>1763440054.6629262</v>
      </c>
      <c r="CP57" s="484">
        <f>SUM(CP55:CP56)</f>
        <v>0</v>
      </c>
      <c r="CQ57" s="484">
        <f>SUM(CQ55:CQ56)</f>
        <v>1763440054.6629262</v>
      </c>
    </row>
    <row r="58" spans="1:95" ht="15" customHeight="1" thickTop="1">
      <c r="G58" s="480"/>
      <c r="H58" s="91"/>
      <c r="I58" s="91"/>
      <c r="J58" s="91"/>
      <c r="K58" s="91"/>
      <c r="L58" s="315"/>
      <c r="V58" s="192"/>
      <c r="W58" s="192"/>
      <c r="X58" s="192"/>
      <c r="Y58" s="192"/>
      <c r="Z58" s="192"/>
      <c r="AA58" s="192"/>
      <c r="AB58" s="192"/>
      <c r="AC58" s="192"/>
      <c r="AK58" s="193"/>
      <c r="AL58" s="485"/>
      <c r="AM58" s="482"/>
      <c r="AN58" s="216"/>
      <c r="BM58" s="134"/>
      <c r="BN58" s="134"/>
      <c r="BO58" s="134"/>
      <c r="BP58" s="134"/>
      <c r="BQ58" s="134"/>
      <c r="CM58" s="193"/>
    </row>
    <row r="59" spans="1:95" customFormat="1" ht="15" customHeight="1"/>
    <row r="60" spans="1:95" customFormat="1" ht="15" customHeight="1"/>
    <row r="61" spans="1:95" customFormat="1" ht="15" customHeight="1"/>
    <row r="62" spans="1:95" customFormat="1" ht="15" customHeight="1"/>
    <row r="63" spans="1:95" customFormat="1" ht="15" customHeight="1"/>
    <row r="64" spans="1:95" customFormat="1" ht="15" customHeight="1"/>
    <row r="65" spans="1:89" customFormat="1" ht="15" customHeight="1"/>
    <row r="66" spans="1:89" customFormat="1" ht="15" customHeight="1"/>
    <row r="67" spans="1:89" customFormat="1" ht="15" customHeight="1"/>
    <row r="68" spans="1:89" customFormat="1" ht="15" customHeight="1"/>
    <row r="69" spans="1:89" customFormat="1" ht="15" customHeight="1"/>
    <row r="70" spans="1:89" customFormat="1" ht="15" customHeight="1"/>
    <row r="71" spans="1:89" customFormat="1" ht="15" customHeight="1"/>
    <row r="72" spans="1:89" customFormat="1" ht="15" customHeight="1"/>
    <row r="73" spans="1:89" customFormat="1" ht="15" customHeight="1"/>
    <row r="74" spans="1:89" customFormat="1" ht="15" customHeight="1"/>
    <row r="75" spans="1:89" customFormat="1" ht="15" customHeight="1"/>
    <row r="76" spans="1:89" ht="15" customHeight="1">
      <c r="A76" s="442"/>
      <c r="G76" s="91"/>
      <c r="H76" s="91"/>
      <c r="I76" s="91"/>
      <c r="J76" s="91"/>
      <c r="K76" s="91"/>
      <c r="BM76" s="134"/>
      <c r="BN76" s="134"/>
      <c r="BO76" s="134"/>
      <c r="BP76" s="134"/>
      <c r="BQ76" s="134"/>
      <c r="BR76" s="327"/>
      <c r="BX76" s="235"/>
      <c r="BY76" s="235"/>
      <c r="BZ76" s="235"/>
      <c r="CA76" s="235"/>
      <c r="CB76" s="235"/>
      <c r="CC76" s="235"/>
      <c r="CD76" s="235"/>
      <c r="CE76" s="235"/>
      <c r="CF76" s="235"/>
      <c r="CG76" s="235"/>
      <c r="CH76" s="235"/>
      <c r="CI76" s="235"/>
      <c r="CJ76" s="235"/>
      <c r="CK76" s="193"/>
    </row>
    <row r="77" spans="1:89" ht="15" customHeight="1">
      <c r="A77" s="442"/>
      <c r="G77" s="486"/>
      <c r="H77" s="91"/>
      <c r="I77" s="91"/>
      <c r="J77" s="91"/>
      <c r="K77" s="91"/>
      <c r="BM77" s="134"/>
      <c r="BN77" s="134"/>
      <c r="BO77" s="134"/>
      <c r="BP77" s="134"/>
      <c r="BQ77" s="134"/>
      <c r="BR77" s="488"/>
      <c r="BX77" s="193"/>
      <c r="BY77" s="193"/>
      <c r="BZ77" s="193"/>
      <c r="CA77" s="193"/>
      <c r="CB77" s="193"/>
      <c r="CC77" s="193"/>
      <c r="CD77" s="193"/>
      <c r="CE77" s="193"/>
      <c r="CF77" s="193"/>
      <c r="CG77" s="193"/>
      <c r="CH77" s="193"/>
      <c r="CI77" s="193"/>
      <c r="CJ77" s="193"/>
      <c r="CK77" s="193"/>
    </row>
    <row r="78" spans="1:89" ht="15" customHeight="1">
      <c r="A78" s="442"/>
      <c r="G78" s="91"/>
      <c r="H78" s="91"/>
      <c r="I78" s="91"/>
      <c r="J78" s="91"/>
      <c r="K78" s="91"/>
      <c r="Y78" s="203"/>
      <c r="Z78" s="203"/>
      <c r="AA78" s="203"/>
      <c r="AB78" s="203"/>
      <c r="AC78" s="203"/>
      <c r="BM78" s="134"/>
      <c r="BN78" s="134"/>
      <c r="BO78" s="134"/>
      <c r="BP78" s="134"/>
      <c r="BQ78" s="134"/>
      <c r="BR78" s="487"/>
      <c r="BX78" s="193"/>
      <c r="BY78" s="193"/>
      <c r="BZ78" s="193"/>
      <c r="CA78" s="193"/>
      <c r="CB78" s="193"/>
      <c r="CC78" s="193"/>
      <c r="CD78" s="193"/>
      <c r="CE78" s="193"/>
      <c r="CF78" s="193"/>
      <c r="CG78" s="193"/>
      <c r="CH78" s="193"/>
      <c r="CI78" s="193"/>
      <c r="CJ78" s="193"/>
      <c r="CK78" s="193"/>
    </row>
    <row r="79" spans="1:89" ht="15" customHeight="1">
      <c r="G79" s="91"/>
      <c r="H79" s="91"/>
      <c r="I79" s="91"/>
      <c r="J79" s="91"/>
      <c r="K79" s="91"/>
      <c r="BM79" s="193"/>
      <c r="BQ79" s="489" t="s">
        <v>31</v>
      </c>
      <c r="BR79" s="409"/>
      <c r="BX79" s="193"/>
      <c r="BY79" s="193"/>
      <c r="BZ79" s="193"/>
      <c r="CA79" s="193"/>
      <c r="CB79" s="193"/>
      <c r="CC79" s="193"/>
      <c r="CD79" s="193"/>
      <c r="CE79" s="193"/>
      <c r="CF79" s="193"/>
      <c r="CG79" s="193"/>
      <c r="CH79" s="193"/>
      <c r="CI79" s="193"/>
      <c r="CJ79" s="193"/>
      <c r="CK79" s="193"/>
    </row>
    <row r="80" spans="1:89" ht="15" customHeight="1">
      <c r="G80" s="91"/>
      <c r="H80" s="91"/>
      <c r="I80" s="91"/>
      <c r="J80" s="91"/>
      <c r="K80" s="91"/>
      <c r="BM80" s="193"/>
      <c r="BQ80" s="490"/>
      <c r="BR80" s="491"/>
      <c r="BX80" s="193"/>
      <c r="BY80" s="193"/>
      <c r="BZ80" s="193"/>
      <c r="CA80" s="193"/>
      <c r="CB80" s="193"/>
      <c r="CC80" s="193"/>
      <c r="CD80" s="193"/>
      <c r="CE80" s="193"/>
      <c r="CF80" s="193"/>
      <c r="CG80" s="193"/>
      <c r="CH80" s="193"/>
      <c r="CI80" s="193"/>
      <c r="CJ80" s="193"/>
      <c r="CK80" s="193"/>
    </row>
    <row r="81" spans="7:95" ht="15" customHeight="1">
      <c r="G81" s="91"/>
      <c r="H81" s="91"/>
      <c r="I81" s="91"/>
      <c r="J81" s="91"/>
      <c r="K81" s="91"/>
      <c r="BM81" s="492"/>
      <c r="BQ81" s="327"/>
      <c r="BR81" s="491"/>
      <c r="BX81" s="193"/>
      <c r="BY81" s="193"/>
      <c r="BZ81" s="193"/>
      <c r="CA81" s="193"/>
      <c r="CB81" s="193"/>
      <c r="CC81" s="193"/>
      <c r="CD81" s="193"/>
      <c r="CE81" s="193"/>
      <c r="CF81" s="193"/>
      <c r="CG81" s="193"/>
      <c r="CH81" s="193"/>
      <c r="CI81" s="193"/>
      <c r="CJ81" s="193"/>
      <c r="CK81" s="193"/>
    </row>
    <row r="82" spans="7:95" ht="15" customHeight="1">
      <c r="G82" s="91"/>
      <c r="H82" s="91"/>
      <c r="I82" s="91"/>
      <c r="J82" s="91"/>
      <c r="K82" s="91"/>
      <c r="BM82" s="193"/>
      <c r="BP82" s="102"/>
      <c r="BQ82" s="490"/>
      <c r="BR82" s="491"/>
      <c r="BX82" s="193"/>
      <c r="BY82" s="193"/>
      <c r="BZ82" s="193"/>
      <c r="CA82" s="193"/>
      <c r="CB82" s="193"/>
      <c r="CC82" s="193"/>
      <c r="CD82" s="193"/>
      <c r="CE82" s="193"/>
      <c r="CF82" s="193"/>
      <c r="CG82" s="193"/>
      <c r="CH82" s="193"/>
      <c r="CI82" s="193"/>
      <c r="CJ82" s="193"/>
      <c r="CK82" s="193"/>
    </row>
    <row r="83" spans="7:95" ht="15" customHeight="1">
      <c r="G83" s="91"/>
      <c r="H83" s="91"/>
      <c r="I83" s="91"/>
      <c r="J83" s="91"/>
      <c r="K83" s="91"/>
      <c r="BM83" s="193"/>
      <c r="BQ83" s="488"/>
      <c r="BR83" s="491"/>
      <c r="BX83" s="193"/>
      <c r="BY83" s="193"/>
      <c r="BZ83" s="193"/>
      <c r="CA83" s="193"/>
      <c r="CB83" s="193"/>
      <c r="CC83" s="193"/>
      <c r="CD83" s="193"/>
      <c r="CE83" s="193"/>
      <c r="CF83" s="193"/>
      <c r="CG83" s="193"/>
      <c r="CH83" s="193"/>
      <c r="CI83" s="193"/>
      <c r="CJ83" s="193"/>
      <c r="CK83" s="193"/>
    </row>
    <row r="84" spans="7:95" ht="15" customHeight="1">
      <c r="G84" s="91"/>
      <c r="H84" s="91"/>
      <c r="I84" s="91"/>
      <c r="J84" s="91"/>
      <c r="K84" s="91"/>
      <c r="U84" s="203"/>
      <c r="V84" s="203"/>
      <c r="W84" s="203"/>
      <c r="X84" s="203"/>
      <c r="BM84" s="193"/>
      <c r="BQ84" s="327"/>
      <c r="BR84" s="491"/>
      <c r="BS84" s="95"/>
      <c r="BX84" s="193"/>
      <c r="BY84" s="193"/>
      <c r="BZ84" s="193"/>
      <c r="CA84" s="193"/>
      <c r="CB84" s="193"/>
      <c r="CC84" s="193"/>
      <c r="CD84" s="193"/>
      <c r="CE84" s="193"/>
      <c r="CF84" s="193"/>
      <c r="CG84" s="193"/>
      <c r="CH84" s="193"/>
      <c r="CI84" s="193"/>
      <c r="CJ84" s="193"/>
      <c r="CK84" s="193"/>
    </row>
    <row r="85" spans="7:95" ht="15" customHeight="1">
      <c r="G85" s="91"/>
      <c r="H85" s="91"/>
      <c r="I85" s="91"/>
      <c r="J85" s="91"/>
      <c r="K85" s="91"/>
      <c r="BM85" s="193"/>
      <c r="BN85" s="134"/>
      <c r="BO85" s="134"/>
      <c r="BP85" s="134"/>
      <c r="BQ85" s="134"/>
      <c r="BR85" s="134"/>
      <c r="BS85" s="493"/>
      <c r="BT85" s="95"/>
      <c r="BU85" s="95"/>
      <c r="BV85" s="95"/>
      <c r="BW85" s="95"/>
      <c r="BX85" s="193"/>
      <c r="BY85" s="193"/>
      <c r="BZ85" s="193"/>
      <c r="CA85" s="193"/>
      <c r="CB85" s="193"/>
      <c r="CC85" s="193"/>
      <c r="CD85" s="193"/>
      <c r="CE85" s="193"/>
      <c r="CF85" s="193"/>
      <c r="CG85" s="193"/>
      <c r="CH85" s="193"/>
      <c r="CI85" s="193"/>
      <c r="CJ85" s="193"/>
      <c r="CK85" s="193"/>
    </row>
    <row r="86" spans="7:95" ht="15" customHeight="1">
      <c r="G86" s="91"/>
      <c r="H86" s="91"/>
      <c r="I86" s="91"/>
      <c r="J86" s="91"/>
      <c r="K86" s="91"/>
      <c r="Y86" s="248"/>
      <c r="Z86" s="248"/>
      <c r="AA86" s="248"/>
      <c r="AB86" s="248"/>
      <c r="AC86" s="248"/>
      <c r="BM86" s="193"/>
      <c r="BN86" s="134"/>
      <c r="BO86" s="134"/>
      <c r="BP86" s="134"/>
      <c r="BQ86" s="134"/>
      <c r="BR86" s="134"/>
      <c r="BT86" s="493"/>
      <c r="BU86" s="493"/>
      <c r="BV86" s="493"/>
      <c r="BW86" s="493"/>
      <c r="BX86" s="193"/>
      <c r="BY86" s="193"/>
      <c r="BZ86" s="193"/>
      <c r="CA86" s="193"/>
      <c r="CB86" s="193"/>
      <c r="CC86" s="193"/>
      <c r="CD86" s="193"/>
      <c r="CE86" s="193"/>
      <c r="CF86" s="193"/>
      <c r="CG86" s="193"/>
      <c r="CH86" s="193"/>
      <c r="CI86" s="193"/>
      <c r="CJ86" s="193"/>
      <c r="CK86" s="193"/>
    </row>
    <row r="87" spans="7:95" ht="15" customHeight="1">
      <c r="G87" s="91"/>
      <c r="H87" s="91"/>
      <c r="I87" s="91"/>
      <c r="J87" s="91"/>
      <c r="K87" s="91"/>
      <c r="Y87" s="248"/>
      <c r="Z87" s="248"/>
      <c r="AA87" s="248"/>
      <c r="AB87" s="248"/>
      <c r="AC87" s="248"/>
      <c r="BM87" s="193"/>
      <c r="BN87" s="134"/>
      <c r="BO87" s="134"/>
      <c r="BP87" s="134"/>
      <c r="BQ87" s="134"/>
      <c r="BR87" s="134"/>
      <c r="BX87" s="193"/>
      <c r="BY87" s="193"/>
      <c r="BZ87" s="193"/>
      <c r="CA87" s="193"/>
      <c r="CB87" s="193"/>
      <c r="CC87" s="193"/>
      <c r="CD87" s="193"/>
      <c r="CE87" s="193"/>
      <c r="CF87" s="193"/>
      <c r="CG87" s="193"/>
      <c r="CH87" s="193"/>
      <c r="CI87" s="193"/>
      <c r="CJ87" s="193"/>
      <c r="CK87" s="193"/>
    </row>
    <row r="88" spans="7:95" ht="15" customHeight="1">
      <c r="G88" s="91"/>
      <c r="H88" s="91"/>
      <c r="I88" s="91"/>
      <c r="J88" s="91"/>
      <c r="K88" s="91"/>
      <c r="Y88" s="248"/>
      <c r="Z88" s="248"/>
      <c r="AA88" s="248"/>
      <c r="AB88" s="248"/>
      <c r="AC88" s="248"/>
      <c r="BM88" s="193"/>
      <c r="BN88" s="134"/>
      <c r="BO88" s="134"/>
      <c r="BP88" s="134"/>
      <c r="BQ88" s="134"/>
      <c r="BR88" s="134"/>
      <c r="BX88" s="193"/>
      <c r="BY88" s="193"/>
      <c r="BZ88" s="193"/>
      <c r="CA88" s="193"/>
      <c r="CB88" s="193"/>
      <c r="CC88" s="193"/>
      <c r="CD88" s="193"/>
      <c r="CE88" s="193"/>
      <c r="CF88" s="193"/>
      <c r="CG88" s="193"/>
      <c r="CH88" s="193"/>
      <c r="CI88" s="193"/>
      <c r="CJ88" s="193"/>
    </row>
    <row r="89" spans="7:95" ht="15" customHeight="1">
      <c r="G89" s="91"/>
      <c r="H89" s="91"/>
      <c r="I89" s="91"/>
      <c r="J89" s="91"/>
      <c r="K89" s="91"/>
      <c r="Y89" s="248"/>
      <c r="Z89" s="248"/>
      <c r="AA89" s="248"/>
      <c r="AB89" s="248"/>
      <c r="AC89" s="248"/>
      <c r="BM89" s="193"/>
      <c r="BN89" s="134"/>
      <c r="BO89" s="134"/>
      <c r="BP89" s="134"/>
      <c r="BQ89" s="134"/>
      <c r="BR89" s="134"/>
      <c r="CE89" s="193"/>
      <c r="CK89" s="193"/>
      <c r="CL89" s="193"/>
    </row>
    <row r="90" spans="7:95" ht="15" customHeight="1">
      <c r="G90" s="91"/>
      <c r="H90" s="91"/>
      <c r="I90" s="91"/>
      <c r="J90" s="91"/>
      <c r="K90" s="91"/>
      <c r="Y90" s="248"/>
      <c r="Z90" s="248"/>
      <c r="AA90" s="248"/>
      <c r="AB90" s="248"/>
      <c r="AC90" s="248"/>
      <c r="BM90" s="193"/>
      <c r="BN90" s="134"/>
      <c r="BO90" s="134"/>
      <c r="BP90" s="134"/>
      <c r="BQ90" s="134"/>
      <c r="BR90" s="134"/>
      <c r="CE90" s="193"/>
      <c r="CK90" s="193"/>
      <c r="CL90" s="193"/>
    </row>
    <row r="91" spans="7:95" ht="15" customHeight="1">
      <c r="G91" s="91"/>
      <c r="H91" s="91"/>
      <c r="I91" s="91"/>
      <c r="J91" s="91"/>
      <c r="K91" s="91"/>
      <c r="Y91" s="248"/>
      <c r="Z91" s="248"/>
      <c r="AA91" s="248"/>
      <c r="AB91" s="248"/>
      <c r="AC91" s="248"/>
      <c r="BM91" s="193"/>
      <c r="BN91" s="134"/>
      <c r="BO91" s="134"/>
      <c r="BP91" s="134"/>
      <c r="BQ91" s="134"/>
      <c r="BR91" s="134"/>
      <c r="BS91" s="193"/>
      <c r="CC91" s="193"/>
      <c r="CD91" s="193"/>
      <c r="CE91" s="193"/>
      <c r="CK91" s="193"/>
      <c r="CL91" s="193"/>
    </row>
    <row r="92" spans="7:95" ht="15" customHeight="1">
      <c r="G92" s="91"/>
      <c r="H92" s="91"/>
      <c r="I92" s="91"/>
      <c r="J92" s="91"/>
      <c r="K92" s="91"/>
      <c r="U92" s="248"/>
      <c r="V92" s="248"/>
      <c r="W92" s="248"/>
      <c r="X92" s="248"/>
      <c r="Y92" s="248"/>
      <c r="Z92" s="248"/>
      <c r="AA92" s="248"/>
      <c r="AB92" s="248"/>
      <c r="AC92" s="248"/>
      <c r="AD92" s="193"/>
      <c r="BM92" s="193"/>
      <c r="BN92" s="134"/>
      <c r="BO92" s="134"/>
      <c r="BP92" s="134"/>
      <c r="BQ92" s="134"/>
      <c r="BR92" s="134"/>
      <c r="BS92" s="193"/>
      <c r="BT92" s="193"/>
      <c r="BU92" s="193"/>
      <c r="BV92" s="193"/>
      <c r="BW92" s="193"/>
      <c r="BX92" s="193"/>
      <c r="BY92" s="193"/>
      <c r="BZ92" s="193"/>
      <c r="CA92" s="193"/>
      <c r="CB92" s="193"/>
      <c r="CC92" s="193"/>
      <c r="CD92" s="193"/>
      <c r="CE92" s="193"/>
      <c r="CF92" s="193"/>
      <c r="CG92" s="193"/>
      <c r="CH92" s="193"/>
      <c r="CI92" s="193"/>
      <c r="CJ92" s="193"/>
      <c r="CK92" s="193"/>
      <c r="CL92" s="193"/>
      <c r="CM92" s="193"/>
      <c r="CN92" s="193"/>
      <c r="CO92" s="193"/>
      <c r="CP92" s="193"/>
      <c r="CQ92" s="193"/>
    </row>
    <row r="93" spans="7:95" ht="15" customHeight="1">
      <c r="G93" s="91"/>
      <c r="H93" s="91"/>
      <c r="I93" s="91"/>
      <c r="J93" s="91"/>
      <c r="K93" s="91"/>
      <c r="U93" s="248"/>
      <c r="V93" s="248"/>
      <c r="W93" s="248"/>
      <c r="X93" s="248"/>
      <c r="Y93" s="248"/>
      <c r="Z93" s="248"/>
      <c r="AA93" s="248"/>
      <c r="AB93" s="248"/>
      <c r="AC93" s="248"/>
      <c r="AD93" s="193"/>
      <c r="BM93" s="193"/>
      <c r="BN93" s="134"/>
      <c r="BO93" s="134"/>
      <c r="BP93" s="134"/>
      <c r="BQ93" s="134"/>
      <c r="BR93" s="134"/>
      <c r="BS93" s="193"/>
      <c r="BT93" s="193"/>
      <c r="BU93" s="193"/>
      <c r="BV93" s="193"/>
      <c r="BW93" s="193"/>
      <c r="BX93" s="193"/>
      <c r="BY93" s="193"/>
      <c r="BZ93" s="193"/>
      <c r="CA93" s="193"/>
      <c r="CB93" s="193"/>
      <c r="CC93" s="193"/>
      <c r="CD93" s="193"/>
      <c r="CE93" s="193"/>
      <c r="CF93" s="193"/>
      <c r="CG93" s="193"/>
      <c r="CH93" s="193"/>
      <c r="CI93" s="193"/>
      <c r="CJ93" s="193"/>
      <c r="CK93" s="193"/>
      <c r="CL93" s="193"/>
      <c r="CM93" s="193"/>
      <c r="CN93" s="193"/>
      <c r="CO93" s="193"/>
      <c r="CP93" s="193"/>
      <c r="CQ93" s="193"/>
    </row>
    <row r="94" spans="7:95" ht="15" customHeight="1">
      <c r="G94" s="91"/>
      <c r="H94" s="91"/>
      <c r="I94" s="91"/>
      <c r="J94" s="91"/>
      <c r="K94" s="91"/>
      <c r="Q94" s="315"/>
      <c r="U94" s="248"/>
      <c r="V94" s="248"/>
      <c r="W94" s="248"/>
      <c r="X94" s="248"/>
      <c r="Y94" s="248"/>
      <c r="Z94" s="248"/>
      <c r="AA94" s="248"/>
      <c r="AB94" s="248"/>
      <c r="AC94" s="248"/>
      <c r="AD94" s="193"/>
      <c r="BM94" s="193"/>
      <c r="BN94" s="193"/>
      <c r="BO94" s="494"/>
      <c r="BP94" s="495"/>
      <c r="BQ94" s="496"/>
      <c r="BR94" s="496"/>
      <c r="BS94" s="193"/>
      <c r="BT94" s="193"/>
      <c r="BU94" s="193"/>
      <c r="BV94" s="193"/>
      <c r="BW94" s="193"/>
      <c r="BX94" s="193"/>
      <c r="BY94" s="193"/>
      <c r="BZ94" s="193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193"/>
      <c r="CO94" s="193"/>
      <c r="CP94" s="193"/>
      <c r="CQ94" s="193"/>
    </row>
    <row r="95" spans="7:95" ht="15" customHeight="1">
      <c r="G95" s="91"/>
      <c r="H95" s="91"/>
      <c r="I95" s="91"/>
      <c r="J95" s="91"/>
      <c r="K95" s="91"/>
      <c r="Q95" s="315"/>
      <c r="U95" s="248"/>
      <c r="V95" s="248"/>
      <c r="W95" s="248"/>
      <c r="X95" s="248"/>
      <c r="Y95" s="248"/>
      <c r="Z95" s="248"/>
      <c r="AA95" s="248"/>
      <c r="AB95" s="248"/>
      <c r="AC95" s="248"/>
      <c r="AD95" s="193"/>
      <c r="BM95" s="193"/>
      <c r="BN95" s="193"/>
      <c r="BO95" s="494"/>
      <c r="BP95" s="495"/>
      <c r="BQ95" s="496"/>
      <c r="BR95" s="496"/>
      <c r="BS95" s="193"/>
      <c r="BT95" s="193"/>
      <c r="BU95" s="193"/>
      <c r="BV95" s="193"/>
      <c r="BW95" s="193"/>
      <c r="BX95" s="193"/>
      <c r="BY95" s="193"/>
      <c r="BZ95" s="193"/>
      <c r="CA95" s="193"/>
      <c r="CB95" s="193"/>
      <c r="CC95" s="193"/>
      <c r="CD95" s="193"/>
      <c r="CE95" s="193"/>
      <c r="CF95" s="193"/>
      <c r="CG95" s="193"/>
      <c r="CH95" s="193"/>
      <c r="CI95" s="193"/>
      <c r="CJ95" s="193"/>
      <c r="CK95" s="193"/>
      <c r="CL95" s="193"/>
      <c r="CM95" s="193"/>
      <c r="CN95" s="193"/>
      <c r="CO95" s="193"/>
      <c r="CP95" s="193"/>
      <c r="CQ95" s="193"/>
    </row>
    <row r="96" spans="7:95" ht="15" customHeight="1">
      <c r="G96" s="91"/>
      <c r="H96" s="91"/>
      <c r="I96" s="91"/>
      <c r="J96" s="91"/>
      <c r="K96" s="91"/>
      <c r="Q96" s="315"/>
      <c r="R96" s="315"/>
      <c r="S96" s="315"/>
      <c r="T96" s="315"/>
      <c r="U96" s="248"/>
      <c r="V96" s="248"/>
      <c r="W96" s="248"/>
      <c r="X96" s="248"/>
      <c r="Y96" s="248"/>
      <c r="Z96" s="248"/>
      <c r="AA96" s="248"/>
      <c r="AB96" s="248"/>
      <c r="AC96" s="248"/>
      <c r="AD96" s="193"/>
      <c r="BM96" s="193"/>
      <c r="BN96" s="193"/>
      <c r="BO96" s="494"/>
      <c r="BP96" s="495"/>
      <c r="BQ96" s="496"/>
      <c r="BR96" s="496"/>
      <c r="BS96" s="193"/>
      <c r="BT96" s="193"/>
      <c r="BU96" s="193"/>
      <c r="BV96" s="193"/>
      <c r="BW96" s="193"/>
      <c r="BX96" s="193"/>
      <c r="BY96" s="193"/>
      <c r="BZ96" s="193"/>
      <c r="CA96" s="193"/>
      <c r="CB96" s="193"/>
      <c r="CC96" s="193"/>
      <c r="CD96" s="193"/>
      <c r="CE96" s="193"/>
      <c r="CF96" s="193"/>
      <c r="CG96" s="193"/>
      <c r="CH96" s="193"/>
      <c r="CI96" s="193"/>
      <c r="CJ96" s="193"/>
      <c r="CK96" s="193"/>
      <c r="CL96" s="193"/>
      <c r="CM96" s="193"/>
      <c r="CN96" s="193"/>
      <c r="CO96" s="193"/>
      <c r="CP96" s="193"/>
      <c r="CQ96" s="193"/>
    </row>
    <row r="97" spans="7:95" ht="15" customHeight="1">
      <c r="G97" s="91"/>
      <c r="H97" s="91"/>
      <c r="I97" s="91"/>
      <c r="J97" s="91"/>
      <c r="K97" s="91"/>
      <c r="Q97" s="315"/>
      <c r="R97" s="315"/>
      <c r="S97" s="315"/>
      <c r="T97" s="315"/>
      <c r="U97" s="248"/>
      <c r="V97" s="248"/>
      <c r="W97" s="248"/>
      <c r="X97" s="248"/>
      <c r="Y97" s="248"/>
      <c r="Z97" s="248"/>
      <c r="AA97" s="248"/>
      <c r="AB97" s="248"/>
      <c r="AC97" s="248"/>
      <c r="BM97" s="193"/>
      <c r="BN97" s="193"/>
      <c r="BO97" s="494"/>
      <c r="BP97" s="495"/>
      <c r="BQ97" s="496"/>
      <c r="BR97" s="496"/>
      <c r="BS97" s="193"/>
      <c r="BT97" s="193"/>
      <c r="BU97" s="193"/>
      <c r="BV97" s="193"/>
      <c r="BW97" s="193"/>
      <c r="BX97" s="193"/>
      <c r="BY97" s="193"/>
      <c r="BZ97" s="193"/>
      <c r="CA97" s="193"/>
      <c r="CB97" s="193"/>
      <c r="CC97" s="193"/>
      <c r="CD97" s="193"/>
      <c r="CE97" s="193"/>
      <c r="CF97" s="193"/>
      <c r="CG97" s="193"/>
      <c r="CH97" s="193"/>
      <c r="CI97" s="193"/>
      <c r="CJ97" s="193"/>
      <c r="CK97" s="193"/>
      <c r="CL97" s="193"/>
      <c r="CM97" s="193"/>
      <c r="CN97" s="193"/>
      <c r="CO97" s="193"/>
      <c r="CP97" s="193"/>
      <c r="CQ97" s="193"/>
    </row>
    <row r="98" spans="7:95" ht="15" customHeight="1">
      <c r="G98" s="91"/>
      <c r="H98" s="91"/>
      <c r="I98" s="91"/>
      <c r="J98" s="91"/>
      <c r="K98" s="91"/>
      <c r="Q98" s="315"/>
      <c r="R98" s="315"/>
      <c r="S98" s="315"/>
      <c r="T98" s="315"/>
      <c r="U98" s="248"/>
      <c r="V98" s="248"/>
      <c r="W98" s="248"/>
      <c r="X98" s="248"/>
      <c r="BO98" s="494"/>
      <c r="BP98" s="495"/>
      <c r="BQ98" s="496"/>
      <c r="BR98" s="496"/>
      <c r="BT98" s="193"/>
      <c r="BU98" s="193"/>
      <c r="BV98" s="193"/>
      <c r="BW98" s="193"/>
      <c r="BX98" s="193"/>
      <c r="BY98" s="193"/>
      <c r="BZ98" s="193"/>
      <c r="CA98" s="193"/>
      <c r="CB98" s="193"/>
      <c r="CC98" s="193"/>
      <c r="CD98" s="193"/>
      <c r="CE98" s="193"/>
      <c r="CF98" s="193"/>
      <c r="CG98" s="193"/>
      <c r="CH98" s="193"/>
      <c r="CI98" s="193"/>
      <c r="CJ98" s="193"/>
      <c r="CK98" s="193"/>
      <c r="CL98" s="193"/>
      <c r="CM98" s="193"/>
      <c r="CN98" s="193"/>
      <c r="CO98" s="193"/>
      <c r="CP98" s="193"/>
      <c r="CQ98" s="193"/>
    </row>
    <row r="99" spans="7:95" ht="15" customHeight="1">
      <c r="G99" s="91"/>
      <c r="H99" s="91"/>
      <c r="I99" s="91"/>
      <c r="J99" s="91"/>
      <c r="K99" s="91"/>
      <c r="Q99" s="315"/>
      <c r="R99" s="315"/>
      <c r="S99" s="315"/>
      <c r="T99" s="315"/>
      <c r="U99" s="248"/>
      <c r="V99" s="248"/>
      <c r="W99" s="248"/>
      <c r="X99" s="248"/>
      <c r="BO99" s="494"/>
      <c r="BP99" s="495"/>
      <c r="BQ99" s="496"/>
      <c r="BR99" s="496"/>
    </row>
    <row r="100" spans="7:95" ht="15" customHeight="1">
      <c r="G100" s="91"/>
      <c r="H100" s="91"/>
      <c r="I100" s="91"/>
      <c r="J100" s="91"/>
      <c r="K100" s="91"/>
      <c r="Q100" s="315"/>
      <c r="R100" s="315"/>
      <c r="S100" s="315"/>
      <c r="T100" s="315"/>
      <c r="U100" s="248"/>
      <c r="V100" s="248"/>
      <c r="W100" s="248"/>
      <c r="X100" s="248"/>
      <c r="BO100" s="494"/>
      <c r="BP100" s="495"/>
      <c r="BQ100" s="496"/>
      <c r="BR100" s="496"/>
    </row>
    <row r="101" spans="7:95" ht="15" customHeight="1">
      <c r="G101" s="91"/>
      <c r="H101" s="91"/>
      <c r="I101" s="91"/>
      <c r="J101" s="91"/>
      <c r="K101" s="91"/>
      <c r="Q101" s="315"/>
      <c r="R101" s="315"/>
      <c r="S101" s="315"/>
      <c r="T101" s="315"/>
      <c r="U101" s="248"/>
      <c r="V101" s="248"/>
      <c r="W101" s="248"/>
      <c r="X101" s="248"/>
      <c r="BO101" s="494"/>
      <c r="BP101" s="495"/>
      <c r="BQ101" s="496"/>
      <c r="BR101" s="496"/>
    </row>
    <row r="102" spans="7:95" ht="15" customHeight="1">
      <c r="G102" s="91"/>
      <c r="H102" s="91"/>
      <c r="I102" s="91"/>
      <c r="J102" s="91"/>
      <c r="K102" s="91"/>
      <c r="Q102" s="315"/>
      <c r="R102" s="315"/>
      <c r="S102" s="315"/>
      <c r="T102" s="315"/>
      <c r="U102" s="248"/>
      <c r="V102" s="248"/>
      <c r="W102" s="248"/>
      <c r="X102" s="248"/>
      <c r="BO102" s="494"/>
      <c r="BP102" s="495"/>
      <c r="BQ102" s="496"/>
      <c r="BR102" s="496"/>
    </row>
    <row r="103" spans="7:95" ht="15" customHeight="1">
      <c r="G103" s="91"/>
      <c r="H103" s="91"/>
      <c r="I103" s="91"/>
      <c r="J103" s="91"/>
      <c r="K103" s="91"/>
      <c r="Q103" s="315"/>
      <c r="R103" s="315"/>
      <c r="S103" s="315"/>
      <c r="T103" s="315"/>
      <c r="U103" s="248"/>
      <c r="V103" s="248"/>
      <c r="W103" s="248"/>
      <c r="X103" s="248"/>
      <c r="BO103" s="494"/>
      <c r="BP103" s="495"/>
      <c r="BQ103" s="496"/>
      <c r="BR103" s="496"/>
    </row>
    <row r="104" spans="7:95" ht="15" customHeight="1">
      <c r="G104" s="91"/>
      <c r="H104" s="91"/>
      <c r="I104" s="91"/>
      <c r="J104" s="91"/>
      <c r="K104" s="91"/>
      <c r="Q104" s="315"/>
      <c r="R104" s="315"/>
      <c r="S104" s="315"/>
      <c r="T104" s="315"/>
      <c r="BO104" s="494"/>
      <c r="BP104" s="495"/>
      <c r="BQ104" s="496"/>
      <c r="BR104" s="496"/>
    </row>
    <row r="105" spans="7:95" ht="15" customHeight="1">
      <c r="G105" s="91"/>
      <c r="H105" s="91"/>
      <c r="I105" s="91"/>
      <c r="J105" s="91"/>
      <c r="K105" s="91"/>
      <c r="Q105" s="315"/>
      <c r="R105" s="315"/>
      <c r="S105" s="315"/>
      <c r="T105" s="315"/>
      <c r="BO105" s="494"/>
      <c r="BP105" s="495"/>
      <c r="BQ105" s="496"/>
      <c r="BR105" s="496"/>
    </row>
    <row r="106" spans="7:95" ht="15" customHeight="1">
      <c r="G106" s="91"/>
      <c r="H106" s="91"/>
      <c r="I106" s="91"/>
      <c r="J106" s="91"/>
      <c r="K106" s="91"/>
      <c r="Q106" s="315"/>
      <c r="R106" s="315"/>
      <c r="S106" s="315"/>
      <c r="T106" s="315"/>
      <c r="BO106" s="494"/>
      <c r="BP106" s="495"/>
      <c r="BQ106" s="496"/>
      <c r="BR106" s="496"/>
    </row>
    <row r="107" spans="7:95" ht="15" customHeight="1">
      <c r="G107" s="91"/>
      <c r="H107" s="91"/>
      <c r="I107" s="91"/>
      <c r="J107" s="91"/>
      <c r="K107" s="91"/>
      <c r="Q107" s="315"/>
      <c r="R107" s="315"/>
      <c r="S107" s="315"/>
      <c r="T107" s="315"/>
      <c r="BO107" s="494"/>
      <c r="BP107" s="495"/>
      <c r="BQ107" s="496"/>
      <c r="BR107" s="496"/>
    </row>
    <row r="108" spans="7:95" ht="15" customHeight="1">
      <c r="G108" s="91"/>
      <c r="H108" s="91"/>
      <c r="I108" s="91"/>
      <c r="J108" s="91"/>
      <c r="K108" s="91"/>
      <c r="Q108" s="497"/>
      <c r="R108" s="315"/>
      <c r="S108" s="315"/>
      <c r="T108" s="315"/>
      <c r="BO108" s="494"/>
      <c r="BP108" s="495"/>
      <c r="BQ108" s="496"/>
      <c r="BR108" s="496"/>
    </row>
    <row r="109" spans="7:95" ht="12.75" customHeight="1">
      <c r="G109" s="91"/>
      <c r="H109" s="91"/>
      <c r="I109" s="91"/>
      <c r="J109" s="91"/>
      <c r="K109" s="91"/>
      <c r="Q109" s="497"/>
      <c r="R109" s="315"/>
      <c r="S109" s="315"/>
      <c r="T109" s="315"/>
      <c r="BO109" s="494"/>
      <c r="BP109" s="495"/>
      <c r="BQ109" s="496"/>
      <c r="BR109" s="496"/>
    </row>
    <row r="110" spans="7:95" ht="12.75" customHeight="1">
      <c r="G110" s="91"/>
      <c r="H110" s="91"/>
      <c r="I110" s="91"/>
      <c r="J110" s="91"/>
      <c r="K110" s="91"/>
      <c r="Q110" s="497"/>
      <c r="R110" s="315"/>
      <c r="S110" s="315"/>
      <c r="T110" s="315"/>
      <c r="BO110" s="494"/>
      <c r="BP110" s="495"/>
      <c r="BQ110" s="496"/>
      <c r="BR110" s="496"/>
    </row>
    <row r="111" spans="7:95" ht="12.75" customHeight="1">
      <c r="G111" s="91"/>
      <c r="H111" s="91"/>
      <c r="I111" s="91"/>
      <c r="J111" s="91"/>
      <c r="K111" s="91"/>
      <c r="Q111" s="315"/>
      <c r="R111" s="315"/>
      <c r="S111" s="315"/>
      <c r="T111" s="315"/>
      <c r="BO111" s="494"/>
      <c r="BP111" s="495"/>
      <c r="BQ111" s="496"/>
      <c r="BR111" s="496"/>
    </row>
    <row r="112" spans="7:95" ht="12.75" customHeight="1">
      <c r="G112" s="91"/>
      <c r="H112" s="91"/>
      <c r="I112" s="91"/>
      <c r="J112" s="91"/>
      <c r="K112" s="91"/>
      <c r="Q112" s="315"/>
      <c r="R112" s="315"/>
      <c r="S112" s="315"/>
      <c r="T112" s="315"/>
    </row>
    <row r="113" spans="7:75" ht="12.75" customHeight="1">
      <c r="G113" s="91"/>
      <c r="H113" s="91"/>
      <c r="I113" s="91"/>
      <c r="J113" s="91"/>
      <c r="K113" s="91"/>
      <c r="Q113" s="315"/>
      <c r="R113" s="315"/>
      <c r="S113" s="315"/>
      <c r="T113" s="315"/>
    </row>
    <row r="114" spans="7:75" ht="12.75" customHeight="1">
      <c r="G114" s="91"/>
      <c r="H114" s="91"/>
      <c r="I114" s="91"/>
      <c r="J114" s="91"/>
      <c r="K114" s="91"/>
      <c r="Q114" s="315"/>
      <c r="R114" s="315"/>
      <c r="S114" s="315"/>
      <c r="T114" s="315"/>
    </row>
    <row r="115" spans="7:75" ht="12.75" customHeight="1">
      <c r="G115" s="91"/>
      <c r="H115" s="91"/>
      <c r="I115" s="91"/>
      <c r="J115" s="91"/>
      <c r="K115" s="91"/>
      <c r="Q115" s="315"/>
      <c r="R115" s="315"/>
      <c r="S115" s="315"/>
      <c r="T115" s="315"/>
    </row>
    <row r="116" spans="7:75" ht="12.75" customHeight="1">
      <c r="G116" s="91"/>
      <c r="H116" s="91"/>
      <c r="I116" s="91"/>
      <c r="J116" s="91"/>
      <c r="K116" s="91"/>
      <c r="Q116" s="315"/>
      <c r="R116" s="315"/>
      <c r="S116" s="315"/>
      <c r="T116" s="315"/>
    </row>
    <row r="117" spans="7:75" ht="12.75" customHeight="1">
      <c r="G117" s="91"/>
      <c r="H117" s="91"/>
      <c r="I117" s="91"/>
      <c r="J117" s="91"/>
      <c r="K117" s="91"/>
      <c r="Q117" s="315"/>
      <c r="R117" s="315"/>
      <c r="S117" s="315"/>
      <c r="T117" s="315"/>
      <c r="BM117" s="95"/>
      <c r="BN117" s="95"/>
      <c r="BO117" s="95"/>
      <c r="BP117" s="95"/>
      <c r="BQ117" s="95"/>
      <c r="BR117" s="95"/>
      <c r="BS117" s="95"/>
    </row>
    <row r="118" spans="7:75" ht="12.75" customHeight="1">
      <c r="G118" s="91"/>
      <c r="H118" s="91"/>
      <c r="I118" s="91"/>
      <c r="J118" s="91"/>
      <c r="K118" s="91"/>
      <c r="Q118" s="315"/>
      <c r="R118" s="315"/>
      <c r="S118" s="315"/>
      <c r="T118" s="315"/>
      <c r="BM118" s="493"/>
      <c r="BN118" s="359"/>
      <c r="BO118" s="468"/>
      <c r="BP118" s="468"/>
      <c r="BQ118" s="468"/>
      <c r="BR118" s="468"/>
      <c r="BS118" s="468"/>
      <c r="BT118" s="95"/>
      <c r="BU118" s="95"/>
      <c r="BV118" s="95"/>
      <c r="BW118" s="95"/>
    </row>
    <row r="119" spans="7:75" ht="12.75" customHeight="1">
      <c r="G119" s="91"/>
      <c r="H119" s="315"/>
      <c r="I119" s="315"/>
      <c r="J119" s="315"/>
      <c r="K119" s="498"/>
      <c r="Q119" s="315"/>
      <c r="R119" s="315"/>
      <c r="S119" s="315"/>
      <c r="T119" s="315"/>
      <c r="BN119" s="499"/>
      <c r="BT119" s="468"/>
    </row>
    <row r="120" spans="7:75" ht="12.75" customHeight="1">
      <c r="G120" s="91"/>
      <c r="H120" s="315"/>
      <c r="I120" s="315"/>
      <c r="J120" s="315"/>
      <c r="K120" s="315"/>
      <c r="Q120" s="315"/>
      <c r="R120" s="315"/>
      <c r="S120" s="315"/>
      <c r="T120" s="315"/>
      <c r="BN120" s="499"/>
    </row>
    <row r="121" spans="7:75" ht="12.75" customHeight="1">
      <c r="G121" s="91"/>
      <c r="H121" s="315"/>
      <c r="I121" s="315"/>
      <c r="J121" s="315"/>
      <c r="K121" s="315"/>
      <c r="Q121" s="315"/>
      <c r="R121" s="315"/>
      <c r="S121" s="315"/>
      <c r="T121" s="315"/>
      <c r="BN121" s="499"/>
      <c r="BW121" s="203"/>
    </row>
    <row r="122" spans="7:75" ht="12.75" customHeight="1">
      <c r="G122" s="91"/>
      <c r="H122" s="315"/>
      <c r="I122" s="315"/>
      <c r="J122" s="315"/>
      <c r="K122" s="315"/>
      <c r="Q122" s="315"/>
      <c r="R122" s="315"/>
      <c r="S122" s="315"/>
      <c r="T122" s="315"/>
      <c r="BN122" s="499"/>
    </row>
    <row r="123" spans="7:75" ht="12.75" customHeight="1">
      <c r="G123" s="91"/>
      <c r="H123" s="315"/>
      <c r="I123" s="315"/>
      <c r="J123" s="315"/>
      <c r="K123" s="315"/>
      <c r="Q123" s="315"/>
      <c r="R123" s="315"/>
      <c r="S123" s="315"/>
      <c r="T123" s="315"/>
      <c r="BN123" s="499"/>
    </row>
    <row r="124" spans="7:75" ht="12.75" customHeight="1">
      <c r="G124" s="91"/>
      <c r="H124" s="315"/>
      <c r="I124" s="315"/>
      <c r="J124" s="315"/>
      <c r="K124" s="315"/>
      <c r="Q124" s="315"/>
      <c r="R124" s="315"/>
      <c r="S124" s="315"/>
      <c r="T124" s="315"/>
      <c r="BN124" s="499"/>
    </row>
    <row r="125" spans="7:75" ht="12.75" customHeight="1">
      <c r="G125" s="91"/>
      <c r="H125" s="315"/>
      <c r="I125" s="315"/>
      <c r="J125" s="315"/>
      <c r="K125" s="315"/>
      <c r="Q125" s="315"/>
      <c r="R125" s="315"/>
      <c r="S125" s="315"/>
      <c r="T125" s="315"/>
    </row>
    <row r="126" spans="7:75" ht="12.75" customHeight="1">
      <c r="G126" s="315"/>
      <c r="H126" s="315"/>
      <c r="I126" s="315"/>
      <c r="J126" s="315"/>
      <c r="K126" s="315"/>
      <c r="Q126" s="315"/>
      <c r="R126" s="315"/>
      <c r="S126" s="315"/>
      <c r="T126" s="315"/>
    </row>
    <row r="127" spans="7:75" ht="12.75" customHeight="1">
      <c r="G127" s="315"/>
      <c r="H127" s="315"/>
      <c r="I127" s="315"/>
      <c r="J127" s="315"/>
      <c r="K127" s="315"/>
      <c r="Q127" s="315"/>
      <c r="R127" s="315"/>
      <c r="S127" s="315"/>
      <c r="T127" s="315"/>
    </row>
    <row r="128" spans="7:75" ht="12.75" customHeight="1">
      <c r="G128" s="315"/>
      <c r="H128" s="315"/>
      <c r="I128" s="315"/>
      <c r="J128" s="315"/>
      <c r="K128" s="315"/>
      <c r="Q128" s="315"/>
      <c r="R128" s="315"/>
      <c r="S128" s="315"/>
      <c r="T128" s="315"/>
    </row>
    <row r="129" spans="7:20" ht="12.75" customHeight="1">
      <c r="G129" s="315"/>
      <c r="H129" s="315"/>
      <c r="I129" s="315"/>
      <c r="J129" s="315"/>
      <c r="K129" s="315"/>
      <c r="Q129" s="315"/>
      <c r="R129" s="315"/>
      <c r="S129" s="315"/>
      <c r="T129" s="315"/>
    </row>
    <row r="130" spans="7:20" ht="12.75" customHeight="1">
      <c r="H130" s="315"/>
      <c r="I130" s="315"/>
      <c r="J130" s="315"/>
      <c r="K130" s="315"/>
      <c r="Q130" s="315"/>
      <c r="R130" s="315"/>
      <c r="S130" s="315"/>
      <c r="T130" s="315"/>
    </row>
    <row r="131" spans="7:20" ht="12.75" customHeight="1">
      <c r="H131" s="315"/>
      <c r="I131" s="315"/>
      <c r="J131" s="315"/>
      <c r="K131" s="315"/>
      <c r="Q131" s="315"/>
      <c r="R131" s="315"/>
      <c r="S131" s="315"/>
      <c r="T131" s="315"/>
    </row>
    <row r="132" spans="7:20" ht="12.75" customHeight="1">
      <c r="H132" s="315"/>
      <c r="I132" s="315"/>
      <c r="J132" s="315"/>
      <c r="K132" s="315"/>
      <c r="Q132" s="315"/>
      <c r="R132" s="315"/>
      <c r="S132" s="315"/>
      <c r="T132" s="315"/>
    </row>
    <row r="133" spans="7:20" ht="12.75" customHeight="1">
      <c r="H133" s="315"/>
      <c r="I133" s="315"/>
      <c r="J133" s="315"/>
      <c r="K133" s="315"/>
      <c r="Q133" s="315"/>
      <c r="R133" s="315"/>
      <c r="S133" s="315"/>
      <c r="T133" s="315"/>
    </row>
    <row r="134" spans="7:20" ht="12.75" customHeight="1">
      <c r="H134" s="315"/>
      <c r="I134" s="315"/>
      <c r="J134" s="315"/>
      <c r="K134" s="315"/>
      <c r="Q134" s="315"/>
      <c r="R134" s="315"/>
      <c r="S134" s="315"/>
      <c r="T134" s="315"/>
    </row>
    <row r="135" spans="7:20" ht="12.75" customHeight="1">
      <c r="H135" s="315"/>
      <c r="I135" s="315"/>
      <c r="J135" s="315"/>
      <c r="K135" s="315"/>
      <c r="Q135" s="315"/>
      <c r="R135" s="315"/>
      <c r="S135" s="315"/>
      <c r="T135" s="315"/>
    </row>
    <row r="136" spans="7:20" ht="12.75" customHeight="1">
      <c r="H136" s="315"/>
      <c r="I136" s="315"/>
      <c r="J136" s="315"/>
      <c r="K136" s="315"/>
      <c r="Q136" s="315"/>
      <c r="R136" s="315"/>
      <c r="S136" s="315"/>
      <c r="T136" s="315"/>
    </row>
    <row r="137" spans="7:20" ht="12.75" customHeight="1">
      <c r="H137" s="315"/>
      <c r="I137" s="315"/>
      <c r="J137" s="315"/>
      <c r="K137" s="315"/>
      <c r="Q137" s="315"/>
      <c r="R137" s="315"/>
      <c r="S137" s="315"/>
      <c r="T137" s="315"/>
    </row>
    <row r="138" spans="7:20" ht="12.75" customHeight="1">
      <c r="H138" s="315"/>
      <c r="I138" s="315"/>
      <c r="J138" s="315"/>
      <c r="K138" s="315"/>
      <c r="Q138" s="315"/>
      <c r="R138" s="315"/>
      <c r="S138" s="315"/>
      <c r="T138" s="315"/>
    </row>
    <row r="139" spans="7:20" ht="12.75" customHeight="1">
      <c r="H139" s="315"/>
      <c r="I139" s="315"/>
      <c r="J139" s="315"/>
      <c r="K139" s="315"/>
      <c r="Q139" s="315"/>
      <c r="R139" s="315"/>
      <c r="S139" s="315"/>
      <c r="T139" s="315"/>
    </row>
    <row r="140" spans="7:20" ht="12.75" customHeight="1">
      <c r="H140" s="315"/>
      <c r="I140" s="315"/>
      <c r="J140" s="315"/>
      <c r="K140" s="315"/>
      <c r="Q140" s="315"/>
      <c r="R140" s="315"/>
      <c r="S140" s="315"/>
      <c r="T140" s="315"/>
    </row>
    <row r="141" spans="7:20" ht="12.75" customHeight="1">
      <c r="H141" s="315"/>
      <c r="I141" s="315"/>
      <c r="J141" s="315"/>
      <c r="K141" s="315"/>
      <c r="Q141" s="315"/>
      <c r="R141" s="315"/>
      <c r="S141" s="315"/>
      <c r="T141" s="315"/>
    </row>
    <row r="142" spans="7:20" ht="12.75" customHeight="1">
      <c r="H142" s="315"/>
      <c r="I142" s="315"/>
      <c r="J142" s="315"/>
      <c r="K142" s="315"/>
      <c r="Q142" s="315"/>
      <c r="R142" s="315"/>
      <c r="S142" s="315"/>
      <c r="T142" s="315"/>
    </row>
    <row r="143" spans="7:20" ht="12.75" customHeight="1">
      <c r="H143" s="315"/>
      <c r="I143" s="315"/>
      <c r="J143" s="315"/>
      <c r="K143" s="315"/>
      <c r="Q143" s="315"/>
      <c r="R143" s="315"/>
      <c r="S143" s="315"/>
      <c r="T143" s="315"/>
    </row>
    <row r="144" spans="7:20" ht="12.75" customHeight="1">
      <c r="H144" s="315"/>
      <c r="I144" s="315"/>
      <c r="J144" s="315"/>
      <c r="K144" s="315"/>
      <c r="Q144" s="315"/>
      <c r="R144" s="315"/>
      <c r="S144" s="315"/>
      <c r="T144" s="315"/>
    </row>
    <row r="145" spans="8:20" ht="12.75" customHeight="1">
      <c r="H145" s="315"/>
      <c r="I145" s="315"/>
      <c r="J145" s="315"/>
      <c r="K145" s="315"/>
      <c r="Q145" s="315"/>
      <c r="R145" s="315"/>
      <c r="S145" s="315"/>
      <c r="T145" s="315"/>
    </row>
    <row r="146" spans="8:20" ht="12.75" customHeight="1">
      <c r="H146" s="315"/>
      <c r="I146" s="315"/>
      <c r="J146" s="315"/>
      <c r="K146" s="315"/>
      <c r="Q146" s="315"/>
      <c r="R146" s="315"/>
      <c r="S146" s="315"/>
      <c r="T146" s="315"/>
    </row>
    <row r="147" spans="8:20" ht="12.75" customHeight="1">
      <c r="I147" s="315"/>
      <c r="J147" s="315"/>
      <c r="K147" s="315"/>
      <c r="Q147" s="315"/>
      <c r="R147" s="315"/>
      <c r="S147" s="315"/>
      <c r="T147" s="315"/>
    </row>
    <row r="148" spans="8:20" ht="12.75" customHeight="1">
      <c r="Q148" s="315"/>
      <c r="R148" s="315"/>
      <c r="S148" s="315"/>
      <c r="T148" s="315"/>
    </row>
    <row r="149" spans="8:20" ht="12.75" customHeight="1">
      <c r="Q149" s="315"/>
      <c r="R149" s="315"/>
      <c r="S149" s="315"/>
      <c r="T149" s="315"/>
    </row>
    <row r="150" spans="8:20" ht="12.75" customHeight="1">
      <c r="Q150" s="315"/>
      <c r="R150" s="315"/>
      <c r="S150" s="315"/>
      <c r="T150" s="315"/>
    </row>
    <row r="151" spans="8:20" ht="12.75" customHeight="1">
      <c r="Q151" s="315"/>
      <c r="R151" s="315"/>
      <c r="S151" s="315"/>
      <c r="T151" s="315"/>
    </row>
    <row r="152" spans="8:20" ht="12.75" customHeight="1">
      <c r="Q152" s="315"/>
      <c r="R152" s="315"/>
      <c r="S152" s="315"/>
      <c r="T152" s="315"/>
    </row>
    <row r="153" spans="8:20" ht="12.75" customHeight="1">
      <c r="Q153" s="315"/>
      <c r="R153" s="315"/>
      <c r="S153" s="315"/>
      <c r="T153" s="315"/>
    </row>
    <row r="154" spans="8:20" ht="12.75" customHeight="1">
      <c r="Q154" s="315"/>
      <c r="R154" s="315"/>
      <c r="S154" s="315"/>
      <c r="T154" s="315"/>
    </row>
    <row r="155" spans="8:20" ht="12.75" customHeight="1">
      <c r="Q155" s="315"/>
      <c r="R155" s="315"/>
      <c r="S155" s="315"/>
      <c r="T155" s="315"/>
    </row>
    <row r="156" spans="8:20" ht="12.75" customHeight="1">
      <c r="Q156" s="315"/>
      <c r="R156" s="315"/>
      <c r="S156" s="315"/>
      <c r="T156" s="315"/>
    </row>
    <row r="157" spans="8:20" ht="12.75" customHeight="1">
      <c r="Q157" s="315"/>
      <c r="R157" s="315"/>
      <c r="S157" s="315"/>
      <c r="T157" s="315"/>
    </row>
    <row r="158" spans="8:20" ht="12.75" customHeight="1">
      <c r="Q158" s="315"/>
      <c r="R158" s="315"/>
      <c r="S158" s="315"/>
      <c r="T158" s="315"/>
    </row>
    <row r="159" spans="8:20" ht="12.75" customHeight="1">
      <c r="Q159" s="315"/>
      <c r="R159" s="315"/>
      <c r="S159" s="315"/>
      <c r="T159" s="315"/>
    </row>
    <row r="160" spans="8:20" ht="12.75" customHeight="1">
      <c r="Q160" s="315"/>
      <c r="R160" s="315"/>
      <c r="S160" s="315"/>
      <c r="T160" s="315"/>
    </row>
    <row r="161" spans="7:20" ht="12.75" customHeight="1">
      <c r="Q161" s="315"/>
      <c r="R161" s="315"/>
      <c r="S161" s="315"/>
      <c r="T161" s="315"/>
    </row>
    <row r="162" spans="7:20" ht="12.75" customHeight="1">
      <c r="Q162" s="315"/>
      <c r="R162" s="315"/>
      <c r="S162" s="315"/>
      <c r="T162" s="315"/>
    </row>
    <row r="163" spans="7:20" ht="12.75" customHeight="1">
      <c r="Q163" s="315"/>
      <c r="R163" s="315"/>
      <c r="S163" s="315"/>
      <c r="T163" s="315"/>
    </row>
    <row r="164" spans="7:20" ht="12.75" customHeight="1">
      <c r="Q164" s="315"/>
      <c r="R164" s="315"/>
      <c r="S164" s="315"/>
      <c r="T164" s="315"/>
    </row>
    <row r="165" spans="7:20" ht="12.75" customHeight="1">
      <c r="Q165" s="315"/>
      <c r="R165" s="315"/>
      <c r="S165" s="315"/>
      <c r="T165" s="315"/>
    </row>
    <row r="166" spans="7:20" ht="12.75" customHeight="1">
      <c r="Q166" s="315"/>
      <c r="R166" s="315"/>
      <c r="S166" s="315"/>
      <c r="T166" s="315"/>
    </row>
    <row r="167" spans="7:20" ht="12.75" customHeight="1">
      <c r="Q167" s="315"/>
      <c r="R167" s="315"/>
      <c r="S167" s="315"/>
      <c r="T167" s="315"/>
    </row>
    <row r="168" spans="7:20" ht="12.75" customHeight="1">
      <c r="Q168" s="315"/>
      <c r="R168" s="315"/>
      <c r="S168" s="315"/>
      <c r="T168" s="315"/>
    </row>
    <row r="169" spans="7:20" ht="12.75" customHeight="1">
      <c r="Q169" s="315"/>
      <c r="R169" s="315"/>
      <c r="S169" s="315"/>
      <c r="T169" s="315"/>
    </row>
    <row r="170" spans="7:20" ht="12.75" customHeight="1">
      <c r="Q170" s="315"/>
      <c r="R170" s="315"/>
      <c r="S170" s="315"/>
      <c r="T170" s="315"/>
    </row>
    <row r="171" spans="7:20" ht="12.75" customHeight="1">
      <c r="Q171" s="315"/>
      <c r="R171" s="315"/>
      <c r="S171" s="315"/>
      <c r="T171" s="315"/>
    </row>
    <row r="172" spans="7:20" ht="12.75" customHeight="1">
      <c r="Q172" s="315"/>
      <c r="R172" s="315"/>
      <c r="S172" s="315"/>
      <c r="T172" s="315"/>
    </row>
    <row r="173" spans="7:20" ht="12.75" customHeight="1">
      <c r="G173" s="500"/>
      <c r="Q173" s="315"/>
      <c r="R173" s="315"/>
      <c r="S173" s="315"/>
      <c r="T173" s="315"/>
    </row>
    <row r="174" spans="7:20" ht="12.75" customHeight="1">
      <c r="G174" s="500"/>
      <c r="Q174" s="315"/>
      <c r="R174" s="315"/>
      <c r="S174" s="315"/>
      <c r="T174" s="315"/>
    </row>
    <row r="175" spans="7:20" ht="12.75" customHeight="1">
      <c r="G175" s="500"/>
      <c r="Q175" s="315"/>
      <c r="R175" s="315"/>
      <c r="S175" s="315"/>
      <c r="T175" s="315"/>
    </row>
    <row r="176" spans="7:20" ht="12.75" customHeight="1">
      <c r="G176" s="500"/>
      <c r="Q176" s="315"/>
      <c r="R176" s="315"/>
      <c r="S176" s="315"/>
      <c r="T176" s="315"/>
    </row>
    <row r="177" spans="7:20" ht="12.75" customHeight="1">
      <c r="G177" s="501"/>
      <c r="Q177" s="315"/>
      <c r="R177" s="315"/>
      <c r="S177" s="315"/>
      <c r="T177" s="315"/>
    </row>
    <row r="178" spans="7:20" ht="12.75" customHeight="1">
      <c r="G178" s="501"/>
      <c r="Q178" s="315"/>
      <c r="R178" s="315"/>
      <c r="S178" s="315"/>
      <c r="T178" s="315"/>
    </row>
    <row r="179" spans="7:20" ht="12.75" customHeight="1">
      <c r="G179" s="502"/>
      <c r="Q179" s="315"/>
      <c r="R179" s="315"/>
      <c r="S179" s="315"/>
      <c r="T179" s="315"/>
    </row>
    <row r="180" spans="7:20" ht="12.75" customHeight="1">
      <c r="G180" s="503"/>
      <c r="Q180" s="315"/>
      <c r="R180" s="315"/>
      <c r="S180" s="315"/>
      <c r="T180" s="315"/>
    </row>
    <row r="181" spans="7:20" ht="12.75" customHeight="1">
      <c r="G181" s="503"/>
      <c r="Q181" s="315"/>
      <c r="R181" s="315"/>
      <c r="S181" s="315"/>
      <c r="T181" s="315"/>
    </row>
    <row r="182" spans="7:20" ht="12.75" customHeight="1">
      <c r="G182" s="503"/>
      <c r="Q182" s="315"/>
      <c r="R182" s="315"/>
      <c r="S182" s="315"/>
      <c r="T182" s="315"/>
    </row>
    <row r="183" spans="7:20" ht="12.75" customHeight="1">
      <c r="G183" s="503"/>
      <c r="Q183" s="315"/>
      <c r="R183" s="315"/>
      <c r="S183" s="315"/>
      <c r="T183" s="315"/>
    </row>
    <row r="184" spans="7:20" ht="12.75" customHeight="1">
      <c r="G184" s="503"/>
      <c r="Q184" s="315"/>
      <c r="R184" s="315"/>
      <c r="S184" s="315"/>
      <c r="T184" s="315"/>
    </row>
    <row r="185" spans="7:20" ht="12.75" customHeight="1">
      <c r="G185" s="503"/>
      <c r="Q185" s="315"/>
      <c r="R185" s="315"/>
      <c r="S185" s="315"/>
      <c r="T185" s="315"/>
    </row>
    <row r="186" spans="7:20" ht="12.75" customHeight="1">
      <c r="G186" s="503"/>
      <c r="Q186" s="315"/>
      <c r="R186" s="315"/>
      <c r="S186" s="315"/>
      <c r="T186" s="315"/>
    </row>
    <row r="187" spans="7:20" ht="12.75" customHeight="1">
      <c r="G187" s="503"/>
      <c r="Q187" s="315"/>
      <c r="R187" s="315"/>
      <c r="S187" s="315"/>
      <c r="T187" s="315"/>
    </row>
    <row r="188" spans="7:20" ht="12.75" customHeight="1">
      <c r="G188" s="503"/>
      <c r="Q188" s="315"/>
      <c r="R188" s="315"/>
      <c r="S188" s="315"/>
      <c r="T188" s="315"/>
    </row>
    <row r="189" spans="7:20" ht="12.75" customHeight="1">
      <c r="G189" s="503"/>
      <c r="Q189" s="315"/>
      <c r="R189" s="315"/>
      <c r="S189" s="315"/>
      <c r="T189" s="315"/>
    </row>
    <row r="190" spans="7:20" ht="12.75" customHeight="1">
      <c r="G190" s="503"/>
      <c r="Q190" s="315"/>
      <c r="R190" s="315"/>
      <c r="S190" s="315"/>
      <c r="T190" s="315"/>
    </row>
    <row r="191" spans="7:20" ht="12.75" customHeight="1">
      <c r="G191" s="503"/>
      <c r="K191" s="504"/>
      <c r="Q191" s="315"/>
      <c r="R191" s="315"/>
      <c r="S191" s="315"/>
      <c r="T191" s="315"/>
    </row>
    <row r="192" spans="7:20" ht="12.75" customHeight="1">
      <c r="G192" s="503"/>
      <c r="K192" s="504"/>
      <c r="Q192" s="315"/>
      <c r="R192" s="315"/>
      <c r="S192" s="315"/>
      <c r="T192" s="315"/>
    </row>
    <row r="193" spans="7:20" ht="12.75" customHeight="1">
      <c r="G193" s="502"/>
      <c r="K193" s="504"/>
      <c r="Q193" s="315"/>
      <c r="R193" s="315"/>
      <c r="S193" s="315"/>
      <c r="T193" s="315"/>
    </row>
    <row r="194" spans="7:20" ht="12.75" customHeight="1">
      <c r="G194" s="503"/>
      <c r="H194" s="500"/>
      <c r="K194" s="504"/>
      <c r="Q194" s="315"/>
      <c r="R194" s="315"/>
      <c r="S194" s="315"/>
      <c r="T194" s="315"/>
    </row>
    <row r="195" spans="7:20" ht="12.75" customHeight="1">
      <c r="G195" s="503"/>
      <c r="H195" s="505"/>
      <c r="I195" s="500"/>
      <c r="J195" s="500"/>
      <c r="K195" s="500"/>
      <c r="Q195" s="315"/>
      <c r="R195" s="315"/>
      <c r="S195" s="315"/>
      <c r="T195" s="315"/>
    </row>
    <row r="196" spans="7:20" ht="12.75" customHeight="1">
      <c r="G196" s="502"/>
      <c r="H196" s="506"/>
      <c r="I196" s="505"/>
      <c r="J196" s="505"/>
      <c r="K196" s="505"/>
      <c r="Q196" s="315"/>
      <c r="R196" s="315"/>
      <c r="S196" s="315"/>
      <c r="T196" s="315"/>
    </row>
    <row r="197" spans="7:20" ht="12.75" customHeight="1">
      <c r="G197" s="502"/>
      <c r="H197" s="507"/>
      <c r="I197" s="506"/>
      <c r="J197" s="506"/>
      <c r="K197" s="506"/>
      <c r="Q197" s="315"/>
      <c r="R197" s="315"/>
      <c r="S197" s="315"/>
      <c r="T197" s="315"/>
    </row>
    <row r="198" spans="7:20" ht="12.75" customHeight="1">
      <c r="G198" s="503"/>
      <c r="H198" s="507"/>
      <c r="I198" s="507"/>
      <c r="J198" s="507"/>
      <c r="K198" s="507"/>
      <c r="Q198" s="315"/>
      <c r="R198" s="315"/>
      <c r="S198" s="315"/>
      <c r="T198" s="315"/>
    </row>
    <row r="199" spans="7:20" ht="12.75" customHeight="1">
      <c r="G199" s="503"/>
      <c r="H199" s="507"/>
      <c r="I199" s="507"/>
      <c r="J199" s="507"/>
      <c r="K199" s="507"/>
      <c r="Q199" s="315"/>
      <c r="R199" s="315"/>
      <c r="S199" s="315"/>
      <c r="T199" s="315"/>
    </row>
    <row r="200" spans="7:20" ht="12.75" customHeight="1">
      <c r="G200" s="503"/>
      <c r="H200" s="507"/>
      <c r="I200" s="507"/>
      <c r="J200" s="507"/>
      <c r="K200" s="507"/>
      <c r="Q200" s="315"/>
      <c r="R200" s="315"/>
      <c r="S200" s="315"/>
      <c r="T200" s="315"/>
    </row>
    <row r="201" spans="7:20" ht="12.75" customHeight="1">
      <c r="G201" s="503"/>
      <c r="H201" s="507"/>
      <c r="I201" s="507"/>
      <c r="J201" s="507"/>
      <c r="K201" s="507"/>
      <c r="Q201" s="315"/>
      <c r="R201" s="315"/>
      <c r="S201" s="315"/>
      <c r="T201" s="315"/>
    </row>
    <row r="202" spans="7:20" ht="12.75" customHeight="1">
      <c r="G202" s="503"/>
      <c r="H202" s="507"/>
      <c r="I202" s="507"/>
      <c r="J202" s="507"/>
      <c r="K202" s="507"/>
      <c r="Q202" s="315"/>
      <c r="R202" s="315"/>
      <c r="S202" s="315"/>
      <c r="T202" s="315"/>
    </row>
    <row r="203" spans="7:20" ht="12.75" customHeight="1">
      <c r="G203" s="503"/>
      <c r="H203" s="507"/>
      <c r="I203" s="507"/>
      <c r="J203" s="507"/>
      <c r="K203" s="507"/>
      <c r="Q203" s="315"/>
      <c r="R203" s="315"/>
      <c r="S203" s="315"/>
      <c r="T203" s="315"/>
    </row>
    <row r="204" spans="7:20" ht="12.75" customHeight="1">
      <c r="G204" s="503"/>
      <c r="H204" s="507"/>
      <c r="I204" s="507"/>
      <c r="J204" s="507"/>
      <c r="K204" s="507"/>
      <c r="Q204" s="315"/>
      <c r="R204" s="315"/>
      <c r="S204" s="315"/>
      <c r="T204" s="315"/>
    </row>
    <row r="205" spans="7:20" ht="12.75" customHeight="1">
      <c r="G205" s="503"/>
      <c r="H205" s="507"/>
      <c r="I205" s="507"/>
      <c r="J205" s="507"/>
      <c r="K205" s="507"/>
      <c r="Q205" s="315"/>
      <c r="R205" s="315"/>
      <c r="S205" s="315"/>
      <c r="T205" s="315"/>
    </row>
    <row r="206" spans="7:20" ht="12.75" customHeight="1">
      <c r="G206" s="503"/>
      <c r="H206" s="507"/>
      <c r="I206" s="507"/>
      <c r="J206" s="507"/>
      <c r="K206" s="507"/>
      <c r="Q206" s="315"/>
      <c r="R206" s="315"/>
      <c r="S206" s="315"/>
      <c r="T206" s="315"/>
    </row>
    <row r="207" spans="7:20" ht="12.75" customHeight="1">
      <c r="G207" s="503"/>
      <c r="H207" s="508"/>
      <c r="I207" s="507"/>
      <c r="J207" s="507"/>
      <c r="K207" s="507"/>
      <c r="Q207" s="315"/>
      <c r="R207" s="315"/>
      <c r="S207" s="315"/>
      <c r="T207" s="315"/>
    </row>
    <row r="208" spans="7:20" ht="12.75" customHeight="1">
      <c r="G208" s="503"/>
      <c r="H208" s="508"/>
      <c r="I208" s="508"/>
      <c r="J208" s="508"/>
      <c r="K208" s="509"/>
      <c r="Q208" s="315"/>
      <c r="R208" s="315"/>
      <c r="S208" s="315"/>
      <c r="T208" s="315"/>
    </row>
    <row r="209" spans="7:20" ht="12.75" customHeight="1">
      <c r="G209" s="503"/>
      <c r="H209" s="508"/>
      <c r="I209" s="508"/>
      <c r="J209" s="508"/>
      <c r="K209" s="509"/>
      <c r="Q209" s="315"/>
      <c r="R209" s="315"/>
      <c r="S209" s="315"/>
      <c r="T209" s="315"/>
    </row>
    <row r="210" spans="7:20" ht="12.75" customHeight="1">
      <c r="G210" s="503"/>
      <c r="H210" s="508"/>
      <c r="I210" s="508"/>
      <c r="J210" s="508"/>
      <c r="K210" s="509"/>
      <c r="Q210" s="315"/>
      <c r="R210" s="315"/>
      <c r="S210" s="315"/>
      <c r="T210" s="315"/>
    </row>
    <row r="211" spans="7:20" ht="12.75" customHeight="1">
      <c r="G211" s="503"/>
      <c r="H211" s="509"/>
      <c r="I211" s="508"/>
      <c r="J211" s="508"/>
      <c r="K211" s="509"/>
      <c r="Q211" s="315"/>
      <c r="R211" s="315"/>
      <c r="S211" s="315"/>
      <c r="T211" s="315"/>
    </row>
    <row r="212" spans="7:20" ht="12.75" customHeight="1">
      <c r="G212" s="503"/>
      <c r="H212" s="507"/>
      <c r="I212" s="509"/>
      <c r="J212" s="509"/>
      <c r="K212" s="509"/>
      <c r="Q212" s="315"/>
      <c r="R212" s="315"/>
      <c r="S212" s="315"/>
      <c r="T212" s="315"/>
    </row>
    <row r="213" spans="7:20" ht="12.75" customHeight="1">
      <c r="G213" s="503"/>
      <c r="H213" s="506"/>
      <c r="I213" s="507"/>
      <c r="J213" s="507"/>
      <c r="K213" s="507"/>
      <c r="Q213" s="315"/>
      <c r="R213" s="315"/>
      <c r="S213" s="315"/>
      <c r="T213" s="315"/>
    </row>
    <row r="214" spans="7:20" ht="12.75" customHeight="1">
      <c r="G214" s="503"/>
      <c r="H214" s="506"/>
      <c r="I214" s="506"/>
      <c r="J214" s="506"/>
      <c r="K214" s="506"/>
      <c r="Q214" s="315"/>
      <c r="R214" s="315"/>
      <c r="S214" s="315"/>
      <c r="T214" s="315"/>
    </row>
    <row r="215" spans="7:20" ht="12.75" customHeight="1">
      <c r="G215" s="502"/>
      <c r="H215" s="507"/>
      <c r="I215" s="506"/>
      <c r="J215" s="506"/>
      <c r="K215" s="506"/>
      <c r="Q215" s="315"/>
      <c r="R215" s="315"/>
      <c r="S215" s="315"/>
      <c r="T215" s="315"/>
    </row>
    <row r="216" spans="7:20" ht="12.75" customHeight="1">
      <c r="G216" s="502"/>
      <c r="H216" s="507"/>
      <c r="I216" s="507"/>
      <c r="J216" s="507"/>
      <c r="K216" s="507"/>
      <c r="Q216" s="315"/>
      <c r="R216" s="315"/>
      <c r="S216" s="315"/>
      <c r="T216" s="315"/>
    </row>
    <row r="217" spans="7:20" ht="12.75" customHeight="1">
      <c r="G217" s="315"/>
      <c r="H217" s="507"/>
      <c r="I217" s="507"/>
      <c r="J217" s="507"/>
      <c r="K217" s="507"/>
      <c r="Q217" s="315"/>
      <c r="R217" s="315"/>
      <c r="S217" s="315"/>
      <c r="T217" s="315"/>
    </row>
    <row r="218" spans="7:20" ht="12.75" customHeight="1">
      <c r="G218" s="315"/>
      <c r="H218" s="507"/>
      <c r="I218" s="507"/>
      <c r="J218" s="507"/>
      <c r="K218" s="507"/>
      <c r="Q218" s="315"/>
      <c r="R218" s="315"/>
      <c r="S218" s="315"/>
      <c r="T218" s="315"/>
    </row>
    <row r="219" spans="7:20" ht="12.75" customHeight="1">
      <c r="G219" s="315"/>
      <c r="H219" s="507"/>
      <c r="I219" s="507"/>
      <c r="J219" s="507"/>
      <c r="K219" s="507"/>
      <c r="Q219" s="315"/>
      <c r="R219" s="315"/>
      <c r="S219" s="315"/>
      <c r="T219" s="315"/>
    </row>
    <row r="220" spans="7:20" ht="12.75" customHeight="1">
      <c r="G220" s="315"/>
      <c r="H220" s="507"/>
      <c r="I220" s="507"/>
      <c r="J220" s="507"/>
      <c r="K220" s="507"/>
      <c r="Q220" s="315"/>
      <c r="R220" s="315"/>
      <c r="S220" s="315"/>
      <c r="T220" s="315"/>
    </row>
    <row r="221" spans="7:20" ht="12.75" customHeight="1">
      <c r="G221" s="315"/>
      <c r="H221" s="507"/>
      <c r="I221" s="507"/>
      <c r="J221" s="507"/>
      <c r="K221" s="507"/>
      <c r="Q221" s="315"/>
      <c r="R221" s="315"/>
      <c r="S221" s="315"/>
      <c r="T221" s="315"/>
    </row>
    <row r="222" spans="7:20" ht="12.75" customHeight="1">
      <c r="G222" s="315"/>
      <c r="H222" s="507"/>
      <c r="I222" s="507"/>
      <c r="J222" s="507"/>
      <c r="K222" s="507"/>
      <c r="Q222" s="315"/>
      <c r="R222" s="315"/>
      <c r="S222" s="315"/>
      <c r="T222" s="315"/>
    </row>
    <row r="223" spans="7:20" ht="12.75" customHeight="1">
      <c r="G223" s="510"/>
      <c r="H223" s="507"/>
      <c r="I223" s="507"/>
      <c r="J223" s="507"/>
      <c r="K223" s="507"/>
      <c r="Q223" s="315"/>
      <c r="R223" s="315"/>
      <c r="S223" s="315"/>
      <c r="T223" s="315"/>
    </row>
    <row r="224" spans="7:20" ht="12.75" customHeight="1">
      <c r="G224" s="510"/>
      <c r="H224" s="507"/>
      <c r="I224" s="507"/>
      <c r="J224" s="507"/>
      <c r="K224" s="507"/>
      <c r="Q224" s="315"/>
      <c r="R224" s="315"/>
      <c r="S224" s="315"/>
      <c r="T224" s="315"/>
    </row>
    <row r="225" spans="7:20" ht="12.75" customHeight="1">
      <c r="G225" s="510"/>
      <c r="H225" s="507"/>
      <c r="I225" s="507"/>
      <c r="J225" s="507"/>
      <c r="K225" s="507"/>
      <c r="Q225" s="315"/>
      <c r="R225" s="315"/>
      <c r="S225" s="315"/>
      <c r="T225" s="315"/>
    </row>
    <row r="226" spans="7:20" ht="12.75" customHeight="1">
      <c r="G226" s="510"/>
      <c r="H226" s="507"/>
      <c r="I226" s="507"/>
      <c r="J226" s="507"/>
      <c r="K226" s="507"/>
      <c r="Q226" s="315"/>
      <c r="R226" s="315"/>
      <c r="S226" s="315"/>
      <c r="T226" s="315"/>
    </row>
    <row r="227" spans="7:20" ht="12.75" customHeight="1">
      <c r="G227" s="511"/>
      <c r="H227" s="507"/>
      <c r="I227" s="507"/>
      <c r="J227" s="507"/>
      <c r="K227" s="507"/>
      <c r="Q227" s="315"/>
      <c r="R227" s="315"/>
      <c r="S227" s="315"/>
      <c r="T227" s="315"/>
    </row>
    <row r="228" spans="7:20" ht="12.75" customHeight="1">
      <c r="G228" s="511"/>
      <c r="H228" s="507"/>
      <c r="I228" s="507"/>
      <c r="J228" s="507"/>
      <c r="K228" s="507"/>
      <c r="Q228" s="315"/>
      <c r="R228" s="315"/>
      <c r="S228" s="315"/>
      <c r="T228" s="315"/>
    </row>
    <row r="229" spans="7:20" ht="12.75" customHeight="1">
      <c r="G229" s="502"/>
      <c r="H229" s="507"/>
      <c r="I229" s="507"/>
      <c r="J229" s="507"/>
      <c r="K229" s="507"/>
      <c r="Q229" s="315"/>
      <c r="R229" s="315"/>
      <c r="S229" s="315"/>
      <c r="T229" s="315"/>
    </row>
    <row r="230" spans="7:20" ht="12.75" customHeight="1">
      <c r="G230" s="512"/>
      <c r="H230" s="507"/>
      <c r="I230" s="507"/>
      <c r="J230" s="507"/>
      <c r="K230" s="513"/>
      <c r="Q230" s="315"/>
      <c r="R230" s="315"/>
      <c r="S230" s="315"/>
      <c r="T230" s="315"/>
    </row>
    <row r="231" spans="7:20" ht="12.75" customHeight="1">
      <c r="G231" s="512"/>
      <c r="H231" s="507"/>
      <c r="I231" s="507"/>
      <c r="J231" s="507"/>
      <c r="K231" s="507"/>
      <c r="Q231" s="315"/>
      <c r="R231" s="315"/>
      <c r="S231" s="315"/>
      <c r="T231" s="315"/>
    </row>
    <row r="232" spans="7:20" ht="12.75" customHeight="1">
      <c r="G232" s="512"/>
      <c r="H232" s="507"/>
      <c r="I232" s="507"/>
      <c r="J232" s="507"/>
      <c r="K232" s="507"/>
      <c r="Q232" s="315"/>
      <c r="R232" s="315"/>
      <c r="S232" s="315"/>
      <c r="T232" s="315"/>
    </row>
    <row r="233" spans="7:20" ht="12.75" customHeight="1">
      <c r="G233" s="315"/>
      <c r="H233" s="507"/>
      <c r="I233" s="507"/>
      <c r="J233" s="507"/>
      <c r="K233" s="507"/>
      <c r="Q233" s="315"/>
      <c r="R233" s="315"/>
      <c r="S233" s="315"/>
      <c r="T233" s="315"/>
    </row>
    <row r="234" spans="7:20" ht="12.75" customHeight="1">
      <c r="G234" s="512"/>
      <c r="H234" s="315"/>
      <c r="I234" s="507"/>
      <c r="J234" s="507"/>
      <c r="K234" s="507"/>
      <c r="Q234" s="315"/>
      <c r="R234" s="315"/>
      <c r="S234" s="315"/>
      <c r="T234" s="315"/>
    </row>
    <row r="235" spans="7:20" ht="12.75" customHeight="1">
      <c r="G235" s="512"/>
      <c r="H235" s="315"/>
      <c r="I235" s="315"/>
      <c r="J235" s="315"/>
      <c r="K235" s="315"/>
      <c r="Q235" s="315"/>
      <c r="R235" s="315"/>
      <c r="S235" s="315"/>
      <c r="T235" s="315"/>
    </row>
    <row r="236" spans="7:20" ht="12.75" customHeight="1">
      <c r="G236" s="512"/>
      <c r="H236" s="315"/>
      <c r="I236" s="315"/>
      <c r="J236" s="315"/>
      <c r="K236" s="315"/>
      <c r="Q236" s="315"/>
      <c r="R236" s="315"/>
      <c r="S236" s="315"/>
      <c r="T236" s="315"/>
    </row>
    <row r="237" spans="7:20" ht="12.75" customHeight="1">
      <c r="G237" s="512"/>
      <c r="H237" s="315"/>
      <c r="I237" s="315"/>
      <c r="J237" s="315"/>
      <c r="K237" s="315"/>
      <c r="Q237" s="315"/>
      <c r="R237" s="315"/>
      <c r="S237" s="315"/>
      <c r="T237" s="315"/>
    </row>
    <row r="238" spans="7:20" ht="12.75" customHeight="1">
      <c r="G238" s="512"/>
      <c r="H238" s="315"/>
      <c r="I238" s="315"/>
      <c r="J238" s="315"/>
      <c r="K238" s="315"/>
      <c r="Q238" s="315"/>
      <c r="R238" s="315"/>
      <c r="S238" s="315"/>
      <c r="T238" s="315"/>
    </row>
    <row r="239" spans="7:20" ht="12.75" customHeight="1">
      <c r="G239" s="512"/>
      <c r="H239" s="315"/>
      <c r="I239" s="315"/>
      <c r="J239" s="315"/>
      <c r="K239" s="315"/>
      <c r="Q239" s="315"/>
      <c r="R239" s="315"/>
      <c r="S239" s="315"/>
      <c r="T239" s="315"/>
    </row>
    <row r="240" spans="7:20" ht="12.75" customHeight="1">
      <c r="G240" s="512"/>
      <c r="H240" s="514"/>
      <c r="I240" s="315"/>
      <c r="J240" s="315"/>
      <c r="K240" s="315"/>
      <c r="Q240" s="315"/>
      <c r="R240" s="315"/>
      <c r="S240" s="315"/>
      <c r="T240" s="315"/>
    </row>
    <row r="241" spans="7:20" ht="12.75" customHeight="1">
      <c r="G241" s="512"/>
      <c r="H241" s="514"/>
      <c r="I241" s="514"/>
      <c r="J241" s="514"/>
      <c r="K241" s="510"/>
      <c r="Q241" s="315"/>
      <c r="R241" s="315"/>
      <c r="S241" s="315"/>
      <c r="T241" s="315"/>
    </row>
    <row r="242" spans="7:20" ht="12.75" customHeight="1">
      <c r="G242" s="512"/>
      <c r="H242" s="132"/>
      <c r="I242" s="514"/>
      <c r="J242" s="514"/>
      <c r="K242" s="510"/>
      <c r="Q242" s="315"/>
      <c r="R242" s="315"/>
      <c r="S242" s="315"/>
      <c r="T242" s="315"/>
    </row>
    <row r="243" spans="7:20" ht="12.75" customHeight="1">
      <c r="G243" s="512"/>
      <c r="H243" s="132"/>
      <c r="I243" s="132"/>
      <c r="J243" s="132"/>
      <c r="K243" s="510"/>
      <c r="Q243" s="315"/>
      <c r="R243" s="315"/>
      <c r="S243" s="315"/>
      <c r="T243" s="315"/>
    </row>
    <row r="244" spans="7:20" ht="12.75" customHeight="1">
      <c r="G244" s="512"/>
      <c r="H244" s="515"/>
      <c r="I244" s="132"/>
      <c r="J244" s="132"/>
      <c r="K244" s="510"/>
      <c r="Q244" s="315"/>
      <c r="R244" s="315"/>
      <c r="S244" s="315"/>
      <c r="T244" s="315"/>
    </row>
    <row r="245" spans="7:20" ht="12.75" customHeight="1">
      <c r="G245" s="511"/>
      <c r="H245" s="506"/>
      <c r="I245" s="515"/>
      <c r="J245" s="515"/>
      <c r="K245" s="515"/>
      <c r="Q245" s="315"/>
      <c r="R245" s="315"/>
      <c r="S245" s="315"/>
      <c r="T245" s="315"/>
    </row>
    <row r="246" spans="7:20" ht="12.75" customHeight="1">
      <c r="G246" s="315"/>
      <c r="H246" s="506"/>
      <c r="I246" s="506"/>
      <c r="J246" s="506"/>
      <c r="K246" s="515"/>
      <c r="Q246" s="315"/>
      <c r="R246" s="315"/>
      <c r="S246" s="315"/>
      <c r="T246" s="315"/>
    </row>
    <row r="247" spans="7:20" ht="12.75" customHeight="1">
      <c r="G247" s="315"/>
      <c r="H247" s="515"/>
      <c r="I247" s="506"/>
      <c r="J247" s="506"/>
      <c r="K247" s="506"/>
      <c r="Q247" s="315"/>
      <c r="R247" s="315"/>
      <c r="S247" s="315"/>
      <c r="T247" s="315"/>
    </row>
    <row r="248" spans="7:20" ht="12.75" customHeight="1">
      <c r="G248" s="315"/>
      <c r="H248" s="515"/>
      <c r="I248" s="515"/>
      <c r="J248" s="515"/>
      <c r="K248" s="516"/>
      <c r="Q248" s="315"/>
      <c r="R248" s="315"/>
      <c r="S248" s="315"/>
      <c r="T248" s="315"/>
    </row>
    <row r="249" spans="7:20" ht="12.75" customHeight="1">
      <c r="G249" s="315"/>
      <c r="H249" s="515"/>
      <c r="I249" s="515"/>
      <c r="J249" s="515"/>
      <c r="K249" s="515"/>
      <c r="Q249" s="315"/>
      <c r="R249" s="315"/>
      <c r="S249" s="315"/>
      <c r="T249" s="315"/>
    </row>
    <row r="250" spans="7:20" ht="12.75" customHeight="1">
      <c r="G250" s="315"/>
      <c r="H250" s="515"/>
      <c r="I250" s="515"/>
      <c r="J250" s="515"/>
      <c r="K250" s="517"/>
      <c r="Q250" s="315"/>
      <c r="R250" s="315"/>
      <c r="S250" s="315"/>
      <c r="T250" s="315"/>
    </row>
    <row r="251" spans="7:20" ht="12.75" customHeight="1">
      <c r="G251" s="315"/>
      <c r="H251" s="515"/>
      <c r="I251" s="515"/>
      <c r="J251" s="515"/>
      <c r="K251" s="515"/>
      <c r="Q251" s="315"/>
      <c r="R251" s="315"/>
      <c r="S251" s="315"/>
      <c r="T251" s="315"/>
    </row>
    <row r="252" spans="7:20" ht="12.75" customHeight="1">
      <c r="G252" s="315"/>
      <c r="H252" s="515"/>
      <c r="I252" s="515"/>
      <c r="J252" s="515"/>
      <c r="K252" s="517"/>
      <c r="Q252" s="315"/>
      <c r="R252" s="315"/>
      <c r="S252" s="315"/>
      <c r="T252" s="315"/>
    </row>
    <row r="253" spans="7:20" ht="12.75" customHeight="1">
      <c r="G253" s="315"/>
      <c r="H253" s="515"/>
      <c r="I253" s="515"/>
      <c r="J253" s="515"/>
      <c r="K253" s="517"/>
      <c r="Q253" s="315"/>
      <c r="R253" s="315"/>
      <c r="S253" s="315"/>
      <c r="T253" s="315"/>
    </row>
    <row r="254" spans="7:20" ht="12.75" customHeight="1">
      <c r="G254" s="315"/>
      <c r="H254" s="515"/>
      <c r="I254" s="515"/>
      <c r="J254" s="515"/>
      <c r="K254" s="517"/>
      <c r="Q254" s="315"/>
      <c r="R254" s="315"/>
      <c r="S254" s="315"/>
      <c r="T254" s="315"/>
    </row>
    <row r="255" spans="7:20" ht="12.75" customHeight="1">
      <c r="G255" s="315"/>
      <c r="H255" s="515"/>
      <c r="I255" s="515"/>
      <c r="J255" s="515"/>
      <c r="K255" s="515"/>
      <c r="Q255" s="315"/>
      <c r="R255" s="315"/>
      <c r="S255" s="315"/>
      <c r="T255" s="315"/>
    </row>
    <row r="256" spans="7:20" ht="12.75" customHeight="1">
      <c r="G256" s="315"/>
      <c r="H256" s="515"/>
      <c r="I256" s="515"/>
      <c r="J256" s="515"/>
      <c r="K256" s="516"/>
      <c r="Q256" s="315"/>
      <c r="R256" s="315"/>
      <c r="S256" s="315"/>
      <c r="T256" s="315"/>
    </row>
    <row r="257" spans="7:20" ht="12.75" customHeight="1">
      <c r="G257" s="315"/>
      <c r="H257" s="515"/>
      <c r="I257" s="515"/>
      <c r="J257" s="515"/>
      <c r="K257" s="515"/>
      <c r="Q257" s="315"/>
      <c r="R257" s="315"/>
      <c r="S257" s="315"/>
      <c r="T257" s="315"/>
    </row>
    <row r="258" spans="7:20" ht="12.75" customHeight="1">
      <c r="G258" s="315"/>
      <c r="H258" s="515"/>
      <c r="I258" s="515"/>
      <c r="J258" s="515"/>
      <c r="K258" s="518"/>
      <c r="Q258" s="315"/>
      <c r="R258" s="315"/>
      <c r="S258" s="315"/>
      <c r="T258" s="315"/>
    </row>
    <row r="259" spans="7:20" ht="12.75" customHeight="1">
      <c r="G259" s="315"/>
      <c r="H259" s="515"/>
      <c r="I259" s="515"/>
      <c r="J259" s="515"/>
      <c r="K259" s="515"/>
      <c r="Q259" s="315"/>
      <c r="R259" s="315"/>
      <c r="S259" s="315"/>
      <c r="T259" s="315"/>
    </row>
    <row r="260" spans="7:20" ht="12.75" customHeight="1">
      <c r="G260" s="315"/>
      <c r="H260" s="515"/>
      <c r="I260" s="515"/>
      <c r="J260" s="515"/>
      <c r="K260" s="516"/>
      <c r="Q260" s="315"/>
      <c r="R260" s="315"/>
      <c r="S260" s="315"/>
      <c r="T260" s="315"/>
    </row>
    <row r="261" spans="7:20" ht="12.75" customHeight="1">
      <c r="G261" s="315"/>
      <c r="H261" s="515"/>
      <c r="I261" s="515"/>
      <c r="J261" s="515"/>
      <c r="K261" s="515"/>
      <c r="Q261" s="315"/>
      <c r="R261" s="315"/>
      <c r="S261" s="315"/>
      <c r="T261" s="315"/>
    </row>
    <row r="262" spans="7:20" ht="12.75" customHeight="1">
      <c r="G262" s="315"/>
      <c r="H262" s="515"/>
      <c r="I262" s="515"/>
      <c r="J262" s="515"/>
      <c r="K262" s="519"/>
      <c r="Q262" s="315"/>
      <c r="R262" s="315"/>
      <c r="S262" s="315"/>
      <c r="T262" s="315"/>
    </row>
    <row r="263" spans="7:20" ht="12.75" customHeight="1">
      <c r="G263" s="315"/>
      <c r="H263" s="315"/>
      <c r="I263" s="515"/>
      <c r="J263" s="515"/>
      <c r="K263" s="515"/>
      <c r="Q263" s="315"/>
      <c r="R263" s="315"/>
      <c r="S263" s="315"/>
      <c r="T263" s="315"/>
    </row>
    <row r="264" spans="7:20" ht="12.75" customHeight="1">
      <c r="G264" s="315"/>
      <c r="H264" s="315"/>
      <c r="I264" s="315"/>
      <c r="J264" s="315"/>
      <c r="K264" s="315"/>
      <c r="Q264" s="315"/>
      <c r="R264" s="315"/>
      <c r="S264" s="315"/>
      <c r="T264" s="315"/>
    </row>
    <row r="265" spans="7:20" ht="12.75" customHeight="1">
      <c r="G265" s="315"/>
      <c r="H265" s="315"/>
      <c r="I265" s="315"/>
      <c r="J265" s="315"/>
      <c r="K265" s="315"/>
      <c r="Q265" s="315"/>
      <c r="R265" s="315"/>
      <c r="S265" s="315"/>
      <c r="T265" s="315"/>
    </row>
    <row r="266" spans="7:20" ht="12.75" customHeight="1">
      <c r="G266" s="315"/>
      <c r="H266" s="315"/>
      <c r="I266" s="315"/>
      <c r="J266" s="315"/>
      <c r="K266" s="315"/>
      <c r="Q266" s="315"/>
      <c r="R266" s="315"/>
      <c r="S266" s="315"/>
      <c r="T266" s="315"/>
    </row>
    <row r="267" spans="7:20" ht="12.75" customHeight="1">
      <c r="G267" s="315"/>
      <c r="H267" s="315"/>
      <c r="I267" s="315"/>
      <c r="J267" s="315"/>
      <c r="K267" s="315"/>
      <c r="Q267" s="315"/>
      <c r="R267" s="315"/>
      <c r="S267" s="315"/>
      <c r="T267" s="315"/>
    </row>
    <row r="268" spans="7:20" ht="12.75" customHeight="1">
      <c r="G268" s="315"/>
      <c r="H268" s="315"/>
      <c r="I268" s="315"/>
      <c r="J268" s="315"/>
      <c r="K268" s="315"/>
      <c r="Q268" s="315"/>
      <c r="R268" s="315"/>
      <c r="S268" s="315"/>
      <c r="T268" s="315"/>
    </row>
    <row r="269" spans="7:20" ht="12.75" customHeight="1">
      <c r="G269" s="315"/>
      <c r="H269" s="315"/>
      <c r="I269" s="315"/>
      <c r="J269" s="315"/>
      <c r="K269" s="315"/>
      <c r="Q269" s="315"/>
      <c r="R269" s="315"/>
      <c r="S269" s="315"/>
      <c r="T269" s="315"/>
    </row>
    <row r="270" spans="7:20" ht="12.75" customHeight="1">
      <c r="G270" s="315"/>
      <c r="H270" s="315"/>
      <c r="I270" s="315"/>
      <c r="J270" s="315"/>
      <c r="K270" s="315"/>
      <c r="Q270" s="315"/>
      <c r="R270" s="315"/>
      <c r="S270" s="315"/>
      <c r="T270" s="315"/>
    </row>
    <row r="271" spans="7:20" ht="12.75" customHeight="1">
      <c r="G271" s="315"/>
      <c r="H271" s="315"/>
      <c r="I271" s="315"/>
      <c r="J271" s="315"/>
      <c r="K271" s="315"/>
      <c r="Q271" s="315"/>
      <c r="R271" s="315"/>
      <c r="S271" s="315"/>
      <c r="T271" s="315"/>
    </row>
    <row r="272" spans="7:20" ht="12.75" customHeight="1">
      <c r="G272" s="315"/>
      <c r="H272" s="315"/>
      <c r="I272" s="315"/>
      <c r="J272" s="315"/>
      <c r="K272" s="315"/>
      <c r="Q272" s="315"/>
      <c r="R272" s="315"/>
      <c r="S272" s="315"/>
      <c r="T272" s="315"/>
    </row>
    <row r="273" spans="7:20" ht="12.75" customHeight="1">
      <c r="G273" s="315"/>
      <c r="H273" s="315"/>
      <c r="I273" s="315"/>
      <c r="J273" s="315"/>
      <c r="K273" s="315"/>
      <c r="Q273" s="315"/>
      <c r="R273" s="315"/>
      <c r="S273" s="315"/>
      <c r="T273" s="315"/>
    </row>
    <row r="274" spans="7:20" ht="12.75" customHeight="1">
      <c r="G274" s="315"/>
      <c r="H274" s="315"/>
      <c r="I274" s="315"/>
      <c r="J274" s="315"/>
      <c r="K274" s="315"/>
      <c r="Q274" s="315"/>
      <c r="R274" s="315"/>
      <c r="S274" s="315"/>
      <c r="T274" s="315"/>
    </row>
    <row r="275" spans="7:20" ht="12.75" customHeight="1">
      <c r="G275" s="315"/>
      <c r="H275" s="315"/>
      <c r="I275" s="315"/>
      <c r="J275" s="315"/>
      <c r="K275" s="315"/>
      <c r="Q275" s="315"/>
      <c r="R275" s="315"/>
      <c r="S275" s="315"/>
      <c r="T275" s="315"/>
    </row>
    <row r="276" spans="7:20" ht="12.75" customHeight="1">
      <c r="G276" s="315"/>
      <c r="H276" s="315"/>
      <c r="I276" s="315"/>
      <c r="J276" s="315"/>
      <c r="K276" s="315"/>
      <c r="Q276" s="315"/>
      <c r="R276" s="315"/>
      <c r="S276" s="315"/>
      <c r="T276" s="315"/>
    </row>
    <row r="277" spans="7:20" ht="12.75" customHeight="1">
      <c r="G277" s="315"/>
      <c r="H277" s="315"/>
      <c r="I277" s="315"/>
      <c r="J277" s="315"/>
      <c r="K277" s="315"/>
      <c r="Q277" s="315"/>
      <c r="R277" s="315"/>
      <c r="S277" s="315"/>
      <c r="T277" s="315"/>
    </row>
    <row r="278" spans="7:20" ht="12.75" customHeight="1">
      <c r="G278" s="315"/>
      <c r="H278" s="315"/>
      <c r="I278" s="315"/>
      <c r="J278" s="315"/>
      <c r="K278" s="315"/>
      <c r="Q278" s="315"/>
      <c r="R278" s="315"/>
      <c r="S278" s="315"/>
      <c r="T278" s="315"/>
    </row>
    <row r="279" spans="7:20" ht="12.75" customHeight="1">
      <c r="G279" s="315"/>
      <c r="H279" s="315"/>
      <c r="I279" s="315"/>
      <c r="J279" s="315"/>
      <c r="K279" s="315"/>
      <c r="Q279" s="315"/>
      <c r="R279" s="315"/>
      <c r="S279" s="315"/>
      <c r="T279" s="315"/>
    </row>
    <row r="280" spans="7:20" ht="12.75" customHeight="1">
      <c r="H280" s="315"/>
      <c r="I280" s="315"/>
      <c r="J280" s="315"/>
      <c r="K280" s="315"/>
      <c r="Q280" s="315"/>
      <c r="R280" s="315"/>
      <c r="S280" s="315"/>
      <c r="T280" s="315"/>
    </row>
    <row r="281" spans="7:20" ht="12.75" customHeight="1">
      <c r="H281" s="315"/>
      <c r="I281" s="315"/>
      <c r="J281" s="315"/>
      <c r="K281" s="315"/>
      <c r="Q281" s="315"/>
      <c r="R281" s="315"/>
      <c r="S281" s="315"/>
      <c r="T281" s="315"/>
    </row>
    <row r="282" spans="7:20" ht="12.75" customHeight="1">
      <c r="H282" s="315"/>
      <c r="I282" s="315"/>
      <c r="J282" s="315"/>
      <c r="K282" s="315"/>
      <c r="Q282" s="315"/>
      <c r="R282" s="315"/>
      <c r="S282" s="315"/>
      <c r="T282" s="315"/>
    </row>
    <row r="283" spans="7:20" ht="12.75" customHeight="1">
      <c r="H283" s="315"/>
      <c r="I283" s="315"/>
      <c r="J283" s="315"/>
      <c r="K283" s="315"/>
      <c r="Q283" s="315"/>
      <c r="R283" s="315"/>
      <c r="S283" s="315"/>
      <c r="T283" s="315"/>
    </row>
    <row r="284" spans="7:20" ht="12.75" customHeight="1">
      <c r="H284" s="315"/>
      <c r="I284" s="315"/>
      <c r="J284" s="315"/>
      <c r="K284" s="315"/>
      <c r="Q284" s="315"/>
      <c r="R284" s="315"/>
      <c r="S284" s="315"/>
      <c r="T284" s="315"/>
    </row>
    <row r="285" spans="7:20" ht="12.75" customHeight="1">
      <c r="H285" s="315"/>
      <c r="I285" s="315"/>
      <c r="J285" s="315"/>
      <c r="K285" s="315"/>
      <c r="Q285" s="315"/>
      <c r="R285" s="315"/>
      <c r="S285" s="315"/>
      <c r="T285" s="315"/>
    </row>
    <row r="286" spans="7:20" ht="12.75" customHeight="1">
      <c r="H286" s="315"/>
      <c r="I286" s="315"/>
      <c r="J286" s="315"/>
      <c r="K286" s="315"/>
      <c r="Q286" s="315"/>
      <c r="R286" s="315"/>
      <c r="S286" s="315"/>
      <c r="T286" s="315"/>
    </row>
    <row r="287" spans="7:20" ht="12.75" customHeight="1">
      <c r="H287" s="315"/>
      <c r="I287" s="315"/>
      <c r="J287" s="315"/>
      <c r="K287" s="315"/>
      <c r="Q287" s="315"/>
      <c r="R287" s="315"/>
      <c r="S287" s="315"/>
      <c r="T287" s="315"/>
    </row>
    <row r="288" spans="7:20" ht="12.75" customHeight="1">
      <c r="H288" s="315"/>
      <c r="I288" s="315"/>
      <c r="J288" s="315"/>
      <c r="K288" s="315"/>
      <c r="Q288" s="315"/>
      <c r="R288" s="315"/>
      <c r="S288" s="315"/>
      <c r="T288" s="315"/>
    </row>
    <row r="289" spans="8:20" ht="12.75" customHeight="1">
      <c r="H289" s="315"/>
      <c r="I289" s="315"/>
      <c r="J289" s="315"/>
      <c r="K289" s="315"/>
      <c r="Q289" s="315"/>
      <c r="R289" s="315"/>
      <c r="S289" s="315"/>
      <c r="T289" s="315"/>
    </row>
    <row r="290" spans="8:20" ht="12.75" customHeight="1">
      <c r="H290" s="315"/>
      <c r="I290" s="315"/>
      <c r="J290" s="315"/>
      <c r="K290" s="315"/>
      <c r="Q290" s="315"/>
      <c r="R290" s="315"/>
      <c r="S290" s="315"/>
      <c r="T290" s="315"/>
    </row>
    <row r="291" spans="8:20" ht="12.75" customHeight="1">
      <c r="H291" s="315"/>
      <c r="I291" s="315"/>
      <c r="J291" s="315"/>
      <c r="K291" s="315"/>
      <c r="Q291" s="315"/>
      <c r="R291" s="315"/>
      <c r="S291" s="315"/>
      <c r="T291" s="315"/>
    </row>
    <row r="292" spans="8:20" ht="12.75" customHeight="1">
      <c r="H292" s="315"/>
      <c r="I292" s="315"/>
      <c r="J292" s="315"/>
      <c r="K292" s="315"/>
      <c r="Q292" s="315"/>
      <c r="R292" s="315"/>
      <c r="S292" s="315"/>
      <c r="T292" s="315"/>
    </row>
    <row r="293" spans="8:20" ht="12.75" customHeight="1">
      <c r="H293" s="315"/>
      <c r="I293" s="315"/>
      <c r="J293" s="315"/>
      <c r="K293" s="315"/>
      <c r="Q293" s="315"/>
      <c r="R293" s="315"/>
      <c r="S293" s="315"/>
      <c r="T293" s="315"/>
    </row>
    <row r="294" spans="8:20" ht="12.75" customHeight="1">
      <c r="H294" s="315"/>
      <c r="I294" s="315"/>
      <c r="J294" s="315"/>
      <c r="K294" s="315"/>
      <c r="Q294" s="315"/>
      <c r="R294" s="315"/>
      <c r="S294" s="315"/>
      <c r="T294" s="315"/>
    </row>
    <row r="295" spans="8:20" ht="12.75" customHeight="1">
      <c r="H295" s="315"/>
      <c r="I295" s="315"/>
      <c r="J295" s="315"/>
      <c r="K295" s="315"/>
      <c r="Q295" s="315"/>
      <c r="R295" s="315"/>
      <c r="S295" s="315"/>
      <c r="T295" s="315"/>
    </row>
    <row r="296" spans="8:20" ht="12.75" customHeight="1">
      <c r="H296" s="315"/>
      <c r="I296" s="315"/>
      <c r="J296" s="315"/>
      <c r="K296" s="315"/>
      <c r="Q296" s="315"/>
      <c r="R296" s="315"/>
      <c r="S296" s="315"/>
      <c r="T296" s="315"/>
    </row>
    <row r="297" spans="8:20" ht="12.75" customHeight="1">
      <c r="I297" s="315"/>
      <c r="J297" s="315"/>
      <c r="K297" s="315"/>
      <c r="Q297" s="315"/>
      <c r="R297" s="315"/>
      <c r="S297" s="315"/>
      <c r="T297" s="315"/>
    </row>
    <row r="298" spans="8:20" ht="12.75" customHeight="1">
      <c r="Q298" s="315"/>
      <c r="R298" s="315"/>
      <c r="S298" s="315"/>
      <c r="T298" s="315"/>
    </row>
    <row r="299" spans="8:20" ht="12.75" customHeight="1">
      <c r="Q299" s="315"/>
      <c r="R299" s="315"/>
      <c r="S299" s="315"/>
      <c r="T299" s="315"/>
    </row>
    <row r="300" spans="8:20" ht="12.75" customHeight="1">
      <c r="Q300" s="315"/>
      <c r="R300" s="315"/>
      <c r="S300" s="315"/>
      <c r="T300" s="315"/>
    </row>
    <row r="301" spans="8:20" ht="12.75" customHeight="1">
      <c r="Q301" s="315"/>
      <c r="R301" s="315"/>
      <c r="S301" s="315"/>
      <c r="T301" s="315"/>
    </row>
    <row r="302" spans="8:20" ht="12.75" customHeight="1">
      <c r="Q302" s="315"/>
      <c r="R302" s="315"/>
      <c r="S302" s="315"/>
      <c r="T302" s="315"/>
    </row>
    <row r="303" spans="8:20" ht="12.75" customHeight="1">
      <c r="Q303" s="315"/>
      <c r="R303" s="315"/>
      <c r="S303" s="315"/>
      <c r="T303" s="315"/>
    </row>
    <row r="304" spans="8:20" ht="12.75" customHeight="1">
      <c r="Q304" s="315"/>
      <c r="R304" s="315"/>
      <c r="S304" s="315"/>
      <c r="T304" s="315"/>
    </row>
    <row r="305" spans="17:20" ht="12.75" customHeight="1">
      <c r="Q305" s="315"/>
      <c r="R305" s="315"/>
      <c r="S305" s="315"/>
      <c r="T305" s="315"/>
    </row>
    <row r="306" spans="17:20" ht="12.75" customHeight="1">
      <c r="Q306" s="315"/>
      <c r="R306" s="315"/>
      <c r="S306" s="315"/>
      <c r="T306" s="315"/>
    </row>
    <row r="307" spans="17:20" ht="12.75" customHeight="1">
      <c r="Q307" s="315"/>
      <c r="R307" s="315"/>
      <c r="S307" s="315"/>
      <c r="T307" s="315"/>
    </row>
    <row r="308" spans="17:20" ht="12.75" customHeight="1">
      <c r="Q308" s="315"/>
      <c r="R308" s="315"/>
      <c r="S308" s="315"/>
      <c r="T308" s="315"/>
    </row>
    <row r="309" spans="17:20" ht="12.75" customHeight="1">
      <c r="Q309" s="315"/>
      <c r="R309" s="315"/>
      <c r="S309" s="315"/>
      <c r="T309" s="315"/>
    </row>
    <row r="310" spans="17:20" ht="12.75" customHeight="1">
      <c r="Q310" s="315"/>
      <c r="R310" s="315"/>
      <c r="S310" s="315"/>
      <c r="T310" s="315"/>
    </row>
    <row r="311" spans="17:20" ht="12.75" customHeight="1">
      <c r="Q311" s="315"/>
      <c r="R311" s="315"/>
      <c r="S311" s="315"/>
      <c r="T311" s="315"/>
    </row>
    <row r="312" spans="17:20" ht="12.75" customHeight="1">
      <c r="Q312" s="315"/>
      <c r="R312" s="315"/>
      <c r="S312" s="315"/>
      <c r="T312" s="315"/>
    </row>
    <row r="313" spans="17:20" ht="12.75" customHeight="1">
      <c r="Q313" s="315"/>
      <c r="R313" s="315"/>
      <c r="S313" s="315"/>
      <c r="T313" s="315"/>
    </row>
    <row r="314" spans="17:20" ht="12.75" customHeight="1">
      <c r="Q314" s="315"/>
      <c r="R314" s="315"/>
      <c r="S314" s="315"/>
      <c r="T314" s="315"/>
    </row>
    <row r="315" spans="17:20" ht="12.75" customHeight="1">
      <c r="Q315" s="315"/>
      <c r="R315" s="315"/>
      <c r="S315" s="315"/>
      <c r="T315" s="315"/>
    </row>
    <row r="316" spans="17:20" ht="12.75" customHeight="1">
      <c r="Q316" s="315"/>
      <c r="R316" s="315"/>
      <c r="S316" s="315"/>
      <c r="T316" s="315"/>
    </row>
    <row r="317" spans="17:20" ht="12.75" customHeight="1">
      <c r="Q317" s="315"/>
      <c r="R317" s="315"/>
      <c r="S317" s="315"/>
      <c r="T317" s="315"/>
    </row>
    <row r="318" spans="17:20" ht="12.75" customHeight="1">
      <c r="Q318" s="315"/>
      <c r="R318" s="315"/>
      <c r="S318" s="315"/>
      <c r="T318" s="315"/>
    </row>
    <row r="319" spans="17:20" ht="12.75" customHeight="1">
      <c r="Q319" s="315"/>
      <c r="R319" s="315"/>
      <c r="S319" s="315"/>
      <c r="T319" s="315"/>
    </row>
    <row r="320" spans="17:20" ht="12.75" customHeight="1">
      <c r="Q320" s="315"/>
      <c r="R320" s="315"/>
      <c r="S320" s="315"/>
      <c r="T320" s="315"/>
    </row>
    <row r="321" spans="17:20" ht="12.75" customHeight="1">
      <c r="Q321" s="315"/>
      <c r="R321" s="315"/>
      <c r="S321" s="315"/>
      <c r="T321" s="315"/>
    </row>
    <row r="322" spans="17:20" ht="12.75" customHeight="1">
      <c r="Q322" s="315"/>
      <c r="R322" s="315"/>
      <c r="S322" s="315"/>
      <c r="T322" s="315"/>
    </row>
    <row r="323" spans="17:20" ht="12.75" customHeight="1">
      <c r="Q323" s="315"/>
      <c r="R323" s="315"/>
      <c r="S323" s="315"/>
      <c r="T323" s="315"/>
    </row>
    <row r="324" spans="17:20" ht="12.75" customHeight="1">
      <c r="Q324" s="315"/>
      <c r="R324" s="315"/>
      <c r="S324" s="315"/>
      <c r="T324" s="315"/>
    </row>
    <row r="325" spans="17:20" ht="12.75" customHeight="1">
      <c r="Q325" s="315"/>
      <c r="R325" s="315"/>
      <c r="S325" s="315"/>
      <c r="T325" s="315"/>
    </row>
    <row r="326" spans="17:20" ht="12.75" customHeight="1">
      <c r="Q326" s="315"/>
      <c r="R326" s="315"/>
      <c r="S326" s="315"/>
      <c r="T326" s="315"/>
    </row>
    <row r="327" spans="17:20" ht="12.75" customHeight="1">
      <c r="Q327" s="315"/>
      <c r="R327" s="315"/>
      <c r="S327" s="315"/>
      <c r="T327" s="315"/>
    </row>
    <row r="328" spans="17:20" ht="12.75" customHeight="1">
      <c r="Q328" s="315"/>
      <c r="R328" s="315"/>
      <c r="S328" s="315"/>
      <c r="T328" s="315"/>
    </row>
    <row r="329" spans="17:20" ht="12.75" customHeight="1">
      <c r="Q329" s="315"/>
      <c r="R329" s="315"/>
      <c r="S329" s="315"/>
      <c r="T329" s="315"/>
    </row>
    <row r="330" spans="17:20" ht="12.75" customHeight="1">
      <c r="Q330" s="315"/>
      <c r="R330" s="315"/>
      <c r="S330" s="315"/>
      <c r="T330" s="315"/>
    </row>
    <row r="331" spans="17:20" ht="12.75" customHeight="1">
      <c r="Q331" s="315"/>
      <c r="R331" s="315"/>
      <c r="S331" s="315"/>
      <c r="T331" s="315"/>
    </row>
    <row r="332" spans="17:20" ht="12.75" customHeight="1">
      <c r="Q332" s="315"/>
      <c r="R332" s="315"/>
      <c r="S332" s="315"/>
      <c r="T332" s="315"/>
    </row>
    <row r="333" spans="17:20" ht="12.75" customHeight="1">
      <c r="Q333" s="315"/>
      <c r="R333" s="315"/>
      <c r="S333" s="315"/>
      <c r="T333" s="315"/>
    </row>
    <row r="334" spans="17:20" ht="12.75" customHeight="1">
      <c r="Q334" s="315"/>
      <c r="R334" s="315"/>
      <c r="S334" s="315"/>
      <c r="T334" s="315"/>
    </row>
    <row r="335" spans="17:20" ht="12.75" customHeight="1">
      <c r="Q335" s="315"/>
      <c r="R335" s="315"/>
      <c r="S335" s="315"/>
      <c r="T335" s="315"/>
    </row>
    <row r="336" spans="17:20" ht="12.75" customHeight="1">
      <c r="Q336" s="315"/>
      <c r="R336" s="315"/>
      <c r="S336" s="315"/>
      <c r="T336" s="315"/>
    </row>
    <row r="337" spans="17:20" ht="12.75" customHeight="1">
      <c r="Q337" s="315"/>
      <c r="R337" s="315"/>
      <c r="S337" s="315"/>
      <c r="T337" s="315"/>
    </row>
    <row r="338" spans="17:20" ht="12.75" customHeight="1">
      <c r="Q338" s="315"/>
      <c r="R338" s="315"/>
      <c r="S338" s="315"/>
      <c r="T338" s="315"/>
    </row>
    <row r="339" spans="17:20" ht="12.75" customHeight="1">
      <c r="Q339" s="315"/>
      <c r="R339" s="315"/>
      <c r="S339" s="315"/>
      <c r="T339" s="315"/>
    </row>
    <row r="340" spans="17:20" ht="12.75" customHeight="1">
      <c r="Q340" s="315"/>
      <c r="R340" s="315"/>
      <c r="S340" s="315"/>
      <c r="T340" s="315"/>
    </row>
    <row r="341" spans="17:20" ht="12.75" customHeight="1">
      <c r="Q341" s="315"/>
      <c r="R341" s="315"/>
      <c r="S341" s="315"/>
      <c r="T341" s="315"/>
    </row>
    <row r="342" spans="17:20" ht="12.75" customHeight="1">
      <c r="Q342" s="315"/>
      <c r="R342" s="315"/>
      <c r="S342" s="315"/>
      <c r="T342" s="315"/>
    </row>
    <row r="343" spans="17:20" ht="12.75" customHeight="1">
      <c r="Q343" s="315"/>
      <c r="R343" s="315"/>
      <c r="S343" s="315"/>
      <c r="T343" s="315"/>
    </row>
    <row r="344" spans="17:20" ht="12.75" customHeight="1">
      <c r="Q344" s="315"/>
      <c r="R344" s="315"/>
      <c r="S344" s="315"/>
      <c r="T344" s="315"/>
    </row>
    <row r="345" spans="17:20" ht="12.75" customHeight="1">
      <c r="Q345" s="315"/>
      <c r="R345" s="315"/>
      <c r="S345" s="315"/>
      <c r="T345" s="315"/>
    </row>
    <row r="346" spans="17:20" ht="12.75" customHeight="1">
      <c r="Q346" s="315"/>
      <c r="R346" s="315"/>
      <c r="S346" s="315"/>
      <c r="T346" s="315"/>
    </row>
    <row r="347" spans="17:20" ht="12.75" customHeight="1">
      <c r="Q347" s="315"/>
      <c r="R347" s="315"/>
      <c r="S347" s="315"/>
      <c r="T347" s="315"/>
    </row>
    <row r="348" spans="17:20" ht="12.75" customHeight="1">
      <c r="Q348" s="315"/>
      <c r="R348" s="315"/>
      <c r="S348" s="315"/>
      <c r="T348" s="315"/>
    </row>
    <row r="349" spans="17:20" ht="12.75" customHeight="1">
      <c r="Q349" s="315"/>
      <c r="R349" s="315"/>
      <c r="S349" s="315"/>
      <c r="T349" s="315"/>
    </row>
    <row r="350" spans="17:20" ht="12.75" customHeight="1">
      <c r="Q350" s="315"/>
      <c r="R350" s="315"/>
      <c r="S350" s="315"/>
      <c r="T350" s="315"/>
    </row>
    <row r="351" spans="17:20" ht="12.75" customHeight="1">
      <c r="Q351" s="315"/>
      <c r="R351" s="315"/>
      <c r="S351" s="315"/>
      <c r="T351" s="315"/>
    </row>
    <row r="352" spans="17:20" ht="12.75" customHeight="1">
      <c r="R352" s="315"/>
      <c r="S352" s="315"/>
      <c r="T352" s="315"/>
    </row>
    <row r="353" spans="18:20" ht="12.75" customHeight="1">
      <c r="R353" s="315"/>
      <c r="S353" s="315"/>
      <c r="T353" s="315"/>
    </row>
  </sheetData>
  <mergeCells count="1">
    <mergeCell ref="H41:J41"/>
  </mergeCells>
  <printOptions horizontalCentered="1"/>
  <pageMargins left="0.5" right="0.25" top="0.78" bottom="0.45" header="0.5" footer="0.5"/>
  <pageSetup orientation="portrait" r:id="rId1"/>
  <headerFooter alignWithMargins="0"/>
  <colBreaks count="2" manualBreakCount="2">
    <brk id="80" max="57" man="1"/>
    <brk id="90" max="5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2017-10-31T07:00:00+00:00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130137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39660AE-1548-4788-A13A-1FD31D73A9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900FA-6BD5-40E6-9A8A-BB71B0B36560}"/>
</file>

<file path=customXml/itemProps3.xml><?xml version="1.0" encoding="utf-8"?>
<ds:datastoreItem xmlns:ds="http://schemas.openxmlformats.org/officeDocument/2006/customXml" ds:itemID="{A88172D0-B464-4346-BFBB-B0891F94CCE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CB6E002-9F27-4055-884B-FBD625582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1.01 ROR ROE</vt:lpstr>
      <vt:lpstr>1.02 COC</vt:lpstr>
      <vt:lpstr>Allocated</vt:lpstr>
      <vt:lpstr>Summary BS June 2017</vt:lpstr>
      <vt:lpstr>GRB</vt:lpstr>
      <vt:lpstr>CWC</vt:lpstr>
      <vt:lpstr>3.04 &amp; 4.04 Lead</vt:lpstr>
      <vt:lpstr>model</vt:lpstr>
      <vt:lpstr>_3.01_TempNorm</vt:lpstr>
      <vt:lpstr>_3.02_RevExp</vt:lpstr>
      <vt:lpstr>_3.03</vt:lpstr>
      <vt:lpstr>_3.04</vt:lpstr>
      <vt:lpstr>_3.05</vt:lpstr>
      <vt:lpstr>_3.06</vt:lpstr>
      <vt:lpstr>_3.07</vt:lpstr>
      <vt:lpstr>_3.08</vt:lpstr>
      <vt:lpstr>_3.09</vt:lpstr>
      <vt:lpstr>_3.10</vt:lpstr>
      <vt:lpstr>_3.11</vt:lpstr>
      <vt:lpstr>_3.12</vt:lpstr>
      <vt:lpstr>_3.13</vt:lpstr>
      <vt:lpstr>_3.14</vt:lpstr>
      <vt:lpstr>_3.A</vt:lpstr>
      <vt:lpstr>_3.B</vt:lpstr>
      <vt:lpstr>_4.01</vt:lpstr>
      <vt:lpstr>_FEDERAL_INCOME_TAX</vt:lpstr>
      <vt:lpstr>DOCKET</vt:lpstr>
      <vt:lpstr>FEDERAL_INCOME_TAX</vt:lpstr>
      <vt:lpstr>FIT</vt:lpstr>
      <vt:lpstr>INCSTMNT</vt:lpstr>
      <vt:lpstr>'3.04 &amp; 4.04 Lead'!Print_Area</vt:lpstr>
      <vt:lpstr>CWC!Print_Area</vt:lpstr>
      <vt:lpstr>GRB!Print_Area</vt:lpstr>
      <vt:lpstr>model!Print_Area</vt:lpstr>
      <vt:lpstr>'Summary BS June 2017'!Print_Area</vt:lpstr>
      <vt:lpstr>CWC!Print_Titles</vt:lpstr>
      <vt:lpstr>'Summary BS June 2017'!Print_Titles</vt:lpstr>
      <vt:lpstr>PSPL</vt:lpstr>
      <vt:lpstr>RESULTS_OF_OPERATIONS</vt:lpstr>
      <vt:lpstr>STATE_UTILITY_TAX</vt:lpstr>
      <vt:lpstr>SUMMARY</vt:lpstr>
      <vt:lpstr>TESTYEAR</vt:lpstr>
      <vt:lpstr>UTG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2017-10-31T16:59:23Z</cp:lastPrinted>
  <dcterms:created xsi:type="dcterms:W3CDTF">2017-10-30T18:13:28Z</dcterms:created>
  <dcterms:modified xsi:type="dcterms:W3CDTF">2017-11-02T23:16:17Z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