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80" windowWidth="19440" windowHeight="9465" activeTab="1"/>
  </bookViews>
  <sheets>
    <sheet name="Summary-REDACTED" sheetId="2" r:id="rId1"/>
    <sheet name="WCA QF Rates-REDACTED" sheetId="1" r:id="rId2"/>
  </sheets>
  <definedNames>
    <definedName name="_xlnm._FilterDatabase" localSheetId="1" hidden="1">'WCA QF Rates-REDACTED'!$G$4:$N$42</definedName>
    <definedName name="_xlnm.Print_Area" localSheetId="0">'Summary-REDACTED'!$A$1:$F$52</definedName>
    <definedName name="_xlnm.Print_Area" localSheetId="1">'WCA QF Rates-REDACTED'!$A$1:$M$51</definedName>
    <definedName name="_xlnm.Print_Titles" localSheetId="1">'WCA QF Rates-REDACTED'!$1:$4</definedName>
  </definedNames>
  <calcPr calcId="145621"/>
</workbook>
</file>

<file path=xl/calcChain.xml><?xml version="1.0" encoding="utf-8"?>
<calcChain xmlns="http://schemas.openxmlformats.org/spreadsheetml/2006/main">
  <c r="C32" i="2" l="1"/>
  <c r="C2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S29" i="1" l="1"/>
  <c r="S30" i="1" l="1"/>
  <c r="S31" i="1" l="1"/>
  <c r="S32" i="1" s="1"/>
  <c r="S33" i="1" s="1"/>
  <c r="S34" i="1" s="1"/>
  <c r="S35" i="1" s="1"/>
  <c r="S36" i="1" s="1"/>
  <c r="S37" i="1" s="1"/>
  <c r="S38" i="1" s="1"/>
  <c r="S39" i="1" s="1"/>
  <c r="AO46" i="1" l="1"/>
  <c r="AO55" i="1"/>
  <c r="AO56" i="1"/>
  <c r="AO45" i="1"/>
  <c r="AO49" i="1"/>
  <c r="AO50" i="1"/>
  <c r="AO44" i="1"/>
  <c r="AQ4" i="1"/>
  <c r="AR4" i="1"/>
  <c r="AS4" i="1"/>
  <c r="AT4" i="1"/>
  <c r="AU4" i="1"/>
  <c r="AV4" i="1"/>
  <c r="AW4" i="1"/>
  <c r="AX4" i="1"/>
  <c r="AY4" i="1"/>
  <c r="AZ4" i="1"/>
  <c r="BA4" i="1"/>
  <c r="AP4" i="1"/>
  <c r="M4" i="1" l="1"/>
  <c r="R5" i="1" l="1"/>
  <c r="R6" i="1"/>
  <c r="R8" i="1"/>
  <c r="R15" i="1"/>
  <c r="R17" i="1"/>
  <c r="R16" i="1"/>
  <c r="AN44" i="1" l="1"/>
  <c r="AN49" i="1" l="1"/>
  <c r="AN50" i="1" l="1"/>
  <c r="AN45" i="1" l="1"/>
  <c r="AN46" i="1"/>
  <c r="AN48" i="1" l="1"/>
  <c r="AN47" i="1"/>
  <c r="AN8" i="1" l="1"/>
  <c r="AN12" i="1"/>
  <c r="AN24" i="1"/>
  <c r="AN15" i="1"/>
  <c r="AN20" i="1"/>
  <c r="AN9" i="1"/>
  <c r="AN11" i="1"/>
  <c r="AN16" i="1"/>
  <c r="AN28" i="1"/>
  <c r="AN40" i="1"/>
  <c r="AN33" i="1"/>
  <c r="AN13" i="1"/>
  <c r="AN17" i="1"/>
  <c r="AN21" i="1"/>
  <c r="AN37" i="1"/>
  <c r="AN6" i="1"/>
  <c r="AN10" i="1"/>
  <c r="AN18" i="1"/>
  <c r="AN22" i="1"/>
  <c r="AN26" i="1"/>
  <c r="AN30" i="1"/>
  <c r="AN34" i="1"/>
  <c r="AN38" i="1"/>
  <c r="AN42" i="1"/>
  <c r="AN7" i="1"/>
  <c r="AN19" i="1"/>
  <c r="AN23" i="1"/>
  <c r="AN27" i="1"/>
  <c r="AN31" i="1"/>
  <c r="AN35" i="1"/>
  <c r="AN39" i="1"/>
  <c r="AN5" i="1"/>
  <c r="AN14" i="1"/>
  <c r="AN32" i="1"/>
  <c r="AN36" i="1"/>
  <c r="AN25" i="1"/>
  <c r="AN29" i="1"/>
  <c r="AN41" i="1"/>
  <c r="BC41" i="1" l="1"/>
  <c r="BC14" i="1" l="1"/>
  <c r="BC5" i="1"/>
  <c r="BC32" i="1"/>
  <c r="BC36" i="1"/>
  <c r="BC25" i="1"/>
  <c r="BC17" i="1"/>
  <c r="BC33" i="1"/>
  <c r="BC29" i="1"/>
  <c r="BC6" i="1"/>
  <c r="BC42" i="1"/>
  <c r="BC55" i="1"/>
  <c r="BC21" i="1"/>
  <c r="BC11" i="1"/>
  <c r="BC38" i="1"/>
  <c r="BC30" i="1"/>
  <c r="BC23" i="1"/>
  <c r="BC28" i="1"/>
  <c r="BC18" i="1"/>
  <c r="BC20" i="1"/>
  <c r="BC24" i="1"/>
  <c r="BC9" i="1"/>
  <c r="BC8" i="1"/>
  <c r="BC7" i="1"/>
  <c r="BC39" i="1"/>
  <c r="BC31" i="1"/>
  <c r="BC26" i="1"/>
  <c r="BC40" i="1"/>
  <c r="BC37" i="1"/>
  <c r="BC35" i="1"/>
  <c r="BC56" i="1"/>
  <c r="BC16" i="1"/>
  <c r="BC15" i="1"/>
  <c r="BC34" i="1"/>
  <c r="BC27" i="1"/>
  <c r="BC13" i="1"/>
  <c r="BC22" i="1"/>
  <c r="BC10" i="1"/>
  <c r="BC12" i="1"/>
  <c r="BC19" i="1"/>
  <c r="BC46" i="1" l="1"/>
  <c r="BC49" i="1"/>
  <c r="BC45" i="1"/>
  <c r="BC50" i="1"/>
  <c r="BC44" i="1"/>
  <c r="BC54" i="1" l="1"/>
</calcChain>
</file>

<file path=xl/sharedStrings.xml><?xml version="1.0" encoding="utf-8"?>
<sst xmlns="http://schemas.openxmlformats.org/spreadsheetml/2006/main" count="212" uniqueCount="99">
  <si>
    <t>$</t>
  </si>
  <si>
    <t>MWh</t>
  </si>
  <si>
    <t>WA Avoided Cost</t>
  </si>
  <si>
    <t>Filed / Effective Date</t>
  </si>
  <si>
    <t>Oregon Wind Farm 1 of 2</t>
  </si>
  <si>
    <t>Oregon Wind Farm 2 of 2</t>
  </si>
  <si>
    <t>Roseburg Dillard QF</t>
  </si>
  <si>
    <t>Biomass One QF</t>
  </si>
  <si>
    <t>DCFP p316701 QF</t>
  </si>
  <si>
    <t>Evergreen BioPower p351030 QF</t>
  </si>
  <si>
    <t>Threemile Canyon Wind QF p500139</t>
  </si>
  <si>
    <t>$/kw-month</t>
  </si>
  <si>
    <t>$/MWh</t>
  </si>
  <si>
    <t>WA AC at Signing</t>
  </si>
  <si>
    <t>1996 03 01</t>
  </si>
  <si>
    <t>2005 07 29</t>
  </si>
  <si>
    <t>2007 01 10 (2011 rate)</t>
  </si>
  <si>
    <t>2008 01 10 (2012 rate)</t>
  </si>
  <si>
    <t>2009 02 13 (2013 rate)</t>
  </si>
  <si>
    <t>2010 02 25 (2014 rate)</t>
  </si>
  <si>
    <t>2011 02 10 (2015 rate)</t>
  </si>
  <si>
    <t>Walla Walla (2012)</t>
  </si>
  <si>
    <t>Yakima-Tieton (2005)</t>
  </si>
  <si>
    <t>Lookup</t>
  </si>
  <si>
    <t>Contract Rates</t>
  </si>
  <si>
    <t>Contract Execution Date</t>
  </si>
  <si>
    <t>Pricing</t>
  </si>
  <si>
    <t>TOTAL</t>
  </si>
  <si>
    <t>2015 AC price</t>
  </si>
  <si>
    <t>2016 AC price</t>
  </si>
  <si>
    <t>MWhs</t>
  </si>
  <si>
    <t>$ (sum of monthly)</t>
  </si>
  <si>
    <t>Douglas County Forest Products QF</t>
  </si>
  <si>
    <t>Evergreen BioPower QF</t>
  </si>
  <si>
    <t>Oregon Wind Farm QF</t>
  </si>
  <si>
    <t>total</t>
  </si>
  <si>
    <t>check</t>
  </si>
  <si>
    <t>QF California</t>
  </si>
  <si>
    <t>QF Oregon</t>
  </si>
  <si>
    <t>NPC $</t>
  </si>
  <si>
    <t>NPC Name</t>
  </si>
  <si>
    <t>Total</t>
  </si>
  <si>
    <t>2015 Total w inflation</t>
  </si>
  <si>
    <t>2016 Total w inflation</t>
  </si>
  <si>
    <t xml:space="preserve">Bogus Creek </t>
  </si>
  <si>
    <t>Box Canyon / Lake Siskiyou</t>
  </si>
  <si>
    <t>Cameron Curtiss</t>
  </si>
  <si>
    <t>C-Drop Hydro</t>
  </si>
  <si>
    <t xml:space="preserve">Central Oregon Irrigation District </t>
  </si>
  <si>
    <t>City of Albany QF</t>
  </si>
  <si>
    <t>COID Juniper Ridge</t>
  </si>
  <si>
    <t>Columbia Biogas QF</t>
  </si>
  <si>
    <t xml:space="preserve">Deschutes Valley Water District </t>
  </si>
  <si>
    <t>Dorena Hydro</t>
  </si>
  <si>
    <t xml:space="preserve">Eagle Point Irrigation District </t>
  </si>
  <si>
    <t>EBD Hydro</t>
  </si>
  <si>
    <t xml:space="preserve">Falls Creek </t>
  </si>
  <si>
    <t>Farm Power Misty Meadows</t>
  </si>
  <si>
    <t xml:space="preserve">Farmers Irrigation District </t>
  </si>
  <si>
    <t xml:space="preserve">Fery, Loyd </t>
  </si>
  <si>
    <t>Finley Bioenergy LLC</t>
  </si>
  <si>
    <t xml:space="preserve">Galesville Dam       </t>
  </si>
  <si>
    <t xml:space="preserve">Lacomb Irrigation </t>
  </si>
  <si>
    <t xml:space="preserve">Lucky, Paul </t>
  </si>
  <si>
    <t xml:space="preserve">Middlefork Irrigation District </t>
  </si>
  <si>
    <t>Monroe Hydro</t>
  </si>
  <si>
    <t xml:space="preserve">Mountain Energy </t>
  </si>
  <si>
    <t>NORTH FORK SPRAGUE(HDIV)</t>
  </si>
  <si>
    <t xml:space="preserve">Oregon Environmental Industries </t>
  </si>
  <si>
    <t xml:space="preserve">Oregon State University </t>
  </si>
  <si>
    <t>Portland Water Bureau</t>
  </si>
  <si>
    <t>RES Ag-Oak Lea Biogas</t>
  </si>
  <si>
    <t>Roseburg Forest Products (Weed)</t>
  </si>
  <si>
    <t>Roseburg LFG</t>
  </si>
  <si>
    <t>Rough and Ready Lumber Biomass QF</t>
  </si>
  <si>
    <t xml:space="preserve">Roush Hydro, Inc </t>
  </si>
  <si>
    <t xml:space="preserve">Santiam Water Control District </t>
  </si>
  <si>
    <t xml:space="preserve">Slate Creek </t>
  </si>
  <si>
    <t>Stahlbush Island Farm</t>
  </si>
  <si>
    <t>Swalley Irrigation District</t>
  </si>
  <si>
    <t>Three Sister Hydro</t>
  </si>
  <si>
    <t>TMF Biofuels QF</t>
  </si>
  <si>
    <t>WA Mar16-2015</t>
  </si>
  <si>
    <t>WA Mar16-2016</t>
  </si>
  <si>
    <t>Row Labels</t>
  </si>
  <si>
    <t>(final year)</t>
  </si>
  <si>
    <t>Contract</t>
  </si>
  <si>
    <t>Small QFs</t>
  </si>
  <si>
    <t>Large QFs</t>
  </si>
  <si>
    <t>Contract Termination Date</t>
  </si>
  <si>
    <t>Contract Price</t>
  </si>
  <si>
    <t xml:space="preserve">WA Repricing </t>
  </si>
  <si>
    <t>Assume Renewed</t>
  </si>
  <si>
    <t>Inflation Forecast</t>
  </si>
  <si>
    <t>Dec 2013 Forecast</t>
  </si>
  <si>
    <t>Calendar Year</t>
  </si>
  <si>
    <t>GDP-CPI Annual Average</t>
  </si>
  <si>
    <t>Duvall Direct Testimony Support Work Paper "CAOR QF Repricing CONF.xlsx"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</si>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</sst>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yyyy\ mm\ dd"/>
    <numFmt numFmtId="166" formatCode="mm/yyyy"/>
    <numFmt numFmtId="167" formatCode="0.0"/>
    <numFmt numFmtId="168" formatCode="[$-409]mmm\-yy;@"/>
    <numFmt numFmtId="169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71">
    <xf numFmtId="0" fontId="0" fillId="0" borderId="0" xfId="0"/>
    <xf numFmtId="164" fontId="0" fillId="0" borderId="0" xfId="1" applyNumberFormat="1" applyFont="1"/>
    <xf numFmtId="43" fontId="0" fillId="0" borderId="0" xfId="1" applyFont="1"/>
    <xf numFmtId="164" fontId="0" fillId="0" borderId="0" xfId="1" applyNumberFormat="1" applyFont="1" applyAlignment="1">
      <alignment horizontal="right"/>
    </xf>
    <xf numFmtId="165" fontId="0" fillId="0" borderId="0" xfId="0" applyNumberFormat="1" applyFont="1" applyBorder="1" applyAlignment="1">
      <alignment horizontal="center"/>
    </xf>
    <xf numFmtId="43" fontId="0" fillId="0" borderId="0" xfId="1" applyFont="1" applyBorder="1"/>
    <xf numFmtId="9" fontId="0" fillId="0" borderId="0" xfId="2" applyFont="1"/>
    <xf numFmtId="0" fontId="2" fillId="0" borderId="0" xfId="0" applyFont="1"/>
    <xf numFmtId="43" fontId="0" fillId="0" borderId="0" xfId="1" applyFont="1" applyFill="1" applyBorder="1"/>
    <xf numFmtId="43" fontId="0" fillId="0" borderId="0" xfId="1" applyFont="1" applyFill="1"/>
    <xf numFmtId="0" fontId="2" fillId="0" borderId="0" xfId="0" applyFont="1" applyFill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Border="1"/>
    <xf numFmtId="0" fontId="2" fillId="0" borderId="0" xfId="3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2" xfId="0" applyNumberFormat="1" applyFont="1" applyFill="1" applyBorder="1"/>
    <xf numFmtId="164" fontId="2" fillId="0" borderId="0" xfId="1" applyNumberFormat="1" applyFont="1" applyFill="1" applyBorder="1"/>
    <xf numFmtId="0" fontId="4" fillId="0" borderId="0" xfId="4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left"/>
    </xf>
    <xf numFmtId="14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5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 applyFill="1" applyBorder="1"/>
    <xf numFmtId="0" fontId="0" fillId="0" borderId="0" xfId="0" applyFont="1" applyBorder="1" applyAlignment="1">
      <alignment horizontal="right"/>
    </xf>
    <xf numFmtId="165" fontId="0" fillId="0" borderId="0" xfId="0" applyNumberFormat="1" applyFont="1" applyFill="1" applyAlignment="1">
      <alignment horizontal="left"/>
    </xf>
    <xf numFmtId="164" fontId="0" fillId="0" borderId="0" xfId="0" applyNumberFormat="1" applyFont="1" applyFill="1"/>
    <xf numFmtId="0" fontId="4" fillId="0" borderId="1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wrapText="1"/>
    </xf>
    <xf numFmtId="43" fontId="5" fillId="0" borderId="0" xfId="1" applyFont="1" applyBorder="1" applyAlignment="1">
      <alignment horizontal="left"/>
    </xf>
    <xf numFmtId="43" fontId="5" fillId="0" borderId="0" xfId="1" applyFont="1" applyFill="1" applyBorder="1" applyAlignment="1">
      <alignment horizontal="center"/>
    </xf>
    <xf numFmtId="43" fontId="5" fillId="0" borderId="0" xfId="1" applyFont="1" applyFill="1"/>
    <xf numFmtId="0" fontId="5" fillId="0" borderId="0" xfId="0" applyNumberFormat="1" applyFont="1" applyBorder="1"/>
    <xf numFmtId="0" fontId="5" fillId="0" borderId="0" xfId="0" applyNumberFormat="1" applyFont="1" applyBorder="1" applyAlignment="1">
      <alignment horizontal="left"/>
    </xf>
    <xf numFmtId="43" fontId="5" fillId="0" borderId="0" xfId="1" applyFont="1" applyFill="1" applyAlignment="1">
      <alignment horizontal="left"/>
    </xf>
    <xf numFmtId="164" fontId="5" fillId="2" borderId="0" xfId="1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43" fontId="0" fillId="2" borderId="0" xfId="1" applyFont="1" applyFill="1"/>
    <xf numFmtId="167" fontId="0" fillId="2" borderId="0" xfId="0" applyNumberFormat="1" applyFont="1" applyFill="1"/>
    <xf numFmtId="164" fontId="0" fillId="2" borderId="0" xfId="1" applyNumberFormat="1" applyFont="1" applyFill="1"/>
    <xf numFmtId="0" fontId="0" fillId="2" borderId="0" xfId="0" applyFont="1" applyFill="1"/>
    <xf numFmtId="164" fontId="0" fillId="2" borderId="0" xfId="0" applyNumberFormat="1" applyFont="1" applyFill="1"/>
    <xf numFmtId="43" fontId="0" fillId="2" borderId="0" xfId="0" applyNumberFormat="1" applyFont="1" applyFill="1"/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41" fontId="2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/>
    <xf numFmtId="169" fontId="0" fillId="2" borderId="0" xfId="2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</cellXfs>
  <cellStyles count="5">
    <cellStyle name="Comma" xfId="1" builtinId="3"/>
    <cellStyle name="Normal" xfId="0" builtinId="0"/>
    <cellStyle name="Normal 2 4" xfId="4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workbookViewId="0"/>
  </sheetViews>
  <sheetFormatPr defaultRowHeight="15" x14ac:dyDescent="0.25"/>
  <cols>
    <col min="1" max="1" width="3.42578125" style="20" customWidth="1"/>
    <col min="2" max="2" width="35.42578125" style="20" customWidth="1"/>
    <col min="3" max="3" width="23.28515625" style="20" customWidth="1"/>
    <col min="4" max="4" width="21.5703125" style="20" customWidth="1"/>
    <col min="5" max="5" width="15.28515625" style="14" customWidth="1"/>
    <col min="6" max="6" width="18.28515625" style="14" customWidth="1"/>
    <col min="7" max="16384" width="9.140625" style="20"/>
  </cols>
  <sheetData>
    <row r="1" spans="1:7" x14ac:dyDescent="0.25">
      <c r="B1" s="7" t="s">
        <v>97</v>
      </c>
      <c r="E1" s="10" t="s">
        <v>98</v>
      </c>
      <c r="F1" s="10" t="s">
        <v>98</v>
      </c>
    </row>
    <row r="2" spans="1:7" ht="30" x14ac:dyDescent="0.25">
      <c r="B2" s="7" t="s">
        <v>86</v>
      </c>
      <c r="C2" s="26" t="str">
        <f>'WCA QF Rates-REDACTED'!H4</f>
        <v>Contract Execution Date</v>
      </c>
      <c r="D2" s="26" t="s">
        <v>89</v>
      </c>
      <c r="E2" s="26" t="s">
        <v>90</v>
      </c>
      <c r="F2" s="26" t="s">
        <v>91</v>
      </c>
    </row>
    <row r="3" spans="1:7" ht="3.75" customHeight="1" x14ac:dyDescent="0.25">
      <c r="B3" s="7"/>
      <c r="C3" s="26"/>
      <c r="D3" s="26"/>
      <c r="E3" s="26"/>
    </row>
    <row r="4" spans="1:7" x14ac:dyDescent="0.25">
      <c r="A4" s="7" t="s">
        <v>87</v>
      </c>
      <c r="C4" s="26"/>
    </row>
    <row r="5" spans="1:7" x14ac:dyDescent="0.25">
      <c r="B5" s="27" t="str">
        <f>'WCA QF Rates-REDACTED'!G5</f>
        <v xml:space="preserve">Bogus Creek </v>
      </c>
      <c r="C5" s="28">
        <f>'WCA QF Rates-REDACTED'!H5</f>
        <v>34039</v>
      </c>
      <c r="D5" s="29">
        <v>51501</v>
      </c>
      <c r="E5" s="53"/>
      <c r="F5" s="58"/>
      <c r="G5" s="30"/>
    </row>
    <row r="6" spans="1:7" x14ac:dyDescent="0.25">
      <c r="B6" s="27" t="str">
        <f>'WCA QF Rates-REDACTED'!G6</f>
        <v>Box Canyon / Lake Siskiyou</v>
      </c>
      <c r="C6" s="28">
        <f>'WCA QF Rates-REDACTED'!H6</f>
        <v>30389</v>
      </c>
      <c r="D6" s="29">
        <v>44196</v>
      </c>
      <c r="E6" s="53"/>
      <c r="F6" s="58"/>
      <c r="G6" s="30"/>
    </row>
    <row r="7" spans="1:7" x14ac:dyDescent="0.25">
      <c r="B7" s="27" t="str">
        <f>'WCA QF Rates-REDACTED'!G7</f>
        <v>Cameron Curtiss</v>
      </c>
      <c r="C7" s="28">
        <f>'WCA QF Rates-REDACTED'!H7</f>
        <v>40869</v>
      </c>
      <c r="D7" s="29">
        <v>42735</v>
      </c>
      <c r="E7" s="53"/>
      <c r="F7" s="58"/>
      <c r="G7" s="30"/>
    </row>
    <row r="8" spans="1:7" x14ac:dyDescent="0.25">
      <c r="B8" s="27" t="str">
        <f>'WCA QF Rates-REDACTED'!G8</f>
        <v>C-Drop Hydro</v>
      </c>
      <c r="C8" s="28">
        <f>'WCA QF Rates-REDACTED'!H8</f>
        <v>40834</v>
      </c>
      <c r="D8" s="29">
        <v>48287</v>
      </c>
      <c r="E8" s="53"/>
      <c r="F8" s="58"/>
      <c r="G8" s="30"/>
    </row>
    <row r="9" spans="1:7" x14ac:dyDescent="0.25">
      <c r="B9" s="27" t="str">
        <f>'WCA QF Rates-REDACTED'!G9</f>
        <v xml:space="preserve">Central Oregon Irrigation District </v>
      </c>
      <c r="C9" s="28">
        <f>'WCA QF Rates-REDACTED'!H9</f>
        <v>30425</v>
      </c>
      <c r="D9" s="29">
        <v>44196</v>
      </c>
      <c r="E9" s="53"/>
      <c r="F9" s="58"/>
      <c r="G9" s="30"/>
    </row>
    <row r="10" spans="1:7" x14ac:dyDescent="0.25">
      <c r="B10" s="27" t="str">
        <f>'WCA QF Rates-REDACTED'!G10</f>
        <v>City of Albany QF</v>
      </c>
      <c r="C10" s="28">
        <f>'WCA QF Rates-REDACTED'!H10</f>
        <v>39549</v>
      </c>
      <c r="D10" s="29">
        <v>45208</v>
      </c>
      <c r="E10" s="53"/>
      <c r="F10" s="58"/>
      <c r="G10" s="30"/>
    </row>
    <row r="11" spans="1:7" x14ac:dyDescent="0.25">
      <c r="B11" s="27" t="str">
        <f>'WCA QF Rates-REDACTED'!G11</f>
        <v>COID Juniper Ridge</v>
      </c>
      <c r="C11" s="28">
        <f>'WCA QF Rates-REDACTED'!H11</f>
        <v>40042</v>
      </c>
      <c r="D11" s="29">
        <v>47696</v>
      </c>
      <c r="E11" s="53"/>
      <c r="F11" s="58"/>
      <c r="G11" s="30"/>
    </row>
    <row r="12" spans="1:7" x14ac:dyDescent="0.25">
      <c r="B12" s="27" t="str">
        <f>'WCA QF Rates-REDACTED'!G12</f>
        <v>Columbia Biogas QF</v>
      </c>
      <c r="C12" s="28">
        <f>'WCA QF Rates-REDACTED'!H12</f>
        <v>40962</v>
      </c>
      <c r="D12" s="29">
        <v>48760</v>
      </c>
      <c r="E12" s="53"/>
      <c r="F12" s="58"/>
      <c r="G12" s="30"/>
    </row>
    <row r="13" spans="1:7" x14ac:dyDescent="0.25">
      <c r="B13" s="27" t="str">
        <f>'WCA QF Rates-REDACTED'!G13</f>
        <v xml:space="preserve">Deschutes Valley Water District </v>
      </c>
      <c r="C13" s="28">
        <f>'WCA QF Rates-REDACTED'!H13</f>
        <v>30270</v>
      </c>
      <c r="D13" s="29">
        <v>44196</v>
      </c>
      <c r="E13" s="53"/>
      <c r="F13" s="58"/>
      <c r="G13" s="30"/>
    </row>
    <row r="14" spans="1:7" x14ac:dyDescent="0.25">
      <c r="B14" s="27" t="str">
        <f>'WCA QF Rates-REDACTED'!G14</f>
        <v>Dorena Hydro</v>
      </c>
      <c r="C14" s="28">
        <f>'WCA QF Rates-REDACTED'!H14</f>
        <v>40661</v>
      </c>
      <c r="D14" s="29">
        <v>48548</v>
      </c>
      <c r="E14" s="53"/>
      <c r="F14" s="58"/>
      <c r="G14" s="30"/>
    </row>
    <row r="15" spans="1:7" x14ac:dyDescent="0.25">
      <c r="B15" s="27" t="str">
        <f>'WCA QF Rates-REDACTED'!G15</f>
        <v xml:space="preserve">Eagle Point Irrigation District </v>
      </c>
      <c r="C15" s="28">
        <f>'WCA QF Rates-REDACTED'!H15</f>
        <v>30587</v>
      </c>
      <c r="D15" s="29">
        <v>44561</v>
      </c>
      <c r="E15" s="53"/>
      <c r="F15" s="58"/>
      <c r="G15" s="30"/>
    </row>
    <row r="16" spans="1:7" x14ac:dyDescent="0.25">
      <c r="B16" s="27" t="str">
        <f>'WCA QF Rates-REDACTED'!G16</f>
        <v>EBD Hydro</v>
      </c>
      <c r="C16" s="28">
        <f>'WCA QF Rates-REDACTED'!H16</f>
        <v>41005</v>
      </c>
      <c r="D16" s="29">
        <v>46857</v>
      </c>
      <c r="E16" s="53"/>
      <c r="F16" s="58"/>
      <c r="G16" s="30"/>
    </row>
    <row r="17" spans="2:7" x14ac:dyDescent="0.25">
      <c r="B17" s="27" t="str">
        <f>'WCA QF Rates-REDACTED'!G17</f>
        <v xml:space="preserve">Falls Creek </v>
      </c>
      <c r="C17" s="28">
        <f>'WCA QF Rates-REDACTED'!H17</f>
        <v>30589</v>
      </c>
      <c r="D17" s="29">
        <v>43830</v>
      </c>
      <c r="E17" s="53"/>
      <c r="F17" s="58"/>
      <c r="G17" s="30"/>
    </row>
    <row r="18" spans="2:7" x14ac:dyDescent="0.25">
      <c r="B18" s="27" t="str">
        <f>'WCA QF Rates-REDACTED'!G18</f>
        <v>Farm Power Misty Meadows</v>
      </c>
      <c r="C18" s="28">
        <f>'WCA QF Rates-REDACTED'!H18</f>
        <v>40997</v>
      </c>
      <c r="D18" s="29">
        <v>46660</v>
      </c>
      <c r="E18" s="53"/>
      <c r="F18" s="58"/>
      <c r="G18" s="30"/>
    </row>
    <row r="19" spans="2:7" x14ac:dyDescent="0.25">
      <c r="B19" s="27" t="str">
        <f>'WCA QF Rates-REDACTED'!G19</f>
        <v xml:space="preserve">Farmers Irrigation District </v>
      </c>
      <c r="C19" s="28">
        <f>'WCA QF Rates-REDACTED'!H19</f>
        <v>40541</v>
      </c>
      <c r="D19" s="29">
        <v>46022</v>
      </c>
      <c r="E19" s="53"/>
      <c r="F19" s="58"/>
      <c r="G19" s="30"/>
    </row>
    <row r="20" spans="2:7" x14ac:dyDescent="0.25">
      <c r="B20" s="27" t="str">
        <f>'WCA QF Rates-REDACTED'!G20</f>
        <v xml:space="preserve">Fery, Loyd </v>
      </c>
      <c r="C20" s="28" t="str">
        <f>'WCA QF Rates-REDACTED'!H20</f>
        <v>Assume Renewed</v>
      </c>
      <c r="E20" s="53"/>
      <c r="F20" s="58"/>
      <c r="G20" s="30"/>
    </row>
    <row r="21" spans="2:7" x14ac:dyDescent="0.25">
      <c r="B21" s="27" t="str">
        <f>'WCA QF Rates-REDACTED'!G21</f>
        <v>Finley Bioenergy LLC</v>
      </c>
      <c r="C21" s="28">
        <f>'WCA QF Rates-REDACTED'!H21</f>
        <v>39379</v>
      </c>
      <c r="D21" s="29">
        <v>44880</v>
      </c>
      <c r="E21" s="53"/>
      <c r="F21" s="58"/>
      <c r="G21" s="30"/>
    </row>
    <row r="22" spans="2:7" x14ac:dyDescent="0.25">
      <c r="B22" s="27" t="str">
        <f>'WCA QF Rates-REDACTED'!G22</f>
        <v xml:space="preserve">Galesville Dam       </v>
      </c>
      <c r="C22" s="28">
        <f>'WCA QF Rates-REDACTED'!H22</f>
        <v>30195</v>
      </c>
      <c r="D22" s="29">
        <v>44561</v>
      </c>
      <c r="E22" s="53"/>
      <c r="F22" s="58"/>
      <c r="G22" s="30"/>
    </row>
    <row r="23" spans="2:7" x14ac:dyDescent="0.25">
      <c r="B23" s="27" t="str">
        <f>'WCA QF Rates-REDACTED'!G23</f>
        <v xml:space="preserve">Lacomb Irrigation </v>
      </c>
      <c r="C23" s="28">
        <f>'WCA QF Rates-REDACTED'!H23</f>
        <v>35963</v>
      </c>
      <c r="D23" s="29">
        <v>44926</v>
      </c>
      <c r="E23" s="53"/>
      <c r="F23" s="58"/>
      <c r="G23" s="30"/>
    </row>
    <row r="24" spans="2:7" x14ac:dyDescent="0.25">
      <c r="B24" s="27" t="str">
        <f>'WCA QF Rates-REDACTED'!G24</f>
        <v xml:space="preserve">Lucky, Paul </v>
      </c>
      <c r="C24" s="28">
        <f>'WCA QF Rates-REDACTED'!H24</f>
        <v>41632</v>
      </c>
      <c r="D24" s="29">
        <v>43465</v>
      </c>
      <c r="E24" s="53"/>
      <c r="F24" s="58"/>
      <c r="G24" s="30"/>
    </row>
    <row r="25" spans="2:7" x14ac:dyDescent="0.25">
      <c r="B25" s="27" t="str">
        <f>'WCA QF Rates-REDACTED'!G25</f>
        <v xml:space="preserve">Middlefork Irrigation District </v>
      </c>
      <c r="C25" s="28">
        <f>'WCA QF Rates-REDACTED'!H25</f>
        <v>39083</v>
      </c>
      <c r="D25" s="29">
        <v>44561</v>
      </c>
      <c r="E25" s="53"/>
      <c r="F25" s="58"/>
      <c r="G25" s="30"/>
    </row>
    <row r="26" spans="2:7" x14ac:dyDescent="0.25">
      <c r="B26" s="27" t="str">
        <f>'WCA QF Rates-REDACTED'!G26</f>
        <v>Monroe Hydro</v>
      </c>
      <c r="C26" s="28">
        <f>'WCA QF Rates-REDACTED'!H26</f>
        <v>41008</v>
      </c>
      <c r="D26" s="29">
        <v>46996</v>
      </c>
      <c r="E26" s="53"/>
      <c r="F26" s="58"/>
      <c r="G26" s="30"/>
    </row>
    <row r="27" spans="2:7" x14ac:dyDescent="0.25">
      <c r="B27" s="27" t="str">
        <f>'WCA QF Rates-REDACTED'!G27</f>
        <v xml:space="preserve">Mountain Energy </v>
      </c>
      <c r="C27" s="28">
        <f>'WCA QF Rates-REDACTED'!H27</f>
        <v>39415</v>
      </c>
      <c r="D27" s="29">
        <v>44926</v>
      </c>
      <c r="E27" s="53"/>
      <c r="F27" s="58"/>
      <c r="G27" s="30"/>
    </row>
    <row r="28" spans="2:7" x14ac:dyDescent="0.25">
      <c r="B28" s="27" t="str">
        <f>'WCA QF Rates-REDACTED'!G28</f>
        <v>NORTH FORK SPRAGUE(HDIV)</v>
      </c>
      <c r="C28" s="28">
        <f>'WCA QF Rates-REDACTED'!H28</f>
        <v>30587</v>
      </c>
      <c r="D28" s="29">
        <v>45291</v>
      </c>
      <c r="E28" s="53"/>
      <c r="F28" s="58"/>
      <c r="G28" s="30"/>
    </row>
    <row r="29" spans="2:7" x14ac:dyDescent="0.25">
      <c r="B29" s="27" t="str">
        <f>'WCA QF Rates-REDACTED'!G29</f>
        <v xml:space="preserve">Oregon Environmental Industries </v>
      </c>
      <c r="C29" s="28">
        <f>'WCA QF Rates-REDACTED'!H29</f>
        <v>38947</v>
      </c>
      <c r="D29" s="29">
        <v>44773</v>
      </c>
      <c r="E29" s="53"/>
      <c r="F29" s="58"/>
      <c r="G29" s="30"/>
    </row>
    <row r="30" spans="2:7" x14ac:dyDescent="0.25">
      <c r="B30" s="27" t="str">
        <f>'WCA QF Rates-REDACTED'!G30</f>
        <v xml:space="preserve">Oregon State University </v>
      </c>
      <c r="C30" s="28">
        <f>'WCA QF Rates-REDACTED'!H30</f>
        <v>40505</v>
      </c>
      <c r="D30" s="29">
        <v>44012</v>
      </c>
      <c r="E30" s="53"/>
      <c r="F30" s="58"/>
      <c r="G30" s="30"/>
    </row>
    <row r="31" spans="2:7" x14ac:dyDescent="0.25">
      <c r="B31" s="27" t="str">
        <f>'WCA QF Rates-REDACTED'!G31</f>
        <v>Portland Water Bureau</v>
      </c>
      <c r="C31" s="28">
        <f>'WCA QF Rates-REDACTED'!H31</f>
        <v>40878</v>
      </c>
      <c r="D31" s="29">
        <v>46446</v>
      </c>
      <c r="E31" s="53"/>
      <c r="F31" s="58"/>
      <c r="G31" s="30"/>
    </row>
    <row r="32" spans="2:7" x14ac:dyDescent="0.25">
      <c r="B32" s="27" t="str">
        <f>'WCA QF Rates-REDACTED'!G32</f>
        <v>RES Ag-Oak Lea Biogas</v>
      </c>
      <c r="C32" s="28">
        <f>'WCA QF Rates-REDACTED'!H32</f>
        <v>40878</v>
      </c>
      <c r="D32" s="29">
        <v>46356</v>
      </c>
      <c r="E32" s="53"/>
      <c r="F32" s="58"/>
      <c r="G32" s="30"/>
    </row>
    <row r="33" spans="1:7" x14ac:dyDescent="0.25">
      <c r="B33" s="27" t="str">
        <f>'WCA QF Rates-REDACTED'!G33</f>
        <v>Roseburg Forest Products (Weed)</v>
      </c>
      <c r="C33" s="28">
        <f>'WCA QF Rates-REDACTED'!H33</f>
        <v>41009</v>
      </c>
      <c r="D33" s="29">
        <v>43281</v>
      </c>
      <c r="E33" s="53"/>
      <c r="F33" s="58"/>
      <c r="G33" s="30"/>
    </row>
    <row r="34" spans="1:7" x14ac:dyDescent="0.25">
      <c r="B34" s="27" t="str">
        <f>'WCA QF Rates-REDACTED'!G34</f>
        <v>Roseburg LFG</v>
      </c>
      <c r="C34" s="28">
        <f>'WCA QF Rates-REDACTED'!H34</f>
        <v>40714</v>
      </c>
      <c r="D34" s="29">
        <v>48334</v>
      </c>
      <c r="E34" s="53"/>
      <c r="F34" s="58"/>
      <c r="G34" s="30"/>
    </row>
    <row r="35" spans="1:7" x14ac:dyDescent="0.25">
      <c r="B35" s="27" t="str">
        <f>'WCA QF Rates-REDACTED'!G35</f>
        <v>Rough and Ready Lumber Biomass QF</v>
      </c>
      <c r="C35" s="28">
        <f>'WCA QF Rates-REDACTED'!H35</f>
        <v>40962</v>
      </c>
      <c r="D35" s="29">
        <v>43434</v>
      </c>
      <c r="E35" s="53"/>
      <c r="F35" s="58"/>
      <c r="G35" s="30"/>
    </row>
    <row r="36" spans="1:7" x14ac:dyDescent="0.25">
      <c r="B36" s="27" t="str">
        <f>'WCA QF Rates-REDACTED'!G36</f>
        <v xml:space="preserve">Roush Hydro, Inc </v>
      </c>
      <c r="C36" s="28" t="str">
        <f>'WCA QF Rates-REDACTED'!H36</f>
        <v>Assume Renewed</v>
      </c>
      <c r="E36" s="53"/>
      <c r="F36" s="58"/>
      <c r="G36" s="30"/>
    </row>
    <row r="37" spans="1:7" x14ac:dyDescent="0.25">
      <c r="B37" s="27" t="str">
        <f>'WCA QF Rates-REDACTED'!G37</f>
        <v xml:space="preserve">Santiam Water Control District </v>
      </c>
      <c r="C37" s="28">
        <f>'WCA QF Rates-REDACTED'!H37</f>
        <v>30589</v>
      </c>
      <c r="D37" s="29">
        <v>43830</v>
      </c>
      <c r="E37" s="53"/>
      <c r="F37" s="58"/>
      <c r="G37" s="30"/>
    </row>
    <row r="38" spans="1:7" x14ac:dyDescent="0.25">
      <c r="B38" s="27" t="str">
        <f>'WCA QF Rates-REDACTED'!G38</f>
        <v xml:space="preserve">Slate Creek </v>
      </c>
      <c r="C38" s="28">
        <f>'WCA QF Rates-REDACTED'!H38</f>
        <v>30253</v>
      </c>
      <c r="D38" s="29">
        <v>43465</v>
      </c>
      <c r="E38" s="53"/>
      <c r="F38" s="58"/>
      <c r="G38" s="30"/>
    </row>
    <row r="39" spans="1:7" x14ac:dyDescent="0.25">
      <c r="B39" s="27" t="str">
        <f>'WCA QF Rates-REDACTED'!G39</f>
        <v>Stahlbush Island Farm</v>
      </c>
      <c r="C39" s="28" t="str">
        <f>'WCA QF Rates-REDACTED'!H39</f>
        <v>Assume Renewed</v>
      </c>
      <c r="E39" s="53"/>
      <c r="F39" s="58"/>
      <c r="G39" s="30"/>
    </row>
    <row r="40" spans="1:7" x14ac:dyDescent="0.25">
      <c r="B40" s="27" t="str">
        <f>'WCA QF Rates-REDACTED'!G40</f>
        <v>Swalley Irrigation District</v>
      </c>
      <c r="C40" s="28">
        <f>'WCA QF Rates-REDACTED'!H40</f>
        <v>40127</v>
      </c>
      <c r="D40" s="29">
        <v>47486</v>
      </c>
      <c r="E40" s="53"/>
      <c r="F40" s="58"/>
      <c r="G40" s="30"/>
    </row>
    <row r="41" spans="1:7" x14ac:dyDescent="0.25">
      <c r="B41" s="27" t="str">
        <f>'WCA QF Rates-REDACTED'!G41</f>
        <v>Three Sister Hydro</v>
      </c>
      <c r="C41" s="28">
        <f>'WCA QF Rates-REDACTED'!H41</f>
        <v>41688</v>
      </c>
      <c r="D41" s="29">
        <v>47238</v>
      </c>
      <c r="E41" s="53"/>
      <c r="F41" s="58"/>
      <c r="G41" s="30"/>
    </row>
    <row r="42" spans="1:7" x14ac:dyDescent="0.25">
      <c r="B42" s="27" t="str">
        <f>'WCA QF Rates-REDACTED'!G42</f>
        <v>TMF Biofuels QF</v>
      </c>
      <c r="C42" s="28">
        <f>'WCA QF Rates-REDACTED'!H42</f>
        <v>40960</v>
      </c>
      <c r="D42" s="29">
        <v>45046</v>
      </c>
      <c r="E42" s="53"/>
      <c r="F42" s="58"/>
      <c r="G42" s="30"/>
    </row>
    <row r="43" spans="1:7" ht="3.75" customHeight="1" x14ac:dyDescent="0.25">
      <c r="B43" s="27"/>
      <c r="C43" s="28"/>
      <c r="E43" s="53"/>
      <c r="F43" s="58"/>
      <c r="G43" s="30"/>
    </row>
    <row r="44" spans="1:7" x14ac:dyDescent="0.25">
      <c r="A44" s="7" t="s">
        <v>88</v>
      </c>
      <c r="C44" s="31"/>
      <c r="E44" s="56"/>
      <c r="F44" s="58"/>
      <c r="G44" s="30"/>
    </row>
    <row r="45" spans="1:7" x14ac:dyDescent="0.25">
      <c r="B45" s="32" t="str">
        <f>'WCA QF Rates-REDACTED'!G44</f>
        <v>Biomass One QF</v>
      </c>
      <c r="C45" s="28">
        <f>'WCA QF Rates-REDACTED'!H44</f>
        <v>40896</v>
      </c>
      <c r="D45" s="29">
        <v>46387</v>
      </c>
      <c r="E45" s="53"/>
      <c r="F45" s="58"/>
      <c r="G45" s="30"/>
    </row>
    <row r="46" spans="1:7" x14ac:dyDescent="0.25">
      <c r="B46" s="32" t="str">
        <f>'WCA QF Rates-REDACTED'!G45</f>
        <v>DCFP p316701 QF</v>
      </c>
      <c r="C46" s="28" t="str">
        <f>'WCA QF Rates-REDACTED'!H45</f>
        <v>Assume Renewed</v>
      </c>
      <c r="E46" s="53"/>
      <c r="F46" s="58"/>
      <c r="G46" s="30"/>
    </row>
    <row r="47" spans="1:7" x14ac:dyDescent="0.25">
      <c r="B47" s="32" t="str">
        <f>'WCA QF Rates-REDACTED'!G46</f>
        <v>Evergreen BioPower p351030 QF</v>
      </c>
      <c r="C47" s="28">
        <f>'WCA QF Rates-REDACTED'!H46</f>
        <v>39084</v>
      </c>
      <c r="D47" s="29">
        <v>43100</v>
      </c>
      <c r="E47" s="53"/>
      <c r="F47" s="58"/>
      <c r="G47" s="30"/>
    </row>
    <row r="48" spans="1:7" x14ac:dyDescent="0.25">
      <c r="B48" s="32" t="str">
        <f>'WCA QF Rates-REDACTED'!G47</f>
        <v>Oregon Wind Farm 1 of 2</v>
      </c>
      <c r="C48" s="28">
        <f>'WCA QF Rates-REDACTED'!H47</f>
        <v>39801</v>
      </c>
      <c r="D48" s="29">
        <v>47147</v>
      </c>
      <c r="E48" s="53"/>
      <c r="F48" s="58"/>
      <c r="G48" s="30"/>
    </row>
    <row r="49" spans="1:7" x14ac:dyDescent="0.25">
      <c r="B49" s="32" t="str">
        <f>'WCA QF Rates-REDACTED'!G48</f>
        <v>Oregon Wind Farm 2 of 2</v>
      </c>
      <c r="C49" s="28">
        <f>'WCA QF Rates-REDACTED'!H48</f>
        <v>39981</v>
      </c>
      <c r="D49" s="29">
        <v>47299</v>
      </c>
      <c r="E49" s="53"/>
      <c r="F49" s="58"/>
      <c r="G49" s="30"/>
    </row>
    <row r="50" spans="1:7" x14ac:dyDescent="0.25">
      <c r="B50" s="32" t="str">
        <f>'WCA QF Rates-REDACTED'!G49</f>
        <v>Roseburg Dillard QF</v>
      </c>
      <c r="C50" s="28" t="str">
        <f>'WCA QF Rates-REDACTED'!H49</f>
        <v>Assume Renewed</v>
      </c>
      <c r="E50" s="53"/>
      <c r="F50" s="58"/>
      <c r="G50" s="30"/>
    </row>
    <row r="51" spans="1:7" x14ac:dyDescent="0.25">
      <c r="B51" s="32" t="str">
        <f>'WCA QF Rates-REDACTED'!G50</f>
        <v>Threemile Canyon Wind QF p500139</v>
      </c>
      <c r="C51" s="28">
        <f>'WCA QF Rates-REDACTED'!H50</f>
        <v>39983</v>
      </c>
      <c r="D51" s="29">
        <v>47361</v>
      </c>
      <c r="E51" s="53"/>
      <c r="F51" s="58"/>
      <c r="G51" s="30"/>
    </row>
    <row r="52" spans="1:7" x14ac:dyDescent="0.25">
      <c r="A52" s="7"/>
      <c r="E52" s="9"/>
      <c r="F52" s="9"/>
      <c r="G52" s="30"/>
    </row>
  </sheetData>
  <pageMargins left="0.7" right="0.7" top="0.75" bottom="0.75" header="0.3" footer="0.3"/>
  <pageSetup scale="67" orientation="landscape" r:id="rId1"/>
  <headerFooter>
    <oddHeader>&amp;LWA UE-140762
Bench Request 3&amp;CRedacted - Confidential Per the Protective Order in UTC Docket UE-140762&amp;R&amp;"-,Bold"Attachment Bench Request 3-1 REDACTED</oddHeader>
    <oddFooter>&amp;L&amp;F&amp;CPage &amp;P of &amp;N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61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5" x14ac:dyDescent="0.25"/>
  <cols>
    <col min="1" max="1" width="4" style="20" customWidth="1"/>
    <col min="2" max="5" width="17.140625" style="14" customWidth="1"/>
    <col min="6" max="6" width="9.140625" style="20"/>
    <col min="7" max="7" width="31.28515625" style="20" customWidth="1"/>
    <col min="8" max="8" width="21.28515625" style="20" customWidth="1"/>
    <col min="9" max="9" width="23" style="20" customWidth="1"/>
    <col min="10" max="10" width="23" style="11" customWidth="1"/>
    <col min="11" max="12" width="13.28515625" style="11" customWidth="1"/>
    <col min="13" max="13" width="13.28515625" style="14" customWidth="1"/>
    <col min="14" max="14" width="3.28515625" style="20" customWidth="1"/>
    <col min="15" max="15" width="14.7109375" style="20" customWidth="1"/>
    <col min="16" max="16" width="9.140625" style="20" customWidth="1"/>
    <col min="17" max="17" width="15.42578125" style="20" customWidth="1"/>
    <col min="18" max="18" width="25.42578125" style="20" customWidth="1"/>
    <col min="19" max="19" width="14.7109375" style="20" customWidth="1"/>
    <col min="20" max="20" width="9.140625" style="20" customWidth="1"/>
    <col min="21" max="21" width="18.85546875" style="14" customWidth="1"/>
    <col min="22" max="22" width="20" style="20" customWidth="1"/>
    <col min="23" max="23" width="9.140625" style="20" customWidth="1"/>
    <col min="24" max="24" width="20.42578125" style="14" customWidth="1"/>
    <col min="25" max="26" width="9.140625" style="20" customWidth="1"/>
    <col min="27" max="27" width="11.140625" style="14" customWidth="1"/>
    <col min="28" max="38" width="9.140625" style="14" customWidth="1"/>
    <col min="39" max="39" width="12.140625" style="11" customWidth="1"/>
    <col min="40" max="40" width="9.140625" style="20" customWidth="1"/>
    <col min="41" max="41" width="23.42578125" style="20" customWidth="1"/>
    <col min="42" max="53" width="10.7109375" style="11" customWidth="1"/>
    <col min="54" max="54" width="13.42578125" style="14" customWidth="1"/>
    <col min="55" max="55" width="11.5703125" style="20" customWidth="1"/>
    <col min="56" max="56" width="12.28515625" style="20" bestFit="1" customWidth="1"/>
    <col min="57" max="16384" width="9.140625" style="20"/>
  </cols>
  <sheetData>
    <row r="1" spans="2:55" x14ac:dyDescent="0.25">
      <c r="B1" s="15" t="s">
        <v>98</v>
      </c>
      <c r="C1" s="15" t="s">
        <v>98</v>
      </c>
      <c r="D1" s="15" t="s">
        <v>98</v>
      </c>
      <c r="E1" s="15" t="s">
        <v>98</v>
      </c>
      <c r="G1" s="33"/>
      <c r="H1" s="33"/>
      <c r="I1" s="33"/>
      <c r="J1" s="15" t="s">
        <v>98</v>
      </c>
      <c r="K1" s="15" t="s">
        <v>98</v>
      </c>
      <c r="L1" s="15" t="s">
        <v>98</v>
      </c>
      <c r="M1" s="15" t="s">
        <v>98</v>
      </c>
      <c r="U1" s="10" t="s">
        <v>98</v>
      </c>
      <c r="V1" s="14"/>
      <c r="W1" s="14"/>
      <c r="X1" s="10" t="s">
        <v>98</v>
      </c>
      <c r="Y1" s="14"/>
      <c r="Z1" s="14"/>
      <c r="AA1" s="66" t="s">
        <v>98</v>
      </c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14"/>
      <c r="AO1" s="14"/>
      <c r="AP1" s="66" t="s">
        <v>98</v>
      </c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</row>
    <row r="2" spans="2:55" x14ac:dyDescent="0.25">
      <c r="B2" s="15" t="s">
        <v>24</v>
      </c>
      <c r="C2" s="15" t="s">
        <v>24</v>
      </c>
      <c r="D2" s="15" t="s">
        <v>24</v>
      </c>
      <c r="E2" s="15" t="s">
        <v>24</v>
      </c>
      <c r="G2" s="19" t="s">
        <v>97</v>
      </c>
      <c r="H2" s="33"/>
      <c r="I2" s="33"/>
      <c r="J2" s="59"/>
      <c r="K2" s="59"/>
      <c r="L2" s="59"/>
      <c r="M2" s="15"/>
      <c r="V2" s="14"/>
      <c r="W2" s="14"/>
      <c r="Y2" s="14"/>
      <c r="Z2" s="14"/>
      <c r="AA2" s="66" t="s">
        <v>30</v>
      </c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14"/>
      <c r="AO2" s="14"/>
      <c r="AP2" s="67" t="s">
        <v>31</v>
      </c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</row>
    <row r="3" spans="2:55" x14ac:dyDescent="0.25">
      <c r="B3" s="15" t="s">
        <v>1</v>
      </c>
      <c r="C3" s="15" t="s">
        <v>1</v>
      </c>
      <c r="D3" s="15" t="s">
        <v>0</v>
      </c>
      <c r="E3" s="15" t="s">
        <v>0</v>
      </c>
      <c r="G3" s="33"/>
      <c r="H3" s="33"/>
      <c r="I3" s="17" t="s">
        <v>26</v>
      </c>
      <c r="J3" s="59" t="s">
        <v>0</v>
      </c>
      <c r="K3" s="59"/>
      <c r="L3" s="59"/>
      <c r="M3" s="15" t="s">
        <v>12</v>
      </c>
      <c r="Q3" s="22" t="s">
        <v>2</v>
      </c>
      <c r="R3" s="23" t="s">
        <v>23</v>
      </c>
      <c r="S3" s="17">
        <v>2015</v>
      </c>
      <c r="T3" s="17">
        <v>2015</v>
      </c>
      <c r="U3" s="15" t="s">
        <v>42</v>
      </c>
      <c r="V3" s="15">
        <v>2016</v>
      </c>
      <c r="W3" s="15">
        <v>2016</v>
      </c>
      <c r="X3" s="15" t="s">
        <v>43</v>
      </c>
      <c r="Y3" s="15"/>
      <c r="Z3" s="15"/>
      <c r="AN3" s="14"/>
      <c r="AO3" s="14"/>
    </row>
    <row r="4" spans="2:55" ht="30" x14ac:dyDescent="0.25">
      <c r="B4" s="15" t="s">
        <v>82</v>
      </c>
      <c r="C4" s="15" t="s">
        <v>83</v>
      </c>
      <c r="D4" s="15" t="s">
        <v>82</v>
      </c>
      <c r="E4" s="15" t="s">
        <v>83</v>
      </c>
      <c r="G4" s="17" t="s">
        <v>84</v>
      </c>
      <c r="H4" s="41" t="s">
        <v>25</v>
      </c>
      <c r="I4" s="18" t="s">
        <v>13</v>
      </c>
      <c r="J4" s="60" t="s">
        <v>13</v>
      </c>
      <c r="K4" s="60" t="s">
        <v>28</v>
      </c>
      <c r="L4" s="60" t="s">
        <v>29</v>
      </c>
      <c r="M4" s="61" t="str">
        <f>J4</f>
        <v>WA AC at Signing</v>
      </c>
      <c r="N4" s="34"/>
      <c r="O4" s="35"/>
      <c r="P4" s="21"/>
      <c r="Q4" s="42" t="s">
        <v>3</v>
      </c>
      <c r="R4" s="17" t="s">
        <v>85</v>
      </c>
      <c r="S4" s="23" t="s">
        <v>11</v>
      </c>
      <c r="T4" s="17" t="s">
        <v>12</v>
      </c>
      <c r="U4" s="15" t="s">
        <v>12</v>
      </c>
      <c r="V4" s="15" t="s">
        <v>11</v>
      </c>
      <c r="W4" s="15" t="s">
        <v>12</v>
      </c>
      <c r="X4" s="15" t="s">
        <v>12</v>
      </c>
      <c r="Y4" s="15"/>
      <c r="Z4" s="15"/>
      <c r="AA4" s="24">
        <v>42095</v>
      </c>
      <c r="AB4" s="24">
        <v>42125</v>
      </c>
      <c r="AC4" s="24">
        <v>42156</v>
      </c>
      <c r="AD4" s="24">
        <v>42186</v>
      </c>
      <c r="AE4" s="24">
        <v>42217</v>
      </c>
      <c r="AF4" s="24">
        <v>42248</v>
      </c>
      <c r="AG4" s="24">
        <v>42278</v>
      </c>
      <c r="AH4" s="24">
        <v>42309</v>
      </c>
      <c r="AI4" s="24">
        <v>42339</v>
      </c>
      <c r="AJ4" s="24">
        <v>42370</v>
      </c>
      <c r="AK4" s="24">
        <v>42401</v>
      </c>
      <c r="AL4" s="24">
        <v>42430</v>
      </c>
      <c r="AM4" s="25" t="s">
        <v>35</v>
      </c>
      <c r="AN4" s="14" t="s">
        <v>36</v>
      </c>
      <c r="AO4" s="14" t="s">
        <v>40</v>
      </c>
      <c r="AP4" s="24">
        <f>AA4</f>
        <v>42095</v>
      </c>
      <c r="AQ4" s="24">
        <f t="shared" ref="AQ4:BA4" si="0">AB4</f>
        <v>42125</v>
      </c>
      <c r="AR4" s="24">
        <f t="shared" si="0"/>
        <v>42156</v>
      </c>
      <c r="AS4" s="24">
        <f t="shared" si="0"/>
        <v>42186</v>
      </c>
      <c r="AT4" s="24">
        <f t="shared" si="0"/>
        <v>42217</v>
      </c>
      <c r="AU4" s="24">
        <f t="shared" si="0"/>
        <v>42248</v>
      </c>
      <c r="AV4" s="24">
        <f t="shared" si="0"/>
        <v>42278</v>
      </c>
      <c r="AW4" s="24">
        <f t="shared" si="0"/>
        <v>42309</v>
      </c>
      <c r="AX4" s="24">
        <f t="shared" si="0"/>
        <v>42339</v>
      </c>
      <c r="AY4" s="24">
        <f t="shared" si="0"/>
        <v>42370</v>
      </c>
      <c r="AZ4" s="24">
        <f t="shared" si="0"/>
        <v>42401</v>
      </c>
      <c r="BA4" s="24">
        <f t="shared" si="0"/>
        <v>42430</v>
      </c>
      <c r="BB4" s="13" t="s">
        <v>35</v>
      </c>
      <c r="BC4" s="20" t="s">
        <v>36</v>
      </c>
    </row>
    <row r="5" spans="2:55" ht="30" x14ac:dyDescent="0.25">
      <c r="B5" s="50"/>
      <c r="C5" s="50"/>
      <c r="D5" s="50"/>
      <c r="E5" s="50"/>
      <c r="F5" s="1"/>
      <c r="G5" s="27" t="s">
        <v>44</v>
      </c>
      <c r="H5" s="28">
        <v>34039</v>
      </c>
      <c r="I5" s="31" t="s">
        <v>22</v>
      </c>
      <c r="J5" s="55"/>
      <c r="K5" s="55"/>
      <c r="L5" s="55"/>
      <c r="M5" s="53"/>
      <c r="N5" s="2"/>
      <c r="O5" s="6"/>
      <c r="P5" s="21"/>
      <c r="Q5" s="43" t="s">
        <v>22</v>
      </c>
      <c r="R5" s="4" t="str">
        <f t="shared" ref="R5:R6" si="1">Q5</f>
        <v>Yakima-Tieton (2005)</v>
      </c>
      <c r="S5" s="8">
        <v>5.3</v>
      </c>
      <c r="T5" s="9">
        <v>111.1</v>
      </c>
      <c r="U5" s="53"/>
      <c r="V5" s="9">
        <v>5.3</v>
      </c>
      <c r="W5" s="9">
        <v>111.1</v>
      </c>
      <c r="X5" s="53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5"/>
      <c r="AN5" s="36">
        <f t="shared" ref="AN5:AN42" si="2">AM5-B5-C5</f>
        <v>0</v>
      </c>
      <c r="AO5" s="44" t="s">
        <v>37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7"/>
      <c r="BC5" s="36">
        <f t="shared" ref="BC5:BC42" si="3">BB5-J5</f>
        <v>0</v>
      </c>
    </row>
    <row r="6" spans="2:55" ht="30" x14ac:dyDescent="0.25">
      <c r="B6" s="50"/>
      <c r="C6" s="50"/>
      <c r="D6" s="50"/>
      <c r="E6" s="50"/>
      <c r="F6" s="1"/>
      <c r="G6" s="27" t="s">
        <v>45</v>
      </c>
      <c r="H6" s="28">
        <v>30389</v>
      </c>
      <c r="I6" s="31" t="s">
        <v>21</v>
      </c>
      <c r="J6" s="55"/>
      <c r="K6" s="55"/>
      <c r="L6" s="55"/>
      <c r="M6" s="53"/>
      <c r="N6" s="2"/>
      <c r="P6" s="21"/>
      <c r="Q6" s="43" t="s">
        <v>21</v>
      </c>
      <c r="R6" s="4" t="str">
        <f t="shared" si="1"/>
        <v>Walla Walla (2012)</v>
      </c>
      <c r="S6" s="8">
        <v>5.9</v>
      </c>
      <c r="T6" s="9">
        <v>145.69999999999999</v>
      </c>
      <c r="U6" s="53"/>
      <c r="V6" s="9">
        <v>5.9</v>
      </c>
      <c r="W6" s="9">
        <v>145.69999999999999</v>
      </c>
      <c r="X6" s="53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5"/>
      <c r="AN6" s="36">
        <f t="shared" si="2"/>
        <v>0</v>
      </c>
      <c r="AO6" s="44" t="s">
        <v>37</v>
      </c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7"/>
      <c r="BC6" s="36">
        <f t="shared" si="3"/>
        <v>0</v>
      </c>
    </row>
    <row r="7" spans="2:55" x14ac:dyDescent="0.25">
      <c r="B7" s="50"/>
      <c r="C7" s="50"/>
      <c r="D7" s="50"/>
      <c r="E7" s="50"/>
      <c r="F7" s="1"/>
      <c r="G7" s="27" t="s">
        <v>46</v>
      </c>
      <c r="H7" s="28">
        <v>40869</v>
      </c>
      <c r="I7" s="31" t="s">
        <v>20</v>
      </c>
      <c r="J7" s="55"/>
      <c r="K7" s="55"/>
      <c r="L7" s="55"/>
      <c r="M7" s="53"/>
      <c r="N7" s="2"/>
      <c r="P7" s="21"/>
      <c r="Q7" s="4">
        <v>35125</v>
      </c>
      <c r="R7" s="4" t="s">
        <v>14</v>
      </c>
      <c r="S7" s="37"/>
      <c r="T7" s="37">
        <v>43.95</v>
      </c>
      <c r="U7" s="53"/>
      <c r="V7" s="14"/>
      <c r="W7" s="14">
        <v>45.47</v>
      </c>
      <c r="X7" s="53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5"/>
      <c r="AN7" s="36">
        <f t="shared" si="2"/>
        <v>0</v>
      </c>
      <c r="AO7" s="44" t="s">
        <v>38</v>
      </c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7"/>
      <c r="BC7" s="36">
        <f t="shared" si="3"/>
        <v>0</v>
      </c>
    </row>
    <row r="8" spans="2:55" x14ac:dyDescent="0.25">
      <c r="B8" s="50"/>
      <c r="C8" s="50"/>
      <c r="D8" s="50"/>
      <c r="E8" s="50"/>
      <c r="F8" s="1"/>
      <c r="G8" s="27" t="s">
        <v>47</v>
      </c>
      <c r="H8" s="28">
        <v>40834</v>
      </c>
      <c r="I8" s="31" t="s">
        <v>20</v>
      </c>
      <c r="J8" s="55"/>
      <c r="K8" s="55"/>
      <c r="L8" s="55"/>
      <c r="M8" s="53"/>
      <c r="N8" s="2"/>
      <c r="P8" s="21"/>
      <c r="Q8" s="4">
        <v>38110</v>
      </c>
      <c r="R8" s="4">
        <f t="shared" ref="R8" si="4">Q8</f>
        <v>38110</v>
      </c>
      <c r="S8" s="8">
        <v>7.6977580951895206</v>
      </c>
      <c r="T8" s="9">
        <v>29.662316020981141</v>
      </c>
      <c r="U8" s="53"/>
      <c r="V8" s="9">
        <v>7.8902020475692574</v>
      </c>
      <c r="W8" s="9">
        <v>31.532324296505664</v>
      </c>
      <c r="X8" s="53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  <c r="AN8" s="36">
        <f t="shared" si="2"/>
        <v>0</v>
      </c>
      <c r="AO8" s="44" t="s">
        <v>38</v>
      </c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7"/>
      <c r="BC8" s="36">
        <f t="shared" si="3"/>
        <v>0</v>
      </c>
    </row>
    <row r="9" spans="2:55" x14ac:dyDescent="0.25">
      <c r="B9" s="50"/>
      <c r="C9" s="50"/>
      <c r="D9" s="50"/>
      <c r="E9" s="50"/>
      <c r="F9" s="1"/>
      <c r="G9" s="27" t="s">
        <v>48</v>
      </c>
      <c r="H9" s="28">
        <v>30425</v>
      </c>
      <c r="I9" s="31" t="s">
        <v>21</v>
      </c>
      <c r="J9" s="55"/>
      <c r="K9" s="55"/>
      <c r="L9" s="55"/>
      <c r="M9" s="53"/>
      <c r="N9" s="2"/>
      <c r="P9" s="21"/>
      <c r="Q9" s="4">
        <v>38562</v>
      </c>
      <c r="R9" s="4" t="s">
        <v>15</v>
      </c>
      <c r="S9" s="8">
        <v>7.7324381088163365</v>
      </c>
      <c r="T9" s="9">
        <v>54.494996990997286</v>
      </c>
      <c r="U9" s="53"/>
      <c r="V9" s="9">
        <v>7.9597717892155382</v>
      </c>
      <c r="W9" s="9">
        <v>55.894393384532599</v>
      </c>
      <c r="X9" s="53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5"/>
      <c r="AN9" s="36">
        <f t="shared" si="2"/>
        <v>0</v>
      </c>
      <c r="AO9" s="44" t="s">
        <v>38</v>
      </c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7"/>
      <c r="BC9" s="36">
        <f t="shared" si="3"/>
        <v>0</v>
      </c>
    </row>
    <row r="10" spans="2:55" x14ac:dyDescent="0.25">
      <c r="B10" s="50"/>
      <c r="C10" s="50"/>
      <c r="D10" s="50"/>
      <c r="E10" s="50"/>
      <c r="F10" s="1"/>
      <c r="G10" s="27" t="s">
        <v>49</v>
      </c>
      <c r="H10" s="28">
        <v>39549</v>
      </c>
      <c r="I10" s="31" t="s">
        <v>17</v>
      </c>
      <c r="J10" s="55"/>
      <c r="K10" s="55"/>
      <c r="L10" s="55"/>
      <c r="M10" s="53"/>
      <c r="N10" s="2"/>
      <c r="P10" s="21"/>
      <c r="Q10" s="4">
        <v>39092</v>
      </c>
      <c r="R10" s="21" t="s">
        <v>16</v>
      </c>
      <c r="S10" s="8">
        <v>6.4741666666666662</v>
      </c>
      <c r="T10" s="9">
        <v>56.87</v>
      </c>
      <c r="U10" s="53"/>
      <c r="V10" s="9">
        <v>6.4741666666666662</v>
      </c>
      <c r="W10" s="9">
        <v>56.87</v>
      </c>
      <c r="X10" s="53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5"/>
      <c r="AN10" s="36">
        <f t="shared" si="2"/>
        <v>0</v>
      </c>
      <c r="AO10" s="44" t="s">
        <v>38</v>
      </c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7"/>
      <c r="BC10" s="36">
        <f t="shared" si="3"/>
        <v>0</v>
      </c>
    </row>
    <row r="11" spans="2:55" x14ac:dyDescent="0.25">
      <c r="B11" s="50"/>
      <c r="C11" s="50"/>
      <c r="D11" s="50"/>
      <c r="E11" s="50"/>
      <c r="F11" s="1"/>
      <c r="G11" s="27" t="s">
        <v>50</v>
      </c>
      <c r="H11" s="28">
        <v>40042</v>
      </c>
      <c r="I11" s="31" t="s">
        <v>18</v>
      </c>
      <c r="J11" s="55"/>
      <c r="K11" s="55"/>
      <c r="L11" s="55"/>
      <c r="M11" s="53"/>
      <c r="N11" s="2"/>
      <c r="P11" s="38"/>
      <c r="Q11" s="4">
        <v>39457</v>
      </c>
      <c r="R11" s="21" t="s">
        <v>17</v>
      </c>
      <c r="S11" s="8">
        <v>6.4741666666666662</v>
      </c>
      <c r="T11" s="9">
        <v>56.87</v>
      </c>
      <c r="U11" s="53"/>
      <c r="V11" s="9">
        <v>6.4741666666666662</v>
      </c>
      <c r="W11" s="9">
        <v>56.87</v>
      </c>
      <c r="X11" s="53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5"/>
      <c r="AN11" s="36">
        <f t="shared" si="2"/>
        <v>0</v>
      </c>
      <c r="AO11" s="44" t="s">
        <v>38</v>
      </c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7"/>
      <c r="BC11" s="36">
        <f t="shared" si="3"/>
        <v>0</v>
      </c>
    </row>
    <row r="12" spans="2:55" x14ac:dyDescent="0.25">
      <c r="B12" s="50"/>
      <c r="C12" s="50"/>
      <c r="D12" s="50"/>
      <c r="E12" s="50"/>
      <c r="F12" s="1"/>
      <c r="G12" s="27" t="s">
        <v>51</v>
      </c>
      <c r="H12" s="28">
        <v>40962</v>
      </c>
      <c r="I12" s="31" t="s">
        <v>20</v>
      </c>
      <c r="J12" s="55"/>
      <c r="K12" s="55"/>
      <c r="L12" s="55"/>
      <c r="M12" s="53"/>
      <c r="N12" s="2"/>
      <c r="P12" s="38"/>
      <c r="Q12" s="4">
        <v>39857</v>
      </c>
      <c r="R12" s="21" t="s">
        <v>18</v>
      </c>
      <c r="S12" s="8">
        <v>1.5599999999999998</v>
      </c>
      <c r="T12" s="9">
        <v>63.32460280994308</v>
      </c>
      <c r="U12" s="53"/>
      <c r="V12" s="9">
        <v>1.5599999999999998</v>
      </c>
      <c r="W12" s="9">
        <v>63.32460280994308</v>
      </c>
      <c r="X12" s="53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5"/>
      <c r="AN12" s="36">
        <f t="shared" si="2"/>
        <v>0</v>
      </c>
      <c r="AO12" s="44" t="s">
        <v>38</v>
      </c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7"/>
      <c r="BC12" s="36">
        <f t="shared" si="3"/>
        <v>0</v>
      </c>
    </row>
    <row r="13" spans="2:55" x14ac:dyDescent="0.25">
      <c r="B13" s="50"/>
      <c r="C13" s="50"/>
      <c r="D13" s="50"/>
      <c r="E13" s="50"/>
      <c r="F13" s="1"/>
      <c r="G13" s="27" t="s">
        <v>52</v>
      </c>
      <c r="H13" s="28">
        <v>30270</v>
      </c>
      <c r="I13" s="31" t="s">
        <v>21</v>
      </c>
      <c r="J13" s="55"/>
      <c r="K13" s="55"/>
      <c r="L13" s="55"/>
      <c r="M13" s="53"/>
      <c r="N13" s="2"/>
      <c r="P13" s="38"/>
      <c r="Q13" s="4">
        <v>40234</v>
      </c>
      <c r="R13" s="21" t="s">
        <v>19</v>
      </c>
      <c r="S13" s="8">
        <v>1.9493749999999999</v>
      </c>
      <c r="T13" s="9">
        <v>51.790066147819402</v>
      </c>
      <c r="U13" s="53"/>
      <c r="V13" s="9">
        <v>1.9493749999999999</v>
      </c>
      <c r="W13" s="9">
        <v>51.790066147819402</v>
      </c>
      <c r="X13" s="53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5"/>
      <c r="AN13" s="36">
        <f t="shared" si="2"/>
        <v>0</v>
      </c>
      <c r="AO13" s="44" t="s">
        <v>38</v>
      </c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7"/>
      <c r="BC13" s="36">
        <f t="shared" si="3"/>
        <v>0</v>
      </c>
    </row>
    <row r="14" spans="2:55" x14ac:dyDescent="0.25">
      <c r="B14" s="50"/>
      <c r="C14" s="50"/>
      <c r="D14" s="50"/>
      <c r="E14" s="50"/>
      <c r="F14" s="1"/>
      <c r="G14" s="27" t="s">
        <v>53</v>
      </c>
      <c r="H14" s="28">
        <v>40661</v>
      </c>
      <c r="I14" s="31" t="s">
        <v>20</v>
      </c>
      <c r="J14" s="55"/>
      <c r="K14" s="55"/>
      <c r="L14" s="55"/>
      <c r="M14" s="53"/>
      <c r="N14" s="2"/>
      <c r="P14" s="38"/>
      <c r="Q14" s="4">
        <v>40584</v>
      </c>
      <c r="R14" s="21" t="s">
        <v>20</v>
      </c>
      <c r="S14" s="45">
        <v>1.9593749999999999</v>
      </c>
      <c r="T14" s="45">
        <v>42.58</v>
      </c>
      <c r="U14" s="53"/>
      <c r="V14" s="9">
        <v>1.9593749999999999</v>
      </c>
      <c r="W14" s="9">
        <v>42.58</v>
      </c>
      <c r="X14" s="53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5"/>
      <c r="AN14" s="36">
        <f t="shared" si="2"/>
        <v>0</v>
      </c>
      <c r="AO14" s="44" t="s">
        <v>38</v>
      </c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7"/>
      <c r="BC14" s="36">
        <f t="shared" si="3"/>
        <v>0</v>
      </c>
    </row>
    <row r="15" spans="2:55" x14ac:dyDescent="0.25">
      <c r="B15" s="50"/>
      <c r="C15" s="50"/>
      <c r="D15" s="50"/>
      <c r="E15" s="50"/>
      <c r="F15" s="1"/>
      <c r="G15" s="27" t="s">
        <v>54</v>
      </c>
      <c r="H15" s="28">
        <v>30587</v>
      </c>
      <c r="I15" s="31" t="s">
        <v>21</v>
      </c>
      <c r="J15" s="55"/>
      <c r="K15" s="55"/>
      <c r="L15" s="55"/>
      <c r="M15" s="53"/>
      <c r="N15" s="2"/>
      <c r="Q15" s="4">
        <v>41011</v>
      </c>
      <c r="R15" s="4">
        <f>Q15</f>
        <v>41011</v>
      </c>
      <c r="S15" s="45">
        <v>2.4422916666666667</v>
      </c>
      <c r="T15" s="45">
        <v>37.42</v>
      </c>
      <c r="U15" s="53"/>
      <c r="V15" s="45">
        <v>2.4885416666666669</v>
      </c>
      <c r="W15" s="45">
        <v>40.21</v>
      </c>
      <c r="X15" s="53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5"/>
      <c r="AN15" s="36">
        <f t="shared" si="2"/>
        <v>0</v>
      </c>
      <c r="AO15" s="44" t="s">
        <v>38</v>
      </c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7"/>
      <c r="BC15" s="36">
        <f t="shared" si="3"/>
        <v>0</v>
      </c>
    </row>
    <row r="16" spans="2:55" x14ac:dyDescent="0.25">
      <c r="B16" s="50"/>
      <c r="C16" s="50"/>
      <c r="D16" s="50"/>
      <c r="E16" s="50"/>
      <c r="F16" s="1"/>
      <c r="G16" s="27" t="s">
        <v>55</v>
      </c>
      <c r="H16" s="28">
        <v>41005</v>
      </c>
      <c r="I16" s="31" t="s">
        <v>20</v>
      </c>
      <c r="J16" s="55"/>
      <c r="K16" s="55"/>
      <c r="L16" s="55"/>
      <c r="M16" s="53"/>
      <c r="N16" s="2"/>
      <c r="P16" s="38"/>
      <c r="Q16" s="4">
        <v>41319</v>
      </c>
      <c r="R16" s="4">
        <f>Q16</f>
        <v>41319</v>
      </c>
      <c r="S16" s="5">
        <v>2.9</v>
      </c>
      <c r="T16" s="2">
        <v>36.409999999999997</v>
      </c>
      <c r="U16" s="53"/>
      <c r="V16" s="2">
        <v>2.95</v>
      </c>
      <c r="W16" s="2">
        <v>38.42</v>
      </c>
      <c r="X16" s="53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5"/>
      <c r="AN16" s="36">
        <f t="shared" si="2"/>
        <v>0</v>
      </c>
      <c r="AO16" s="44" t="s">
        <v>38</v>
      </c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7"/>
      <c r="BC16" s="36">
        <f t="shared" si="3"/>
        <v>0</v>
      </c>
    </row>
    <row r="17" spans="2:55" x14ac:dyDescent="0.25">
      <c r="B17" s="50"/>
      <c r="C17" s="50"/>
      <c r="D17" s="50"/>
      <c r="E17" s="50"/>
      <c r="F17" s="1"/>
      <c r="G17" s="27" t="s">
        <v>56</v>
      </c>
      <c r="H17" s="28">
        <v>30589</v>
      </c>
      <c r="I17" s="31" t="s">
        <v>21</v>
      </c>
      <c r="J17" s="55"/>
      <c r="K17" s="55"/>
      <c r="L17" s="55"/>
      <c r="M17" s="53"/>
      <c r="N17" s="2"/>
      <c r="P17" s="38"/>
      <c r="Q17" s="4">
        <v>41698</v>
      </c>
      <c r="R17" s="4">
        <f>Q17</f>
        <v>41698</v>
      </c>
      <c r="S17" s="5">
        <v>2.4900000000000002</v>
      </c>
      <c r="T17" s="2">
        <v>31.92</v>
      </c>
      <c r="U17" s="53"/>
      <c r="V17" s="2">
        <v>2.5299999999999998</v>
      </c>
      <c r="W17" s="2">
        <v>33.67</v>
      </c>
      <c r="X17" s="53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5"/>
      <c r="AN17" s="36">
        <f t="shared" si="2"/>
        <v>0</v>
      </c>
      <c r="AO17" s="44" t="s">
        <v>38</v>
      </c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7"/>
      <c r="BC17" s="36">
        <f t="shared" si="3"/>
        <v>0</v>
      </c>
    </row>
    <row r="18" spans="2:55" x14ac:dyDescent="0.25">
      <c r="B18" s="50"/>
      <c r="C18" s="50"/>
      <c r="D18" s="50"/>
      <c r="E18" s="50"/>
      <c r="F18" s="1"/>
      <c r="G18" s="27" t="s">
        <v>57</v>
      </c>
      <c r="H18" s="28">
        <v>40997</v>
      </c>
      <c r="I18" s="31" t="s">
        <v>20</v>
      </c>
      <c r="J18" s="55"/>
      <c r="K18" s="55"/>
      <c r="L18" s="55"/>
      <c r="M18" s="53"/>
      <c r="N18" s="2"/>
      <c r="P18" s="38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5"/>
      <c r="AN18" s="36">
        <f t="shared" si="2"/>
        <v>0</v>
      </c>
      <c r="AO18" s="44" t="s">
        <v>38</v>
      </c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7"/>
      <c r="BC18" s="36">
        <f t="shared" si="3"/>
        <v>0</v>
      </c>
    </row>
    <row r="19" spans="2:55" x14ac:dyDescent="0.25">
      <c r="B19" s="50"/>
      <c r="C19" s="50"/>
      <c r="D19" s="50"/>
      <c r="E19" s="50"/>
      <c r="F19" s="1"/>
      <c r="G19" s="27" t="s">
        <v>58</v>
      </c>
      <c r="H19" s="28">
        <v>40541</v>
      </c>
      <c r="I19" s="31" t="s">
        <v>19</v>
      </c>
      <c r="J19" s="55"/>
      <c r="K19" s="55"/>
      <c r="L19" s="55"/>
      <c r="M19" s="53"/>
      <c r="N19" s="2"/>
      <c r="P19" s="38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5"/>
      <c r="AN19" s="36">
        <f t="shared" si="2"/>
        <v>0</v>
      </c>
      <c r="AO19" s="44" t="s">
        <v>38</v>
      </c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7"/>
      <c r="BC19" s="36">
        <f t="shared" si="3"/>
        <v>0</v>
      </c>
    </row>
    <row r="20" spans="2:55" x14ac:dyDescent="0.25">
      <c r="B20" s="50"/>
      <c r="C20" s="50"/>
      <c r="D20" s="50"/>
      <c r="E20" s="50"/>
      <c r="F20" s="1"/>
      <c r="G20" s="27" t="s">
        <v>59</v>
      </c>
      <c r="H20" s="28" t="s">
        <v>92</v>
      </c>
      <c r="I20" s="39">
        <v>41698</v>
      </c>
      <c r="J20" s="55"/>
      <c r="K20" s="55"/>
      <c r="L20" s="55"/>
      <c r="M20" s="53"/>
      <c r="N20" s="2"/>
      <c r="P20" s="38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5"/>
      <c r="AN20" s="36">
        <f t="shared" si="2"/>
        <v>0</v>
      </c>
      <c r="AO20" s="44" t="s">
        <v>38</v>
      </c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7"/>
      <c r="BC20" s="36">
        <f t="shared" si="3"/>
        <v>0</v>
      </c>
    </row>
    <row r="21" spans="2:55" x14ac:dyDescent="0.25">
      <c r="B21" s="50"/>
      <c r="C21" s="50"/>
      <c r="D21" s="50"/>
      <c r="E21" s="50"/>
      <c r="F21" s="1"/>
      <c r="G21" s="27" t="s">
        <v>60</v>
      </c>
      <c r="H21" s="28">
        <v>39379</v>
      </c>
      <c r="I21" s="31" t="s">
        <v>16</v>
      </c>
      <c r="J21" s="55"/>
      <c r="K21" s="55"/>
      <c r="L21" s="55"/>
      <c r="M21" s="53"/>
      <c r="N21" s="2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5"/>
      <c r="AN21" s="36">
        <f t="shared" si="2"/>
        <v>0</v>
      </c>
      <c r="AO21" s="44" t="s">
        <v>38</v>
      </c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7"/>
      <c r="BC21" s="36">
        <f t="shared" si="3"/>
        <v>0</v>
      </c>
    </row>
    <row r="22" spans="2:55" x14ac:dyDescent="0.25">
      <c r="B22" s="50"/>
      <c r="C22" s="50"/>
      <c r="D22" s="50"/>
      <c r="E22" s="50"/>
      <c r="F22" s="1"/>
      <c r="G22" s="27" t="s">
        <v>61</v>
      </c>
      <c r="H22" s="28">
        <v>30195</v>
      </c>
      <c r="I22" s="31" t="s">
        <v>21</v>
      </c>
      <c r="J22" s="55"/>
      <c r="K22" s="55"/>
      <c r="L22" s="55"/>
      <c r="M22" s="53"/>
      <c r="N22" s="2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5"/>
      <c r="AN22" s="36">
        <f t="shared" si="2"/>
        <v>0</v>
      </c>
      <c r="AO22" s="44" t="s">
        <v>38</v>
      </c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7"/>
      <c r="BC22" s="36">
        <f t="shared" si="3"/>
        <v>0</v>
      </c>
    </row>
    <row r="23" spans="2:55" x14ac:dyDescent="0.25">
      <c r="B23" s="50"/>
      <c r="C23" s="50"/>
      <c r="D23" s="50"/>
      <c r="E23" s="50"/>
      <c r="F23" s="1"/>
      <c r="G23" s="27" t="s">
        <v>62</v>
      </c>
      <c r="H23" s="28">
        <v>35963</v>
      </c>
      <c r="I23" s="31" t="s">
        <v>14</v>
      </c>
      <c r="J23" s="55"/>
      <c r="K23" s="55"/>
      <c r="L23" s="55"/>
      <c r="M23" s="53"/>
      <c r="N23" s="2"/>
      <c r="Q23" s="68" t="s">
        <v>98</v>
      </c>
      <c r="R23" s="68"/>
      <c r="S23" s="68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5"/>
      <c r="AN23" s="36">
        <f t="shared" si="2"/>
        <v>0</v>
      </c>
      <c r="AO23" s="44" t="s">
        <v>38</v>
      </c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7"/>
      <c r="BC23" s="36">
        <f t="shared" si="3"/>
        <v>0</v>
      </c>
    </row>
    <row r="24" spans="2:55" x14ac:dyDescent="0.25">
      <c r="B24" s="50"/>
      <c r="C24" s="50"/>
      <c r="D24" s="50"/>
      <c r="E24" s="50"/>
      <c r="F24" s="1"/>
      <c r="G24" s="27" t="s">
        <v>63</v>
      </c>
      <c r="H24" s="28">
        <v>41632</v>
      </c>
      <c r="I24" s="39">
        <v>41319</v>
      </c>
      <c r="J24" s="55"/>
      <c r="K24" s="55"/>
      <c r="L24" s="55"/>
      <c r="M24" s="53"/>
      <c r="N24" s="2"/>
      <c r="Q24" s="69" t="s">
        <v>93</v>
      </c>
      <c r="R24" s="69"/>
      <c r="S24" s="69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5"/>
      <c r="AN24" s="36">
        <f t="shared" si="2"/>
        <v>0</v>
      </c>
      <c r="AO24" s="44" t="s">
        <v>37</v>
      </c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7"/>
      <c r="BC24" s="36">
        <f t="shared" si="3"/>
        <v>0</v>
      </c>
    </row>
    <row r="25" spans="2:55" x14ac:dyDescent="0.25">
      <c r="B25" s="50"/>
      <c r="C25" s="50"/>
      <c r="D25" s="50"/>
      <c r="E25" s="50"/>
      <c r="F25" s="1"/>
      <c r="G25" s="27" t="s">
        <v>64</v>
      </c>
      <c r="H25" s="28">
        <v>39083</v>
      </c>
      <c r="I25" s="31" t="s">
        <v>15</v>
      </c>
      <c r="J25" s="55"/>
      <c r="K25" s="55"/>
      <c r="L25" s="55"/>
      <c r="M25" s="53"/>
      <c r="N25" s="2"/>
      <c r="Q25" s="70" t="s">
        <v>94</v>
      </c>
      <c r="R25" s="70"/>
      <c r="S25" s="70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5"/>
      <c r="AN25" s="36">
        <f t="shared" si="2"/>
        <v>0</v>
      </c>
      <c r="AO25" s="44" t="s">
        <v>38</v>
      </c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7"/>
      <c r="BC25" s="36">
        <f t="shared" si="3"/>
        <v>0</v>
      </c>
    </row>
    <row r="26" spans="2:55" x14ac:dyDescent="0.25">
      <c r="B26" s="50"/>
      <c r="C26" s="50"/>
      <c r="D26" s="50"/>
      <c r="E26" s="50"/>
      <c r="F26" s="1"/>
      <c r="G26" s="27" t="s">
        <v>65</v>
      </c>
      <c r="H26" s="28">
        <v>41008</v>
      </c>
      <c r="I26" s="31" t="s">
        <v>20</v>
      </c>
      <c r="J26" s="55"/>
      <c r="K26" s="55"/>
      <c r="L26" s="55"/>
      <c r="M26" s="53"/>
      <c r="N26" s="2"/>
      <c r="Q26" s="16"/>
      <c r="R26" s="16"/>
      <c r="S26" s="16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5"/>
      <c r="AN26" s="36">
        <f t="shared" si="2"/>
        <v>0</v>
      </c>
      <c r="AO26" s="44" t="s">
        <v>38</v>
      </c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7"/>
      <c r="BC26" s="36">
        <f t="shared" si="3"/>
        <v>0</v>
      </c>
    </row>
    <row r="27" spans="2:55" x14ac:dyDescent="0.25">
      <c r="B27" s="50"/>
      <c r="C27" s="50"/>
      <c r="D27" s="50"/>
      <c r="E27" s="50"/>
      <c r="F27" s="1"/>
      <c r="G27" s="27" t="s">
        <v>66</v>
      </c>
      <c r="H27" s="28">
        <v>39415</v>
      </c>
      <c r="I27" s="31" t="s">
        <v>16</v>
      </c>
      <c r="J27" s="55"/>
      <c r="K27" s="55"/>
      <c r="L27" s="55"/>
      <c r="M27" s="53"/>
      <c r="N27" s="2"/>
      <c r="Q27" s="62" t="s">
        <v>95</v>
      </c>
      <c r="R27" s="62" t="s">
        <v>96</v>
      </c>
      <c r="S27" s="16" t="s">
        <v>41</v>
      </c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5"/>
      <c r="AN27" s="36">
        <f t="shared" si="2"/>
        <v>0</v>
      </c>
      <c r="AO27" s="44" t="s">
        <v>38</v>
      </c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7"/>
      <c r="BC27" s="36">
        <f t="shared" si="3"/>
        <v>0</v>
      </c>
    </row>
    <row r="28" spans="2:55" x14ac:dyDescent="0.25">
      <c r="B28" s="50"/>
      <c r="C28" s="50"/>
      <c r="D28" s="50"/>
      <c r="E28" s="50"/>
      <c r="F28" s="1"/>
      <c r="G28" s="27" t="s">
        <v>67</v>
      </c>
      <c r="H28" s="28">
        <v>30587</v>
      </c>
      <c r="I28" s="31" t="s">
        <v>21</v>
      </c>
      <c r="J28" s="55"/>
      <c r="K28" s="55"/>
      <c r="L28" s="55"/>
      <c r="M28" s="53"/>
      <c r="N28" s="2"/>
      <c r="Q28" s="63">
        <v>2005</v>
      </c>
      <c r="R28" s="65"/>
      <c r="S28" s="64">
        <v>1</v>
      </c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5"/>
      <c r="AN28" s="36">
        <f t="shared" si="2"/>
        <v>0</v>
      </c>
      <c r="AO28" s="44" t="s">
        <v>38</v>
      </c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7"/>
      <c r="BC28" s="36">
        <f t="shared" si="3"/>
        <v>0</v>
      </c>
    </row>
    <row r="29" spans="2:55" ht="15" customHeight="1" x14ac:dyDescent="0.25">
      <c r="B29" s="50"/>
      <c r="C29" s="50"/>
      <c r="D29" s="50"/>
      <c r="E29" s="50"/>
      <c r="F29" s="1"/>
      <c r="G29" s="27" t="s">
        <v>68</v>
      </c>
      <c r="H29" s="28">
        <v>38947</v>
      </c>
      <c r="I29" s="31" t="s">
        <v>15</v>
      </c>
      <c r="J29" s="55"/>
      <c r="K29" s="55"/>
      <c r="L29" s="55"/>
      <c r="M29" s="53"/>
      <c r="N29" s="2"/>
      <c r="Q29" s="63">
        <v>2006</v>
      </c>
      <c r="R29" s="65"/>
      <c r="S29" s="64">
        <f>1+R28</f>
        <v>1</v>
      </c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5"/>
      <c r="AN29" s="36">
        <f t="shared" si="2"/>
        <v>0</v>
      </c>
      <c r="AO29" s="44" t="s">
        <v>38</v>
      </c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7"/>
      <c r="BC29" s="36">
        <f t="shared" si="3"/>
        <v>0</v>
      </c>
    </row>
    <row r="30" spans="2:55" x14ac:dyDescent="0.25">
      <c r="B30" s="50"/>
      <c r="C30" s="50"/>
      <c r="D30" s="50"/>
      <c r="E30" s="50"/>
      <c r="F30" s="1"/>
      <c r="G30" s="27" t="s">
        <v>69</v>
      </c>
      <c r="H30" s="28">
        <v>40505</v>
      </c>
      <c r="I30" s="31" t="s">
        <v>19</v>
      </c>
      <c r="J30" s="55"/>
      <c r="K30" s="55"/>
      <c r="L30" s="55"/>
      <c r="M30" s="53"/>
      <c r="N30" s="2"/>
      <c r="Q30" s="63">
        <v>2007</v>
      </c>
      <c r="R30" s="65"/>
      <c r="S30" s="64">
        <f t="shared" ref="S30:S39" si="5">(1+R30)*S29</f>
        <v>1</v>
      </c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5"/>
      <c r="AN30" s="36">
        <f t="shared" si="2"/>
        <v>0</v>
      </c>
      <c r="AO30" s="44" t="s">
        <v>38</v>
      </c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7"/>
      <c r="BC30" s="36">
        <f t="shared" si="3"/>
        <v>0</v>
      </c>
    </row>
    <row r="31" spans="2:55" x14ac:dyDescent="0.25">
      <c r="B31" s="50"/>
      <c r="C31" s="50"/>
      <c r="D31" s="50"/>
      <c r="E31" s="50"/>
      <c r="F31" s="1"/>
      <c r="G31" s="27" t="s">
        <v>70</v>
      </c>
      <c r="H31" s="28">
        <v>40878</v>
      </c>
      <c r="I31" s="31" t="s">
        <v>20</v>
      </c>
      <c r="J31" s="55"/>
      <c r="K31" s="55"/>
      <c r="L31" s="55"/>
      <c r="M31" s="53"/>
      <c r="N31" s="2"/>
      <c r="Q31" s="63">
        <v>2008</v>
      </c>
      <c r="R31" s="65"/>
      <c r="S31" s="64">
        <f t="shared" si="5"/>
        <v>1</v>
      </c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5"/>
      <c r="AN31" s="36">
        <f t="shared" si="2"/>
        <v>0</v>
      </c>
      <c r="AO31" s="44" t="s">
        <v>38</v>
      </c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7"/>
      <c r="BC31" s="36">
        <f t="shared" si="3"/>
        <v>0</v>
      </c>
    </row>
    <row r="32" spans="2:55" x14ac:dyDescent="0.25">
      <c r="B32" s="50"/>
      <c r="C32" s="50"/>
      <c r="D32" s="50"/>
      <c r="E32" s="50"/>
      <c r="F32" s="1"/>
      <c r="G32" s="27" t="s">
        <v>71</v>
      </c>
      <c r="H32" s="28">
        <v>40878</v>
      </c>
      <c r="I32" s="31" t="s">
        <v>20</v>
      </c>
      <c r="J32" s="55"/>
      <c r="K32" s="55"/>
      <c r="L32" s="55"/>
      <c r="M32" s="53"/>
      <c r="N32" s="2"/>
      <c r="Q32" s="63">
        <v>2009</v>
      </c>
      <c r="R32" s="65"/>
      <c r="S32" s="64">
        <f t="shared" si="5"/>
        <v>1</v>
      </c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5"/>
      <c r="AN32" s="36">
        <f t="shared" si="2"/>
        <v>0</v>
      </c>
      <c r="AO32" s="44" t="s">
        <v>38</v>
      </c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7"/>
      <c r="BC32" s="36">
        <f t="shared" si="3"/>
        <v>0</v>
      </c>
    </row>
    <row r="33" spans="2:56" x14ac:dyDescent="0.25">
      <c r="B33" s="50"/>
      <c r="C33" s="50"/>
      <c r="D33" s="50"/>
      <c r="E33" s="50"/>
      <c r="F33" s="1"/>
      <c r="G33" s="27" t="s">
        <v>72</v>
      </c>
      <c r="H33" s="28">
        <v>41009</v>
      </c>
      <c r="I33" s="31" t="s">
        <v>20</v>
      </c>
      <c r="J33" s="55"/>
      <c r="K33" s="55"/>
      <c r="L33" s="55"/>
      <c r="M33" s="53"/>
      <c r="N33" s="2"/>
      <c r="Q33" s="63">
        <v>2010</v>
      </c>
      <c r="R33" s="65"/>
      <c r="S33" s="64">
        <f t="shared" si="5"/>
        <v>1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5"/>
      <c r="AN33" s="36">
        <f t="shared" si="2"/>
        <v>0</v>
      </c>
      <c r="AO33" s="44" t="s">
        <v>37</v>
      </c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7"/>
      <c r="BC33" s="36">
        <f t="shared" si="3"/>
        <v>0</v>
      </c>
    </row>
    <row r="34" spans="2:56" x14ac:dyDescent="0.25">
      <c r="B34" s="50"/>
      <c r="C34" s="50"/>
      <c r="D34" s="50"/>
      <c r="E34" s="50"/>
      <c r="F34" s="1"/>
      <c r="G34" s="27" t="s">
        <v>73</v>
      </c>
      <c r="H34" s="28">
        <v>40714</v>
      </c>
      <c r="I34" s="31" t="s">
        <v>20</v>
      </c>
      <c r="J34" s="55"/>
      <c r="K34" s="55"/>
      <c r="L34" s="55"/>
      <c r="M34" s="53"/>
      <c r="N34" s="2"/>
      <c r="Q34" s="63">
        <v>2011</v>
      </c>
      <c r="R34" s="65"/>
      <c r="S34" s="64">
        <f t="shared" si="5"/>
        <v>1</v>
      </c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5"/>
      <c r="AN34" s="36">
        <f t="shared" si="2"/>
        <v>0</v>
      </c>
      <c r="AO34" s="44" t="s">
        <v>38</v>
      </c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7"/>
      <c r="BC34" s="36">
        <f t="shared" si="3"/>
        <v>0</v>
      </c>
    </row>
    <row r="35" spans="2:56" x14ac:dyDescent="0.25">
      <c r="B35" s="50"/>
      <c r="C35" s="50"/>
      <c r="D35" s="50"/>
      <c r="E35" s="50"/>
      <c r="F35" s="1"/>
      <c r="G35" s="27" t="s">
        <v>74</v>
      </c>
      <c r="H35" s="28">
        <v>40962</v>
      </c>
      <c r="I35" s="31" t="s">
        <v>20</v>
      </c>
      <c r="J35" s="55"/>
      <c r="K35" s="55"/>
      <c r="L35" s="55"/>
      <c r="M35" s="53"/>
      <c r="N35" s="2"/>
      <c r="Q35" s="63">
        <v>2012</v>
      </c>
      <c r="R35" s="65"/>
      <c r="S35" s="64">
        <f t="shared" si="5"/>
        <v>1</v>
      </c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5"/>
      <c r="AN35" s="36">
        <f t="shared" si="2"/>
        <v>0</v>
      </c>
      <c r="AO35" s="44" t="s">
        <v>38</v>
      </c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7"/>
      <c r="BC35" s="36">
        <f t="shared" si="3"/>
        <v>0</v>
      </c>
    </row>
    <row r="36" spans="2:56" x14ac:dyDescent="0.25">
      <c r="B36" s="50"/>
      <c r="C36" s="50"/>
      <c r="D36" s="50"/>
      <c r="E36" s="50"/>
      <c r="F36" s="1"/>
      <c r="G36" s="27" t="s">
        <v>75</v>
      </c>
      <c r="H36" s="28" t="s">
        <v>92</v>
      </c>
      <c r="I36" s="39">
        <v>41698</v>
      </c>
      <c r="J36" s="55"/>
      <c r="K36" s="55"/>
      <c r="L36" s="55"/>
      <c r="M36" s="53"/>
      <c r="N36" s="2"/>
      <c r="Q36" s="63">
        <v>2013</v>
      </c>
      <c r="R36" s="65"/>
      <c r="S36" s="64">
        <f t="shared" si="5"/>
        <v>1</v>
      </c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N36" s="36">
        <f t="shared" si="2"/>
        <v>0</v>
      </c>
      <c r="AO36" s="44" t="s">
        <v>38</v>
      </c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7"/>
      <c r="BC36" s="36">
        <f t="shared" si="3"/>
        <v>0</v>
      </c>
    </row>
    <row r="37" spans="2:56" x14ac:dyDescent="0.25">
      <c r="B37" s="50"/>
      <c r="C37" s="50"/>
      <c r="D37" s="50"/>
      <c r="E37" s="50"/>
      <c r="F37" s="1"/>
      <c r="G37" s="27" t="s">
        <v>76</v>
      </c>
      <c r="H37" s="28">
        <v>30589</v>
      </c>
      <c r="I37" s="31" t="s">
        <v>21</v>
      </c>
      <c r="J37" s="55"/>
      <c r="K37" s="55"/>
      <c r="L37" s="55"/>
      <c r="M37" s="53"/>
      <c r="N37" s="2"/>
      <c r="Q37" s="63">
        <v>2014</v>
      </c>
      <c r="R37" s="65"/>
      <c r="S37" s="64">
        <f t="shared" si="5"/>
        <v>1</v>
      </c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5"/>
      <c r="AN37" s="36">
        <f t="shared" si="2"/>
        <v>0</v>
      </c>
      <c r="AO37" s="44" t="s">
        <v>38</v>
      </c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7"/>
      <c r="BC37" s="36">
        <f t="shared" si="3"/>
        <v>0</v>
      </c>
    </row>
    <row r="38" spans="2:56" x14ac:dyDescent="0.25">
      <c r="B38" s="50"/>
      <c r="C38" s="50"/>
      <c r="D38" s="50"/>
      <c r="E38" s="50"/>
      <c r="F38" s="1"/>
      <c r="G38" s="27" t="s">
        <v>77</v>
      </c>
      <c r="H38" s="28">
        <v>30253</v>
      </c>
      <c r="I38" s="31" t="s">
        <v>21</v>
      </c>
      <c r="J38" s="55"/>
      <c r="K38" s="55"/>
      <c r="L38" s="55"/>
      <c r="M38" s="53"/>
      <c r="N38" s="2"/>
      <c r="Q38" s="63">
        <v>2015</v>
      </c>
      <c r="R38" s="65"/>
      <c r="S38" s="64">
        <f t="shared" si="5"/>
        <v>1</v>
      </c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5"/>
      <c r="AN38" s="36">
        <f t="shared" si="2"/>
        <v>0</v>
      </c>
      <c r="AO38" s="44" t="s">
        <v>37</v>
      </c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7"/>
      <c r="BC38" s="36">
        <f t="shared" si="3"/>
        <v>0</v>
      </c>
    </row>
    <row r="39" spans="2:56" x14ac:dyDescent="0.25">
      <c r="B39" s="50"/>
      <c r="C39" s="50"/>
      <c r="D39" s="50"/>
      <c r="E39" s="50"/>
      <c r="F39" s="1"/>
      <c r="G39" s="27" t="s">
        <v>78</v>
      </c>
      <c r="H39" s="28" t="s">
        <v>92</v>
      </c>
      <c r="I39" s="39">
        <v>41698</v>
      </c>
      <c r="J39" s="55"/>
      <c r="K39" s="55"/>
      <c r="L39" s="55"/>
      <c r="M39" s="53"/>
      <c r="N39" s="2"/>
      <c r="Q39" s="63">
        <v>2016</v>
      </c>
      <c r="R39" s="65"/>
      <c r="S39" s="64">
        <f t="shared" si="5"/>
        <v>1</v>
      </c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5"/>
      <c r="AN39" s="36">
        <f t="shared" si="2"/>
        <v>0</v>
      </c>
      <c r="AO39" s="44" t="s">
        <v>38</v>
      </c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7"/>
      <c r="BC39" s="36">
        <f t="shared" si="3"/>
        <v>0</v>
      </c>
    </row>
    <row r="40" spans="2:56" x14ac:dyDescent="0.25">
      <c r="B40" s="50"/>
      <c r="C40" s="50"/>
      <c r="D40" s="50"/>
      <c r="E40" s="50"/>
      <c r="F40" s="1"/>
      <c r="G40" s="27" t="s">
        <v>79</v>
      </c>
      <c r="H40" s="28">
        <v>40127</v>
      </c>
      <c r="I40" s="31" t="s">
        <v>18</v>
      </c>
      <c r="J40" s="55"/>
      <c r="K40" s="55"/>
      <c r="L40" s="55"/>
      <c r="M40" s="53"/>
      <c r="N40" s="2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5"/>
      <c r="AN40" s="36">
        <f t="shared" si="2"/>
        <v>0</v>
      </c>
      <c r="AO40" s="44" t="s">
        <v>38</v>
      </c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7"/>
      <c r="BC40" s="36">
        <f t="shared" si="3"/>
        <v>0</v>
      </c>
    </row>
    <row r="41" spans="2:56" x14ac:dyDescent="0.25">
      <c r="B41" s="50"/>
      <c r="C41" s="50"/>
      <c r="D41" s="50"/>
      <c r="E41" s="50"/>
      <c r="F41" s="1"/>
      <c r="G41" s="27" t="s">
        <v>80</v>
      </c>
      <c r="H41" s="28">
        <v>41688</v>
      </c>
      <c r="I41" s="39">
        <v>41319</v>
      </c>
      <c r="J41" s="55"/>
      <c r="K41" s="55"/>
      <c r="L41" s="55"/>
      <c r="M41" s="53"/>
      <c r="N41" s="2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5"/>
      <c r="AN41" s="36">
        <f t="shared" si="2"/>
        <v>0</v>
      </c>
      <c r="AO41" s="44" t="s">
        <v>38</v>
      </c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7"/>
      <c r="BC41" s="36">
        <f t="shared" si="3"/>
        <v>0</v>
      </c>
    </row>
    <row r="42" spans="2:56" x14ac:dyDescent="0.25">
      <c r="B42" s="50"/>
      <c r="C42" s="50"/>
      <c r="D42" s="50"/>
      <c r="E42" s="50"/>
      <c r="F42" s="1"/>
      <c r="G42" s="27" t="s">
        <v>81</v>
      </c>
      <c r="H42" s="28">
        <v>40960</v>
      </c>
      <c r="I42" s="31" t="s">
        <v>20</v>
      </c>
      <c r="J42" s="55"/>
      <c r="K42" s="55"/>
      <c r="L42" s="55"/>
      <c r="M42" s="53"/>
      <c r="N42" s="2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5"/>
      <c r="AN42" s="36">
        <f t="shared" si="2"/>
        <v>0</v>
      </c>
      <c r="AO42" s="44" t="s">
        <v>38</v>
      </c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7"/>
      <c r="BC42" s="36">
        <f t="shared" si="3"/>
        <v>0</v>
      </c>
    </row>
    <row r="43" spans="2:56" x14ac:dyDescent="0.25">
      <c r="B43" s="51"/>
      <c r="C43" s="51"/>
      <c r="D43" s="51"/>
      <c r="E43" s="51"/>
      <c r="H43" s="31"/>
      <c r="I43" s="31"/>
      <c r="J43" s="55"/>
      <c r="K43" s="55"/>
      <c r="L43" s="55"/>
      <c r="M43" s="53"/>
      <c r="N43" s="2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6"/>
    </row>
    <row r="44" spans="2:56" x14ac:dyDescent="0.25">
      <c r="B44" s="50"/>
      <c r="C44" s="50"/>
      <c r="D44" s="50"/>
      <c r="E44" s="50"/>
      <c r="G44" s="46" t="s">
        <v>7</v>
      </c>
      <c r="H44" s="28">
        <v>40896</v>
      </c>
      <c r="I44" s="31" t="s">
        <v>20</v>
      </c>
      <c r="J44" s="55"/>
      <c r="K44" s="55"/>
      <c r="L44" s="55"/>
      <c r="M44" s="53"/>
      <c r="N44" s="2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36">
        <f t="shared" ref="AN44:AN50" si="6">AM44-B44-C44</f>
        <v>0</v>
      </c>
      <c r="AO44" s="36" t="str">
        <f>G44</f>
        <v>Biomass One QF</v>
      </c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7"/>
      <c r="BC44" s="36">
        <f>BB44-J44</f>
        <v>0</v>
      </c>
      <c r="BD44" s="36"/>
    </row>
    <row r="45" spans="2:56" x14ac:dyDescent="0.25">
      <c r="B45" s="50"/>
      <c r="C45" s="50"/>
      <c r="D45" s="50"/>
      <c r="E45" s="50"/>
      <c r="F45" s="47" t="s">
        <v>32</v>
      </c>
      <c r="G45" s="46" t="s">
        <v>8</v>
      </c>
      <c r="H45" s="28" t="s">
        <v>92</v>
      </c>
      <c r="I45" s="39">
        <v>41698</v>
      </c>
      <c r="J45" s="55"/>
      <c r="K45" s="55"/>
      <c r="L45" s="55"/>
      <c r="M45" s="53"/>
      <c r="N45" s="2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36">
        <f t="shared" si="6"/>
        <v>0</v>
      </c>
      <c r="AO45" s="36" t="str">
        <f>F45</f>
        <v>Douglas County Forest Products QF</v>
      </c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7"/>
      <c r="BC45" s="36">
        <f>BB45-J45</f>
        <v>0</v>
      </c>
      <c r="BD45" s="36"/>
    </row>
    <row r="46" spans="2:56" x14ac:dyDescent="0.25">
      <c r="B46" s="50"/>
      <c r="C46" s="50"/>
      <c r="D46" s="50"/>
      <c r="E46" s="50"/>
      <c r="F46" s="47" t="s">
        <v>33</v>
      </c>
      <c r="G46" s="46" t="s">
        <v>9</v>
      </c>
      <c r="H46" s="28">
        <v>39084</v>
      </c>
      <c r="I46" s="31" t="s">
        <v>15</v>
      </c>
      <c r="J46" s="55"/>
      <c r="K46" s="55"/>
      <c r="L46" s="55"/>
      <c r="M46" s="53"/>
      <c r="N46" s="2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36">
        <f t="shared" si="6"/>
        <v>0</v>
      </c>
      <c r="AO46" s="36" t="str">
        <f>F46</f>
        <v>Evergreen BioPower QF</v>
      </c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7"/>
      <c r="BC46" s="36">
        <f>BB46-J46</f>
        <v>0</v>
      </c>
      <c r="BD46" s="36"/>
    </row>
    <row r="47" spans="2:56" x14ac:dyDescent="0.25">
      <c r="B47" s="50"/>
      <c r="C47" s="50"/>
      <c r="D47" s="50"/>
      <c r="E47" s="50"/>
      <c r="F47" s="47" t="s">
        <v>34</v>
      </c>
      <c r="G47" s="20" t="s">
        <v>4</v>
      </c>
      <c r="H47" s="28">
        <v>39801</v>
      </c>
      <c r="I47" s="31" t="s">
        <v>17</v>
      </c>
      <c r="J47" s="55"/>
      <c r="K47" s="55"/>
      <c r="L47" s="55"/>
      <c r="M47" s="53"/>
      <c r="N47" s="2"/>
      <c r="Z47" s="56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36">
        <f t="shared" si="6"/>
        <v>0</v>
      </c>
      <c r="AO47" s="36" t="s">
        <v>34</v>
      </c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7"/>
      <c r="BD47" s="36"/>
    </row>
    <row r="48" spans="2:56" x14ac:dyDescent="0.25">
      <c r="B48" s="50"/>
      <c r="C48" s="50"/>
      <c r="D48" s="50"/>
      <c r="E48" s="50"/>
      <c r="F48" s="47" t="s">
        <v>34</v>
      </c>
      <c r="G48" s="20" t="s">
        <v>5</v>
      </c>
      <c r="H48" s="28">
        <v>39981</v>
      </c>
      <c r="I48" s="31" t="s">
        <v>18</v>
      </c>
      <c r="J48" s="55"/>
      <c r="K48" s="55"/>
      <c r="L48" s="55"/>
      <c r="M48" s="53"/>
      <c r="N48" s="2"/>
      <c r="Z48" s="56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36">
        <f t="shared" si="6"/>
        <v>0</v>
      </c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6"/>
    </row>
    <row r="49" spans="2:56" x14ac:dyDescent="0.25">
      <c r="B49" s="50"/>
      <c r="C49" s="50"/>
      <c r="D49" s="50"/>
      <c r="E49" s="50"/>
      <c r="G49" s="32" t="s">
        <v>6</v>
      </c>
      <c r="H49" s="28" t="s">
        <v>92</v>
      </c>
      <c r="I49" s="39">
        <v>41698</v>
      </c>
      <c r="J49" s="55"/>
      <c r="K49" s="55"/>
      <c r="L49" s="55"/>
      <c r="M49" s="53"/>
      <c r="N49" s="2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36">
        <f t="shared" si="6"/>
        <v>0</v>
      </c>
      <c r="AO49" s="36" t="str">
        <f>G49</f>
        <v>Roseburg Dillard QF</v>
      </c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7"/>
      <c r="BC49" s="36">
        <f>BB49-J49</f>
        <v>0</v>
      </c>
      <c r="BD49" s="36"/>
    </row>
    <row r="50" spans="2:56" x14ac:dyDescent="0.25">
      <c r="B50" s="50"/>
      <c r="C50" s="50"/>
      <c r="D50" s="50"/>
      <c r="E50" s="50"/>
      <c r="G50" s="46" t="s">
        <v>10</v>
      </c>
      <c r="H50" s="28">
        <v>39983</v>
      </c>
      <c r="I50" s="31" t="s">
        <v>18</v>
      </c>
      <c r="J50" s="55"/>
      <c r="K50" s="55"/>
      <c r="L50" s="55"/>
      <c r="M50" s="53"/>
      <c r="N50" s="2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36">
        <f t="shared" si="6"/>
        <v>0</v>
      </c>
      <c r="AO50" s="36" t="str">
        <f>G50</f>
        <v>Threemile Canyon Wind QF p500139</v>
      </c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7"/>
      <c r="BC50" s="36">
        <f>BB50-J50</f>
        <v>0</v>
      </c>
      <c r="BD50" s="36"/>
    </row>
    <row r="51" spans="2:56" x14ac:dyDescent="0.25">
      <c r="B51" s="52"/>
      <c r="C51" s="52"/>
      <c r="D51" s="52"/>
      <c r="E51" s="52"/>
      <c r="G51" s="7" t="s">
        <v>27</v>
      </c>
      <c r="J51" s="55"/>
      <c r="K51" s="55"/>
      <c r="L51" s="55"/>
      <c r="M51" s="53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6"/>
    </row>
    <row r="52" spans="2:56" x14ac:dyDescent="0.25">
      <c r="J52" s="14"/>
      <c r="K52" s="14"/>
      <c r="AO52" s="20" t="s">
        <v>39</v>
      </c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6"/>
    </row>
    <row r="53" spans="2:56" x14ac:dyDescent="0.25">
      <c r="M53" s="12"/>
      <c r="N53" s="3"/>
      <c r="AO53" s="44" t="s">
        <v>37</v>
      </c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7"/>
      <c r="BD53" s="36"/>
    </row>
    <row r="54" spans="2:56" x14ac:dyDescent="0.25">
      <c r="M54" s="12"/>
      <c r="N54" s="3"/>
      <c r="AO54" s="44" t="s">
        <v>38</v>
      </c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7"/>
      <c r="BC54" s="36">
        <f>SUM(BB44:BB54)-J51</f>
        <v>0</v>
      </c>
      <c r="BD54" s="36"/>
    </row>
    <row r="55" spans="2:56" x14ac:dyDescent="0.25">
      <c r="M55" s="12"/>
      <c r="N55" s="3"/>
      <c r="AO55" s="36" t="str">
        <f>F47</f>
        <v>Oregon Wind Farm QF</v>
      </c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7"/>
      <c r="BC55" s="36">
        <f>BB55-J47</f>
        <v>0</v>
      </c>
    </row>
    <row r="56" spans="2:56" x14ac:dyDescent="0.25">
      <c r="M56" s="12"/>
      <c r="N56" s="3"/>
      <c r="AO56" s="36" t="str">
        <f>F48</f>
        <v>Oregon Wind Farm QF</v>
      </c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7"/>
      <c r="BC56" s="36">
        <f>BB56-J48</f>
        <v>0</v>
      </c>
    </row>
    <row r="57" spans="2:56" x14ac:dyDescent="0.25">
      <c r="AO57" s="48"/>
      <c r="BB57" s="40"/>
    </row>
    <row r="58" spans="2:56" x14ac:dyDescent="0.25">
      <c r="AO58" s="48"/>
      <c r="BB58" s="40"/>
    </row>
    <row r="59" spans="2:56" x14ac:dyDescent="0.25">
      <c r="AO59" s="49"/>
      <c r="BB59" s="40"/>
    </row>
    <row r="60" spans="2:56" x14ac:dyDescent="0.25">
      <c r="BB60" s="40"/>
    </row>
    <row r="61" spans="2:56" x14ac:dyDescent="0.25">
      <c r="BC61" s="36"/>
    </row>
  </sheetData>
  <sortState ref="G42:G48">
    <sortCondition ref="G42"/>
  </sortState>
  <mergeCells count="7">
    <mergeCell ref="AP1:BB1"/>
    <mergeCell ref="AP2:BB2"/>
    <mergeCell ref="Q23:S23"/>
    <mergeCell ref="Q24:S24"/>
    <mergeCell ref="Q25:S25"/>
    <mergeCell ref="AA2:AM2"/>
    <mergeCell ref="AA1:AM1"/>
  </mergeCells>
  <pageMargins left="0.7" right="0.7" top="0.75" bottom="0.75" header="0.3" footer="0.3"/>
  <pageSetup scale="55" orientation="landscape" r:id="rId1"/>
  <headerFooter>
    <oddHeader>&amp;LWA UE-140762
Bench Request 3&amp;CRedacted - Confidential Per the Protective Order in UTC Docket UE-140762&amp;R&amp;"-,Bold"Attachment Bench Request 3-1 REDACTED</oddHeader>
    <oddFooter>&amp;L&amp;F&amp;CPage &amp;P of &amp;N</oddFooter>
  </headerFooter>
  <rowBreaks count="1" manualBreakCount="1">
    <brk id="42" max="12" man="1"/>
  </rowBreaks>
  <colBreaks count="1" manualBreakCount="1">
    <brk id="45" min="1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2015-01-09T08:00:00+00:00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B2218-9A30-4762-B035-F2197FFAD982}"/>
</file>

<file path=customXml/itemProps2.xml><?xml version="1.0" encoding="utf-8"?>
<ds:datastoreItem xmlns:ds="http://schemas.openxmlformats.org/officeDocument/2006/customXml" ds:itemID="{3DFE7CD0-0D3E-4314-A6A0-610284338281}"/>
</file>

<file path=customXml/itemProps3.xml><?xml version="1.0" encoding="utf-8"?>
<ds:datastoreItem xmlns:ds="http://schemas.openxmlformats.org/officeDocument/2006/customXml" ds:itemID="{66960F70-7AAA-42F3-A5A5-FA6CF2B9C4DF}"/>
</file>

<file path=customXml/itemProps4.xml><?xml version="1.0" encoding="utf-8"?>
<ds:datastoreItem xmlns:ds="http://schemas.openxmlformats.org/officeDocument/2006/customXml" ds:itemID="{4945D69F-93D3-4DEA-88D7-CCEBD1FFC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Summary-REDACTED</vt:lpstr>
      <vt:lpstr>WCA QF Rates-REDACTED</vt:lpstr>
      <vt:lpstr>'Summary-REDACTED'!Print_Area</vt:lpstr>
      <vt:lpstr>'WCA QF Rates-REDACTED'!Print_Area</vt:lpstr>
      <vt:lpstr>'WCA QF Rates-REDACTED'!Print_Titles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2015-01-07T17:44:14Z</dcterms:created>
  <dcterms:modified xsi:type="dcterms:W3CDTF">2015-01-09T19:21:51Z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