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1.001 Allocation Factors\"/>
    </mc:Choice>
  </mc:AlternateContent>
  <bookViews>
    <workbookView xWindow="0" yWindow="72" windowWidth="19152" windowHeight="12336"/>
  </bookViews>
  <sheets>
    <sheet name="Cover" sheetId="15" r:id="rId1"/>
    <sheet name="Memo" sheetId="8" r:id="rId2"/>
    <sheet name="Summary" sheetId="4" r:id="rId3"/>
    <sheet name="2018-2019" sheetId="14" r:id="rId4"/>
    <sheet name="2017-2018" sheetId="13" r:id="rId5"/>
    <sheet name="2016-2017" sheetId="12" r:id="rId6"/>
  </sheets>
  <definedNames>
    <definedName name="DELIVERY_POINT_STATE_CODE" localSheetId="4">#REF!</definedName>
    <definedName name="DELIVERY_POINT_STATE_CODE" localSheetId="3">#REF!</definedName>
    <definedName name="DELIVERY_POINT_STATE_CODE" localSheetId="1">#REF!</definedName>
    <definedName name="DELIVERY_POINT_STATE_CODE">#REF!</definedName>
    <definedName name="METER_NUM" localSheetId="4">#REF!</definedName>
    <definedName name="METER_NUM" localSheetId="3">#REF!</definedName>
    <definedName name="METER_NUM">#REF!</definedName>
    <definedName name="MeterNo" localSheetId="4">#REF!</definedName>
    <definedName name="MeterNo" localSheetId="3">#REF!</definedName>
    <definedName name="MeterNo">#REF!</definedName>
    <definedName name="PointByStateTable" localSheetId="4">#REF!</definedName>
    <definedName name="PointByStateTable" localSheetId="3">#REF!</definedName>
    <definedName name="PointByStateTable">#REF!</definedName>
    <definedName name="_xlnm.Print_Area" localSheetId="1">Memo!$A$1:$G$33</definedName>
    <definedName name="_xlnm.Print_Area" localSheetId="2">Summary!$A$1:$F$20</definedName>
    <definedName name="_xlnm.Print_Titles" localSheetId="5">'2016-2017'!$1:$7</definedName>
    <definedName name="_xlnm.Print_Titles" localSheetId="4">'2017-2018'!$1:$7</definedName>
    <definedName name="_xlnm.Print_Titles" localSheetId="3">'2018-2019'!$1:$7</definedName>
    <definedName name="State" localSheetId="4">#REF!</definedName>
    <definedName name="State" localSheetId="3">#REF!</definedName>
    <definedName name="State" localSheetId="1">#REF!</definedName>
    <definedName name="State">#REF!</definedName>
    <definedName name="wrn.CustVol." localSheetId="1" hidden="1">{#N/A,#N/A,FALSE,"GasSolExtract"}</definedName>
    <definedName name="wrn.CustVol." localSheetId="2" hidden="1">{#N/A,#N/A,FALSE,"GasSolExtract"}</definedName>
    <definedName name="wrn.CustVol." hidden="1">{#N/A,#N/A,FALSE,"GasSolExtract"}</definedName>
    <definedName name="wrn.TotalVol." localSheetId="1" hidden="1">{#N/A,#N/A,FALSE,"GasSolExtract"}</definedName>
    <definedName name="wrn.TotalVol." localSheetId="2" hidden="1">{#N/A,#N/A,FALSE,"GasSolExtract"}</definedName>
    <definedName name="wrn.TotalVol." hidden="1">{#N/A,#N/A,FALSE,"GasSolExtract"}</definedName>
  </definedNames>
  <calcPr calcId="152511"/>
</workbook>
</file>

<file path=xl/calcChain.xml><?xml version="1.0" encoding="utf-8"?>
<calcChain xmlns="http://schemas.openxmlformats.org/spreadsheetml/2006/main">
  <c r="F17" i="4" l="1"/>
  <c r="F14" i="4"/>
  <c r="F11" i="4"/>
  <c r="E17" i="4"/>
  <c r="E14" i="4"/>
  <c r="D17" i="4" l="1"/>
  <c r="D14" i="4"/>
  <c r="D11" i="4" s="1"/>
  <c r="C17" i="4"/>
  <c r="C14" i="4"/>
  <c r="E11" i="4"/>
  <c r="F62" i="14"/>
  <c r="E62" i="14"/>
  <c r="D62" i="14"/>
  <c r="C62" i="14"/>
  <c r="B62" i="14"/>
  <c r="G62" i="14"/>
  <c r="F32" i="14"/>
  <c r="F63" i="14" s="1"/>
  <c r="E32" i="14"/>
  <c r="E63" i="14" s="1"/>
  <c r="D32" i="14"/>
  <c r="D63" i="14" s="1"/>
  <c r="C32" i="14"/>
  <c r="C63" i="14" s="1"/>
  <c r="B32" i="14"/>
  <c r="B63" i="14" s="1"/>
  <c r="F31" i="14"/>
  <c r="E31" i="14"/>
  <c r="E33" i="14" s="1"/>
  <c r="D31" i="14"/>
  <c r="D33" i="14" s="1"/>
  <c r="C31" i="14"/>
  <c r="C33" i="14" s="1"/>
  <c r="B31" i="14"/>
  <c r="G32" i="14"/>
  <c r="G63" i="14" s="1"/>
  <c r="G31" i="14"/>
  <c r="G33" i="14" s="1"/>
  <c r="C11" i="4" l="1"/>
  <c r="C18" i="4" s="1"/>
  <c r="B33" i="14"/>
  <c r="F33" i="14"/>
  <c r="B64" i="14"/>
  <c r="F64" i="14"/>
  <c r="G64" i="14"/>
  <c r="C64" i="14"/>
  <c r="D64" i="14"/>
  <c r="E64" i="14"/>
  <c r="D18" i="4"/>
  <c r="D15" i="4"/>
  <c r="G37" i="13"/>
  <c r="G38" i="13"/>
  <c r="G62" i="13" s="1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36" i="13"/>
  <c r="C62" i="13"/>
  <c r="D62" i="13"/>
  <c r="E62" i="13"/>
  <c r="F62" i="13"/>
  <c r="B62" i="13"/>
  <c r="B32" i="13"/>
  <c r="G10" i="13"/>
  <c r="G31" i="13" s="1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9" i="13"/>
  <c r="C31" i="13"/>
  <c r="D31" i="13"/>
  <c r="E31" i="13"/>
  <c r="F31" i="13"/>
  <c r="B31" i="13"/>
  <c r="G32" i="13"/>
  <c r="F32" i="13"/>
  <c r="F33" i="13" s="1"/>
  <c r="E32" i="13"/>
  <c r="E63" i="13" s="1"/>
  <c r="E64" i="13" s="1"/>
  <c r="D32" i="13"/>
  <c r="D63" i="13" s="1"/>
  <c r="D64" i="13" s="1"/>
  <c r="C32" i="13"/>
  <c r="C33" i="13" s="1"/>
  <c r="C15" i="4" l="1"/>
  <c r="D12" i="4"/>
  <c r="C12" i="4"/>
  <c r="G33" i="13"/>
  <c r="B33" i="13"/>
  <c r="D33" i="13"/>
  <c r="B63" i="13"/>
  <c r="B64" i="13" s="1"/>
  <c r="F63" i="13"/>
  <c r="F64" i="13" s="1"/>
  <c r="E33" i="13"/>
  <c r="C63" i="13"/>
  <c r="C64" i="13" s="1"/>
  <c r="G63" i="13"/>
  <c r="G64" i="13" s="1"/>
  <c r="B63" i="12"/>
  <c r="E64" i="12"/>
  <c r="D64" i="12"/>
  <c r="G63" i="12"/>
  <c r="G64" i="12" s="1"/>
  <c r="F63" i="12"/>
  <c r="F64" i="12" s="1"/>
  <c r="E63" i="12"/>
  <c r="D63" i="12"/>
  <c r="C63" i="12"/>
  <c r="C64" i="12" s="1"/>
  <c r="B64" i="12"/>
  <c r="B32" i="12"/>
  <c r="E33" i="12"/>
  <c r="D33" i="12"/>
  <c r="G32" i="12"/>
  <c r="G33" i="12" s="1"/>
  <c r="F32" i="12"/>
  <c r="F33" i="12" s="1"/>
  <c r="E32" i="12"/>
  <c r="D32" i="12"/>
  <c r="C32" i="12"/>
  <c r="C33" i="12" s="1"/>
  <c r="B33" i="12"/>
  <c r="F15" i="4" l="1"/>
  <c r="E18" i="4"/>
  <c r="E15" i="4" l="1"/>
  <c r="E12" i="4" s="1"/>
  <c r="E28" i="8" l="1"/>
  <c r="F20" i="4" l="1"/>
  <c r="F18" i="4"/>
  <c r="F12" i="4" s="1"/>
  <c r="F19" i="4" l="1"/>
  <c r="E29" i="8"/>
  <c r="E30" i="8" s="1"/>
</calcChain>
</file>

<file path=xl/comments1.xml><?xml version="1.0" encoding="utf-8"?>
<comments xmlns="http://schemas.openxmlformats.org/spreadsheetml/2006/main">
  <authors>
    <author>annette brandon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Run for the winter period of previous year November - March</t>
        </r>
      </text>
    </comment>
  </commentList>
</comments>
</file>

<file path=xl/sharedStrings.xml><?xml version="1.0" encoding="utf-8"?>
<sst xmlns="http://schemas.openxmlformats.org/spreadsheetml/2006/main" count="224" uniqueCount="97">
  <si>
    <t>Consecutive 5-Day Peak Firm Requirement</t>
  </si>
  <si>
    <t>Total Requirement by Delivery Point</t>
  </si>
  <si>
    <t>Total</t>
  </si>
  <si>
    <t>Idaho CTP (Pipeline Vol Th)</t>
  </si>
  <si>
    <t>ATHO</t>
  </si>
  <si>
    <t>BONN</t>
  </si>
  <si>
    <t>CORDLENE</t>
  </si>
  <si>
    <t>CORDLENW</t>
  </si>
  <si>
    <t>DOVER</t>
  </si>
  <si>
    <t>GENESEE</t>
  </si>
  <si>
    <t>KELLOGG</t>
  </si>
  <si>
    <t>LEWISPFI</t>
  </si>
  <si>
    <t>LEWISTNW</t>
  </si>
  <si>
    <t>LEWISTON</t>
  </si>
  <si>
    <t>MCGUIRE</t>
  </si>
  <si>
    <t>MOSCOW</t>
  </si>
  <si>
    <t>MOYS</t>
  </si>
  <si>
    <t>PAGE MINE</t>
  </si>
  <si>
    <t>PINEHURST</t>
  </si>
  <si>
    <t>POST FALLS</t>
  </si>
  <si>
    <t>RATHDRUM</t>
  </si>
  <si>
    <t>SAGLE</t>
  </si>
  <si>
    <t>SAND</t>
  </si>
  <si>
    <t>SCHW</t>
  </si>
  <si>
    <t>SMELTERVIL</t>
  </si>
  <si>
    <t>ID Total</t>
  </si>
  <si>
    <t>Washington CTP (Pipeline Vol Th)</t>
  </si>
  <si>
    <t>AVISTATURBINE</t>
  </si>
  <si>
    <t>COLFAX</t>
  </si>
  <si>
    <t>COLTON</t>
  </si>
  <si>
    <t>CONNELL</t>
  </si>
  <si>
    <t>ENDICOTT</t>
  </si>
  <si>
    <t>GOLDENDALE</t>
  </si>
  <si>
    <t>KEYSTONE</t>
  </si>
  <si>
    <t>LCRS</t>
  </si>
  <si>
    <t>LIND</t>
  </si>
  <si>
    <t>MED LAKE</t>
  </si>
  <si>
    <t>MICA</t>
  </si>
  <si>
    <t>NINE MILE</t>
  </si>
  <si>
    <t>PALOUSE</t>
  </si>
  <si>
    <t>PULLMAN</t>
  </si>
  <si>
    <t>RITZVILLE</t>
  </si>
  <si>
    <t>ROSL</t>
  </si>
  <si>
    <t>SJON</t>
  </si>
  <si>
    <t>SPAN</t>
  </si>
  <si>
    <t>SPO MEAD</t>
  </si>
  <si>
    <t>SPO WEST</t>
  </si>
  <si>
    <t>SPRAGUE</t>
  </si>
  <si>
    <t>STEVENS#2</t>
  </si>
  <si>
    <t>STEVENSON</t>
  </si>
  <si>
    <t>SWWP</t>
  </si>
  <si>
    <t>UNIONTOWN</t>
  </si>
  <si>
    <t>WARDEN (WA</t>
  </si>
  <si>
    <t>WA Total</t>
  </si>
  <si>
    <t>Avista Utilities</t>
  </si>
  <si>
    <t>3 Year</t>
  </si>
  <si>
    <t>Average</t>
  </si>
  <si>
    <t xml:space="preserve">System - </t>
  </si>
  <si>
    <t>Volumes</t>
  </si>
  <si>
    <t>Percent</t>
  </si>
  <si>
    <t>Washington -</t>
  </si>
  <si>
    <t>Idaho -</t>
  </si>
  <si>
    <t>Total Idaho</t>
  </si>
  <si>
    <t>Reclass of 40% Lewiston</t>
  </si>
  <si>
    <t>Total Washington</t>
  </si>
  <si>
    <t>Interoffice Memorandum</t>
  </si>
  <si>
    <t>Rates and Tariff Administration</t>
  </si>
  <si>
    <t>DATE:</t>
  </si>
  <si>
    <t>TO:</t>
  </si>
  <si>
    <t>FROM:</t>
  </si>
  <si>
    <t>SUBJECT:</t>
  </si>
  <si>
    <t>5-Day Peak Allocator</t>
  </si>
  <si>
    <t>Attached is the latest consecutive 5-Day Peak Firm Sales requirement analysis.  This</t>
  </si>
  <si>
    <t>analysis develops the three-year average percentage of firm sales gas purchased and</t>
  </si>
  <si>
    <t xml:space="preserve">delivered for Washington and Idaho.  </t>
  </si>
  <si>
    <t>The average is based on the maximum firm sales requirements for five consecutive days</t>
  </si>
  <si>
    <t>for each of the past three heating seasons.  The calculation method used was approved</t>
  </si>
  <si>
    <t>by the Washington Utilities and Transportation Commission in Docket No. U-89-3105.</t>
  </si>
  <si>
    <t xml:space="preserve">Washington </t>
  </si>
  <si>
    <t>Idaho</t>
  </si>
  <si>
    <t xml:space="preserve">The following new percentages for Washington and Idaho should be used </t>
  </si>
  <si>
    <t>CHASE RD</t>
  </si>
  <si>
    <t>Run Date 05/17/2017 14:59:42</t>
  </si>
  <si>
    <t>Start Date 01/03/2017</t>
  </si>
  <si>
    <t>2016-2017</t>
  </si>
  <si>
    <t>2017-2018</t>
  </si>
  <si>
    <t>Jennifer Hossack, Resource Accounting</t>
  </si>
  <si>
    <r>
      <t>effective</t>
    </r>
    <r>
      <rPr>
        <b/>
        <sz val="12"/>
        <rFont val="Arial"/>
        <family val="2"/>
      </rPr>
      <t xml:space="preserve"> November 1, 2019:</t>
    </r>
  </si>
  <si>
    <t>Kaylene Schultz</t>
  </si>
  <si>
    <t>Run Date 08/12/2019 13:14:03</t>
  </si>
  <si>
    <t>Start Date 02/06/2019</t>
  </si>
  <si>
    <t>2018-2019</t>
  </si>
  <si>
    <t>If you have any questions about this please call me at ext. 2482.</t>
  </si>
  <si>
    <t>AVISTA</t>
  </si>
  <si>
    <t>ALLOCATION FACTORS</t>
  </si>
  <si>
    <t>NOTE 1: NATURAL GAS</t>
  </si>
  <si>
    <t>5-DAY PEAK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</si>
</sst>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m/d/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2"/>
      <color indexed="12"/>
      <name val="Arial"/>
      <family val="2"/>
    </font>
    <font>
      <sz val="10"/>
      <color rgb="FF9C0006"/>
      <name val="Arial"/>
      <family val="2"/>
    </font>
    <font>
      <b/>
      <sz val="10"/>
      <name val="Helv"/>
    </font>
    <font>
      <sz val="10"/>
      <color rgb="FF006100"/>
      <name val="Arial"/>
      <family val="2"/>
    </font>
    <font>
      <sz val="8"/>
      <name val="Arial"/>
      <family val="2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0"/>
      <name val="Arial"/>
      <family val="2"/>
    </font>
    <font>
      <sz val="12"/>
      <color indexed="39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1" fillId="0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2" fillId="2" borderId="0" applyNumberFormat="0" applyBorder="0" applyAlignment="0" applyProtection="0"/>
    <xf numFmtId="38" fontId="23" fillId="33" borderId="0" applyNumberFormat="0" applyBorder="0" applyAlignment="0" applyProtection="0"/>
    <xf numFmtId="0" fontId="24" fillId="0" borderId="0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0" fontId="23" fillId="34" borderId="11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5" fillId="0" borderId="12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5" fontId="26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5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37" fontId="18" fillId="0" borderId="0" xfId="43"/>
    <xf numFmtId="37" fontId="18" fillId="0" borderId="0" xfId="43" applyAlignment="1">
      <alignment horizontal="center"/>
    </xf>
    <xf numFmtId="10" fontId="18" fillId="0" borderId="0" xfId="43" applyNumberFormat="1" applyProtection="1"/>
    <xf numFmtId="0" fontId="19" fillId="0" borderId="0" xfId="43" applyNumberFormat="1" applyFont="1" applyAlignment="1">
      <alignment horizontal="center"/>
    </xf>
    <xf numFmtId="164" fontId="0" fillId="0" borderId="10" xfId="1" applyNumberFormat="1" applyFont="1" applyBorder="1"/>
    <xf numFmtId="0" fontId="16" fillId="0" borderId="0" xfId="0" applyFont="1"/>
    <xf numFmtId="164" fontId="16" fillId="0" borderId="13" xfId="1" applyNumberFormat="1" applyFont="1" applyBorder="1"/>
    <xf numFmtId="0" fontId="0" fillId="0" borderId="0" xfId="0" applyFill="1" applyBorder="1"/>
    <xf numFmtId="0" fontId="0" fillId="0" borderId="0" xfId="0" applyBorder="1"/>
    <xf numFmtId="37" fontId="18" fillId="0" borderId="14" xfId="43" applyBorder="1"/>
    <xf numFmtId="166" fontId="28" fillId="0" borderId="0" xfId="43" quotePrefix="1" applyNumberFormat="1" applyFont="1" applyAlignment="1">
      <alignment horizontal="left"/>
    </xf>
    <xf numFmtId="37" fontId="18" fillId="0" borderId="0" xfId="43" applyFont="1"/>
    <xf numFmtId="10" fontId="18" fillId="0" borderId="0" xfId="43" applyNumberFormat="1"/>
    <xf numFmtId="10" fontId="18" fillId="0" borderId="13" xfId="43" applyNumberFormat="1" applyBorder="1"/>
    <xf numFmtId="164" fontId="0" fillId="0" borderId="15" xfId="1" applyNumberFormat="1" applyFont="1" applyBorder="1"/>
    <xf numFmtId="164" fontId="0" fillId="0" borderId="0" xfId="0" applyNumberFormat="1"/>
    <xf numFmtId="37" fontId="18" fillId="0" borderId="0" xfId="43" applyFont="1" applyAlignment="1">
      <alignment wrapText="1"/>
    </xf>
    <xf numFmtId="37" fontId="18" fillId="0" borderId="0" xfId="43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/>
  </cellXfs>
  <cellStyles count="557">
    <cellStyle name="20% - Accent1" xfId="20" builtinId="30" customBuiltin="1"/>
    <cellStyle name="20% - Accent1 2" xfId="44"/>
    <cellStyle name="20% - Accent1 2 2" xfId="45"/>
    <cellStyle name="20% - Accent1 3" xfId="46"/>
    <cellStyle name="20% - Accent1 3 2" xfId="47"/>
    <cellStyle name="20% - Accent1 4" xfId="48"/>
    <cellStyle name="20% - Accent1 4 2" xfId="49"/>
    <cellStyle name="20% - Accent1 5" xfId="50"/>
    <cellStyle name="20% - Accent1 5 2" xfId="51"/>
    <cellStyle name="20% - Accent1 6" xfId="52"/>
    <cellStyle name="20% - Accent1 6 2" xfId="53"/>
    <cellStyle name="20% - Accent1 7" xfId="54"/>
    <cellStyle name="20% - Accent1 8" xfId="55"/>
    <cellStyle name="20% - Accent2" xfId="24" builtinId="34" customBuiltin="1"/>
    <cellStyle name="20% - Accent2 2" xfId="56"/>
    <cellStyle name="20% - Accent2 2 2" xfId="57"/>
    <cellStyle name="20% - Accent2 3" xfId="58"/>
    <cellStyle name="20% - Accent2 3 2" xfId="59"/>
    <cellStyle name="20% - Accent2 4" xfId="60"/>
    <cellStyle name="20% - Accent2 4 2" xfId="61"/>
    <cellStyle name="20% - Accent2 5" xfId="62"/>
    <cellStyle name="20% - Accent2 5 2" xfId="63"/>
    <cellStyle name="20% - Accent2 6" xfId="64"/>
    <cellStyle name="20% - Accent2 6 2" xfId="65"/>
    <cellStyle name="20% - Accent2 7" xfId="66"/>
    <cellStyle name="20% - Accent2 8" xfId="67"/>
    <cellStyle name="20% - Accent3" xfId="28" builtinId="38" customBuiltin="1"/>
    <cellStyle name="20% - Accent3 2" xfId="68"/>
    <cellStyle name="20% - Accent3 2 2" xfId="69"/>
    <cellStyle name="20% - Accent3 3" xfId="70"/>
    <cellStyle name="20% - Accent3 3 2" xfId="71"/>
    <cellStyle name="20% - Accent3 4" xfId="72"/>
    <cellStyle name="20% - Accent3 4 2" xfId="73"/>
    <cellStyle name="20% - Accent3 5" xfId="74"/>
    <cellStyle name="20% - Accent3 5 2" xfId="75"/>
    <cellStyle name="20% - Accent3 6" xfId="76"/>
    <cellStyle name="20% - Accent3 6 2" xfId="77"/>
    <cellStyle name="20% - Accent3 7" xfId="78"/>
    <cellStyle name="20% - Accent3 8" xfId="79"/>
    <cellStyle name="20% - Accent4" xfId="32" builtinId="42" customBuiltin="1"/>
    <cellStyle name="20% - Accent4 2" xfId="80"/>
    <cellStyle name="20% - Accent4 2 2" xfId="81"/>
    <cellStyle name="20% - Accent4 3" xfId="82"/>
    <cellStyle name="20% - Accent4 3 2" xfId="83"/>
    <cellStyle name="20% - Accent4 4" xfId="84"/>
    <cellStyle name="20% - Accent4 4 2" xfId="85"/>
    <cellStyle name="20% - Accent4 5" xfId="86"/>
    <cellStyle name="20% - Accent4 5 2" xfId="87"/>
    <cellStyle name="20% - Accent4 6" xfId="88"/>
    <cellStyle name="20% - Accent4 6 2" xfId="89"/>
    <cellStyle name="20% - Accent4 7" xfId="90"/>
    <cellStyle name="20% - Accent4 8" xfId="91"/>
    <cellStyle name="20% - Accent5" xfId="36" builtinId="46" customBuiltin="1"/>
    <cellStyle name="20% - Accent5 2" xfId="92"/>
    <cellStyle name="20% - Accent5 2 2" xfId="93"/>
    <cellStyle name="20% - Accent5 3" xfId="94"/>
    <cellStyle name="20% - Accent5 3 2" xfId="95"/>
    <cellStyle name="20% - Accent5 4" xfId="96"/>
    <cellStyle name="20% - Accent5 4 2" xfId="97"/>
    <cellStyle name="20% - Accent5 5" xfId="98"/>
    <cellStyle name="20% - Accent5 5 2" xfId="99"/>
    <cellStyle name="20% - Accent5 6" xfId="100"/>
    <cellStyle name="20% - Accent5 6 2" xfId="101"/>
    <cellStyle name="20% - Accent5 7" xfId="102"/>
    <cellStyle name="20% - Accent5 8" xfId="103"/>
    <cellStyle name="20% - Accent6" xfId="40" builtinId="50" customBuiltin="1"/>
    <cellStyle name="20% - Accent6 2" xfId="104"/>
    <cellStyle name="20% - Accent6 2 2" xfId="105"/>
    <cellStyle name="20% - Accent6 3" xfId="106"/>
    <cellStyle name="20% - Accent6 3 2" xfId="107"/>
    <cellStyle name="20% - Accent6 4" xfId="108"/>
    <cellStyle name="20% - Accent6 4 2" xfId="109"/>
    <cellStyle name="20% - Accent6 5" xfId="110"/>
    <cellStyle name="20% - Accent6 5 2" xfId="111"/>
    <cellStyle name="20% - Accent6 6" xfId="112"/>
    <cellStyle name="20% - Accent6 6 2" xfId="113"/>
    <cellStyle name="20% - Accent6 7" xfId="114"/>
    <cellStyle name="20% - Accent6 8" xfId="115"/>
    <cellStyle name="40% - Accent1" xfId="21" builtinId="31" customBuiltin="1"/>
    <cellStyle name="40% - Accent1 2" xfId="116"/>
    <cellStyle name="40% - Accent1 2 2" xfId="117"/>
    <cellStyle name="40% - Accent1 3" xfId="118"/>
    <cellStyle name="40% - Accent1 3 2" xfId="119"/>
    <cellStyle name="40% - Accent1 4" xfId="120"/>
    <cellStyle name="40% - Accent1 4 2" xfId="121"/>
    <cellStyle name="40% - Accent1 5" xfId="122"/>
    <cellStyle name="40% - Accent1 5 2" xfId="123"/>
    <cellStyle name="40% - Accent1 6" xfId="124"/>
    <cellStyle name="40% - Accent1 6 2" xfId="125"/>
    <cellStyle name="40% - Accent1 7" xfId="126"/>
    <cellStyle name="40% - Accent1 8" xfId="127"/>
    <cellStyle name="40% - Accent2" xfId="25" builtinId="35" customBuiltin="1"/>
    <cellStyle name="40% - Accent2 2" xfId="128"/>
    <cellStyle name="40% - Accent2 2 2" xfId="129"/>
    <cellStyle name="40% - Accent2 3" xfId="130"/>
    <cellStyle name="40% - Accent2 3 2" xfId="131"/>
    <cellStyle name="40% - Accent2 4" xfId="132"/>
    <cellStyle name="40% - Accent2 4 2" xfId="133"/>
    <cellStyle name="40% - Accent2 5" xfId="134"/>
    <cellStyle name="40% - Accent2 5 2" xfId="135"/>
    <cellStyle name="40% - Accent2 6" xfId="136"/>
    <cellStyle name="40% - Accent2 6 2" xfId="137"/>
    <cellStyle name="40% - Accent2 7" xfId="138"/>
    <cellStyle name="40% - Accent2 8" xfId="139"/>
    <cellStyle name="40% - Accent3" xfId="29" builtinId="39" customBuiltin="1"/>
    <cellStyle name="40% - Accent3 2" xfId="140"/>
    <cellStyle name="40% - Accent3 2 2" xfId="141"/>
    <cellStyle name="40% - Accent3 3" xfId="142"/>
    <cellStyle name="40% - Accent3 3 2" xfId="143"/>
    <cellStyle name="40% - Accent3 4" xfId="144"/>
    <cellStyle name="40% - Accent3 4 2" xfId="145"/>
    <cellStyle name="40% - Accent3 5" xfId="146"/>
    <cellStyle name="40% - Accent3 5 2" xfId="147"/>
    <cellStyle name="40% - Accent3 6" xfId="148"/>
    <cellStyle name="40% - Accent3 6 2" xfId="149"/>
    <cellStyle name="40% - Accent3 7" xfId="150"/>
    <cellStyle name="40% - Accent3 8" xfId="151"/>
    <cellStyle name="40% - Accent4" xfId="33" builtinId="43" customBuiltin="1"/>
    <cellStyle name="40% - Accent4 2" xfId="152"/>
    <cellStyle name="40% - Accent4 2 2" xfId="153"/>
    <cellStyle name="40% - Accent4 3" xfId="154"/>
    <cellStyle name="40% - Accent4 3 2" xfId="155"/>
    <cellStyle name="40% - Accent4 4" xfId="156"/>
    <cellStyle name="40% - Accent4 4 2" xfId="157"/>
    <cellStyle name="40% - Accent4 5" xfId="158"/>
    <cellStyle name="40% - Accent4 5 2" xfId="159"/>
    <cellStyle name="40% - Accent4 6" xfId="160"/>
    <cellStyle name="40% - Accent4 6 2" xfId="161"/>
    <cellStyle name="40% - Accent4 7" xfId="162"/>
    <cellStyle name="40% - Accent4 8" xfId="163"/>
    <cellStyle name="40% - Accent5" xfId="37" builtinId="47" customBuiltin="1"/>
    <cellStyle name="40% - Accent5 2" xfId="164"/>
    <cellStyle name="40% - Accent5 2 2" xfId="165"/>
    <cellStyle name="40% - Accent5 3" xfId="166"/>
    <cellStyle name="40% - Accent5 3 2" xfId="167"/>
    <cellStyle name="40% - Accent5 4" xfId="168"/>
    <cellStyle name="40% - Accent5 4 2" xfId="169"/>
    <cellStyle name="40% - Accent5 5" xfId="170"/>
    <cellStyle name="40% - Accent5 5 2" xfId="171"/>
    <cellStyle name="40% - Accent5 6" xfId="172"/>
    <cellStyle name="40% - Accent5 6 2" xfId="173"/>
    <cellStyle name="40% - Accent5 7" xfId="174"/>
    <cellStyle name="40% - Accent5 8" xfId="175"/>
    <cellStyle name="40% - Accent6" xfId="41" builtinId="51" customBuiltin="1"/>
    <cellStyle name="40% - Accent6 2" xfId="176"/>
    <cellStyle name="40% - Accent6 2 2" xfId="177"/>
    <cellStyle name="40% - Accent6 3" xfId="178"/>
    <cellStyle name="40% - Accent6 3 2" xfId="179"/>
    <cellStyle name="40% - Accent6 4" xfId="180"/>
    <cellStyle name="40% - Accent6 4 2" xfId="181"/>
    <cellStyle name="40% - Accent6 5" xfId="182"/>
    <cellStyle name="40% - Accent6 5 2" xfId="183"/>
    <cellStyle name="40% - Accent6 6" xfId="184"/>
    <cellStyle name="40% - Accent6 6 2" xfId="185"/>
    <cellStyle name="40% - Accent6 7" xfId="186"/>
    <cellStyle name="40% - Accent6 8" xfId="187"/>
    <cellStyle name="60% - Accent1" xfId="22" builtinId="32" customBuiltin="1"/>
    <cellStyle name="60% - Accent1 2" xfId="188"/>
    <cellStyle name="60% - Accent1 2 2" xfId="189"/>
    <cellStyle name="60% - Accent1 3" xfId="190"/>
    <cellStyle name="60% - Accent1 3 2" xfId="191"/>
    <cellStyle name="60% - Accent1 4" xfId="192"/>
    <cellStyle name="60% - Accent1 4 2" xfId="193"/>
    <cellStyle name="60% - Accent1 5" xfId="194"/>
    <cellStyle name="60% - Accent1 5 2" xfId="195"/>
    <cellStyle name="60% - Accent1 6" xfId="196"/>
    <cellStyle name="60% - Accent1 6 2" xfId="197"/>
    <cellStyle name="60% - Accent1 7" xfId="198"/>
    <cellStyle name="60% - Accent1 8" xfId="199"/>
    <cellStyle name="60% - Accent2" xfId="26" builtinId="36" customBuiltin="1"/>
    <cellStyle name="60% - Accent2 2" xfId="200"/>
    <cellStyle name="60% - Accent2 2 2" xfId="201"/>
    <cellStyle name="60% - Accent2 3" xfId="202"/>
    <cellStyle name="60% - Accent2 3 2" xfId="203"/>
    <cellStyle name="60% - Accent2 4" xfId="204"/>
    <cellStyle name="60% - Accent2 4 2" xfId="205"/>
    <cellStyle name="60% - Accent2 5" xfId="206"/>
    <cellStyle name="60% - Accent2 5 2" xfId="207"/>
    <cellStyle name="60% - Accent2 6" xfId="208"/>
    <cellStyle name="60% - Accent2 6 2" xfId="209"/>
    <cellStyle name="60% - Accent2 7" xfId="210"/>
    <cellStyle name="60% - Accent2 8" xfId="211"/>
    <cellStyle name="60% - Accent3" xfId="30" builtinId="40" customBuiltin="1"/>
    <cellStyle name="60% - Accent3 2" xfId="212"/>
    <cellStyle name="60% - Accent3 2 2" xfId="213"/>
    <cellStyle name="60% - Accent3 3" xfId="214"/>
    <cellStyle name="60% - Accent3 3 2" xfId="215"/>
    <cellStyle name="60% - Accent3 4" xfId="216"/>
    <cellStyle name="60% - Accent3 4 2" xfId="217"/>
    <cellStyle name="60% - Accent3 5" xfId="218"/>
    <cellStyle name="60% - Accent3 5 2" xfId="219"/>
    <cellStyle name="60% - Accent3 6" xfId="220"/>
    <cellStyle name="60% - Accent3 6 2" xfId="221"/>
    <cellStyle name="60% - Accent3 7" xfId="222"/>
    <cellStyle name="60% - Accent3 8" xfId="223"/>
    <cellStyle name="60% - Accent4" xfId="34" builtinId="44" customBuiltin="1"/>
    <cellStyle name="60% - Accent4 2" xfId="224"/>
    <cellStyle name="60% - Accent4 2 2" xfId="225"/>
    <cellStyle name="60% - Accent4 3" xfId="226"/>
    <cellStyle name="60% - Accent4 3 2" xfId="227"/>
    <cellStyle name="60% - Accent4 4" xfId="228"/>
    <cellStyle name="60% - Accent4 4 2" xfId="229"/>
    <cellStyle name="60% - Accent4 5" xfId="230"/>
    <cellStyle name="60% - Accent4 5 2" xfId="231"/>
    <cellStyle name="60% - Accent4 6" xfId="232"/>
    <cellStyle name="60% - Accent4 6 2" xfId="233"/>
    <cellStyle name="60% - Accent4 7" xfId="234"/>
    <cellStyle name="60% - Accent4 8" xfId="235"/>
    <cellStyle name="60% - Accent5" xfId="38" builtinId="48" customBuiltin="1"/>
    <cellStyle name="60% - Accent5 2" xfId="236"/>
    <cellStyle name="60% - Accent5 2 2" xfId="237"/>
    <cellStyle name="60% - Accent5 3" xfId="238"/>
    <cellStyle name="60% - Accent5 3 2" xfId="239"/>
    <cellStyle name="60% - Accent5 4" xfId="240"/>
    <cellStyle name="60% - Accent5 4 2" xfId="241"/>
    <cellStyle name="60% - Accent5 5" xfId="242"/>
    <cellStyle name="60% - Accent5 5 2" xfId="243"/>
    <cellStyle name="60% - Accent5 6" xfId="244"/>
    <cellStyle name="60% - Accent5 6 2" xfId="245"/>
    <cellStyle name="60% - Accent5 7" xfId="246"/>
    <cellStyle name="60% - Accent5 8" xfId="247"/>
    <cellStyle name="60% - Accent6" xfId="42" builtinId="52" customBuiltin="1"/>
    <cellStyle name="60% - Accent6 2" xfId="248"/>
    <cellStyle name="60% - Accent6 2 2" xfId="249"/>
    <cellStyle name="60% - Accent6 3" xfId="250"/>
    <cellStyle name="60% - Accent6 3 2" xfId="251"/>
    <cellStyle name="60% - Accent6 4" xfId="252"/>
    <cellStyle name="60% - Accent6 4 2" xfId="253"/>
    <cellStyle name="60% - Accent6 5" xfId="254"/>
    <cellStyle name="60% - Accent6 5 2" xfId="255"/>
    <cellStyle name="60% - Accent6 6" xfId="256"/>
    <cellStyle name="60% - Accent6 6 2" xfId="257"/>
    <cellStyle name="60% - Accent6 7" xfId="258"/>
    <cellStyle name="60% - Accent6 8" xfId="259"/>
    <cellStyle name="Accent1" xfId="19" builtinId="29" customBuiltin="1"/>
    <cellStyle name="Accent1 2" xfId="260"/>
    <cellStyle name="Accent1 2 2" xfId="261"/>
    <cellStyle name="Accent1 3" xfId="262"/>
    <cellStyle name="Accent1 3 2" xfId="263"/>
    <cellStyle name="Accent1 4" xfId="264"/>
    <cellStyle name="Accent1 4 2" xfId="265"/>
    <cellStyle name="Accent1 5" xfId="266"/>
    <cellStyle name="Accent1 5 2" xfId="267"/>
    <cellStyle name="Accent1 6" xfId="268"/>
    <cellStyle name="Accent1 6 2" xfId="269"/>
    <cellStyle name="Accent1 7" xfId="270"/>
    <cellStyle name="Accent1 8" xfId="271"/>
    <cellStyle name="Accent2" xfId="23" builtinId="33" customBuiltin="1"/>
    <cellStyle name="Accent2 2" xfId="272"/>
    <cellStyle name="Accent2 2 2" xfId="273"/>
    <cellStyle name="Accent2 3" xfId="274"/>
    <cellStyle name="Accent2 3 2" xfId="275"/>
    <cellStyle name="Accent2 4" xfId="276"/>
    <cellStyle name="Accent2 4 2" xfId="277"/>
    <cellStyle name="Accent2 5" xfId="278"/>
    <cellStyle name="Accent2 5 2" xfId="279"/>
    <cellStyle name="Accent2 6" xfId="280"/>
    <cellStyle name="Accent2 6 2" xfId="281"/>
    <cellStyle name="Accent2 7" xfId="282"/>
    <cellStyle name="Accent2 8" xfId="283"/>
    <cellStyle name="Accent3" xfId="27" builtinId="37" customBuiltin="1"/>
    <cellStyle name="Accent3 2" xfId="284"/>
    <cellStyle name="Accent3 2 2" xfId="285"/>
    <cellStyle name="Accent3 3" xfId="286"/>
    <cellStyle name="Accent3 3 2" xfId="287"/>
    <cellStyle name="Accent3 4" xfId="288"/>
    <cellStyle name="Accent3 4 2" xfId="289"/>
    <cellStyle name="Accent3 5" xfId="290"/>
    <cellStyle name="Accent3 5 2" xfId="291"/>
    <cellStyle name="Accent3 6" xfId="292"/>
    <cellStyle name="Accent3 6 2" xfId="293"/>
    <cellStyle name="Accent3 7" xfId="294"/>
    <cellStyle name="Accent3 8" xfId="295"/>
    <cellStyle name="Accent4" xfId="31" builtinId="41" customBuiltin="1"/>
    <cellStyle name="Accent4 2" xfId="296"/>
    <cellStyle name="Accent4 2 2" xfId="297"/>
    <cellStyle name="Accent4 3" xfId="298"/>
    <cellStyle name="Accent4 3 2" xfId="299"/>
    <cellStyle name="Accent4 4" xfId="300"/>
    <cellStyle name="Accent4 4 2" xfId="301"/>
    <cellStyle name="Accent4 5" xfId="302"/>
    <cellStyle name="Accent4 5 2" xfId="303"/>
    <cellStyle name="Accent4 6" xfId="304"/>
    <cellStyle name="Accent4 6 2" xfId="305"/>
    <cellStyle name="Accent4 7" xfId="306"/>
    <cellStyle name="Accent4 8" xfId="307"/>
    <cellStyle name="Accent5" xfId="35" builtinId="45" customBuiltin="1"/>
    <cellStyle name="Accent5 2" xfId="308"/>
    <cellStyle name="Accent5 2 2" xfId="309"/>
    <cellStyle name="Accent5 3" xfId="310"/>
    <cellStyle name="Accent5 3 2" xfId="311"/>
    <cellStyle name="Accent5 4" xfId="312"/>
    <cellStyle name="Accent5 4 2" xfId="313"/>
    <cellStyle name="Accent5 5" xfId="314"/>
    <cellStyle name="Accent5 5 2" xfId="315"/>
    <cellStyle name="Accent5 6" xfId="316"/>
    <cellStyle name="Accent5 6 2" xfId="317"/>
    <cellStyle name="Accent5 7" xfId="318"/>
    <cellStyle name="Accent5 8" xfId="319"/>
    <cellStyle name="Accent6" xfId="39" builtinId="49" customBuiltin="1"/>
    <cellStyle name="Accent6 2" xfId="320"/>
    <cellStyle name="Accent6 2 2" xfId="321"/>
    <cellStyle name="Accent6 3" xfId="322"/>
    <cellStyle name="Accent6 3 2" xfId="323"/>
    <cellStyle name="Accent6 4" xfId="324"/>
    <cellStyle name="Accent6 4 2" xfId="325"/>
    <cellStyle name="Accent6 5" xfId="326"/>
    <cellStyle name="Accent6 5 2" xfId="327"/>
    <cellStyle name="Accent6 6" xfId="328"/>
    <cellStyle name="Accent6 6 2" xfId="329"/>
    <cellStyle name="Accent6 7" xfId="330"/>
    <cellStyle name="Accent6 8" xfId="331"/>
    <cellStyle name="Bad" xfId="8" builtinId="27" customBuiltin="1"/>
    <cellStyle name="Bad 2" xfId="332"/>
    <cellStyle name="Bad 2 2" xfId="333"/>
    <cellStyle name="Bad 3" xfId="334"/>
    <cellStyle name="Bad 3 2" xfId="335"/>
    <cellStyle name="Bad 4" xfId="336"/>
    <cellStyle name="Bad 4 2" xfId="337"/>
    <cellStyle name="Bad 5" xfId="338"/>
    <cellStyle name="Bad 5 2" xfId="339"/>
    <cellStyle name="Bad 6" xfId="340"/>
    <cellStyle name="Bad 6 2" xfId="341"/>
    <cellStyle name="Bad 7" xfId="342"/>
    <cellStyle name="Bad 8" xfId="343"/>
    <cellStyle name="Bad 9" xfId="344"/>
    <cellStyle name="Calculation" xfId="12" builtinId="22" customBuiltin="1"/>
    <cellStyle name="Calculation 2" xfId="345"/>
    <cellStyle name="Calculation 2 2" xfId="346"/>
    <cellStyle name="Calculation 3" xfId="347"/>
    <cellStyle name="Calculation 3 2" xfId="348"/>
    <cellStyle name="Calculation 4" xfId="349"/>
    <cellStyle name="Calculation 4 2" xfId="350"/>
    <cellStyle name="Calculation 5" xfId="351"/>
    <cellStyle name="Calculation 5 2" xfId="352"/>
    <cellStyle name="Calculation 6" xfId="353"/>
    <cellStyle name="Calculation 6 2" xfId="354"/>
    <cellStyle name="Calculation 7" xfId="355"/>
    <cellStyle name="Calculation 8" xfId="356"/>
    <cellStyle name="category" xfId="357"/>
    <cellStyle name="Check Cell" xfId="14" builtinId="23" customBuiltin="1"/>
    <cellStyle name="Check Cell 2" xfId="358"/>
    <cellStyle name="Check Cell 2 2" xfId="359"/>
    <cellStyle name="Check Cell 3" xfId="360"/>
    <cellStyle name="Check Cell 3 2" xfId="361"/>
    <cellStyle name="Check Cell 4" xfId="362"/>
    <cellStyle name="Check Cell 4 2" xfId="363"/>
    <cellStyle name="Check Cell 5" xfId="364"/>
    <cellStyle name="Check Cell 5 2" xfId="365"/>
    <cellStyle name="Check Cell 6" xfId="366"/>
    <cellStyle name="Check Cell 6 2" xfId="367"/>
    <cellStyle name="Check Cell 7" xfId="368"/>
    <cellStyle name="Check Cell 8" xfId="369"/>
    <cellStyle name="Comma" xfId="1" builtinId="3"/>
    <cellStyle name="Explanatory Text" xfId="17" builtinId="53" customBuiltin="1"/>
    <cellStyle name="Explanatory Text 2" xfId="370"/>
    <cellStyle name="Explanatory Text 2 2" xfId="371"/>
    <cellStyle name="Explanatory Text 3" xfId="372"/>
    <cellStyle name="Explanatory Text 3 2" xfId="373"/>
    <cellStyle name="Explanatory Text 4" xfId="374"/>
    <cellStyle name="Explanatory Text 4 2" xfId="375"/>
    <cellStyle name="Explanatory Text 5" xfId="376"/>
    <cellStyle name="Explanatory Text 5 2" xfId="377"/>
    <cellStyle name="Explanatory Text 6" xfId="378"/>
    <cellStyle name="Explanatory Text 6 2" xfId="379"/>
    <cellStyle name="Explanatory Text 7" xfId="380"/>
    <cellStyle name="Explanatory Text 8" xfId="381"/>
    <cellStyle name="Good" xfId="7" builtinId="26" customBuiltin="1"/>
    <cellStyle name="Good 2" xfId="382"/>
    <cellStyle name="Good 2 2" xfId="383"/>
    <cellStyle name="Good 3" xfId="384"/>
    <cellStyle name="Good 3 2" xfId="385"/>
    <cellStyle name="Good 4" xfId="386"/>
    <cellStyle name="Good 4 2" xfId="387"/>
    <cellStyle name="Good 5" xfId="388"/>
    <cellStyle name="Good 5 2" xfId="389"/>
    <cellStyle name="Good 6" xfId="390"/>
    <cellStyle name="Good 6 2" xfId="391"/>
    <cellStyle name="Good 7" xfId="392"/>
    <cellStyle name="Good 8" xfId="393"/>
    <cellStyle name="Good 9" xfId="394"/>
    <cellStyle name="Grey" xfId="395"/>
    <cellStyle name="HEADER" xfId="396"/>
    <cellStyle name="Heading 1" xfId="3" builtinId="16" customBuiltin="1"/>
    <cellStyle name="Heading 1 2" xfId="397"/>
    <cellStyle name="Heading 1 2 2" xfId="398"/>
    <cellStyle name="Heading 1 3" xfId="399"/>
    <cellStyle name="Heading 1 3 2" xfId="400"/>
    <cellStyle name="Heading 1 4" xfId="401"/>
    <cellStyle name="Heading 1 4 2" xfId="402"/>
    <cellStyle name="Heading 1 5" xfId="403"/>
    <cellStyle name="Heading 1 5 2" xfId="404"/>
    <cellStyle name="Heading 1 6" xfId="405"/>
    <cellStyle name="Heading 1 6 2" xfId="406"/>
    <cellStyle name="Heading 1 7" xfId="407"/>
    <cellStyle name="Heading 1 8" xfId="408"/>
    <cellStyle name="Heading 2" xfId="4" builtinId="17" customBuiltin="1"/>
    <cellStyle name="Heading 2 2" xfId="409"/>
    <cellStyle name="Heading 2 2 2" xfId="410"/>
    <cellStyle name="Heading 2 3" xfId="411"/>
    <cellStyle name="Heading 2 3 2" xfId="412"/>
    <cellStyle name="Heading 2 4" xfId="413"/>
    <cellStyle name="Heading 2 4 2" xfId="414"/>
    <cellStyle name="Heading 2 5" xfId="415"/>
    <cellStyle name="Heading 2 5 2" xfId="416"/>
    <cellStyle name="Heading 2 6" xfId="417"/>
    <cellStyle name="Heading 2 6 2" xfId="418"/>
    <cellStyle name="Heading 2 7" xfId="419"/>
    <cellStyle name="Heading 2 8" xfId="420"/>
    <cellStyle name="Heading 3" xfId="5" builtinId="18" customBuiltin="1"/>
    <cellStyle name="Heading 3 2" xfId="421"/>
    <cellStyle name="Heading 3 2 2" xfId="422"/>
    <cellStyle name="Heading 3 3" xfId="423"/>
    <cellStyle name="Heading 3 3 2" xfId="424"/>
    <cellStyle name="Heading 3 4" xfId="425"/>
    <cellStyle name="Heading 3 4 2" xfId="426"/>
    <cellStyle name="Heading 3 5" xfId="427"/>
    <cellStyle name="Heading 3 5 2" xfId="428"/>
    <cellStyle name="Heading 3 6" xfId="429"/>
    <cellStyle name="Heading 3 6 2" xfId="430"/>
    <cellStyle name="Heading 3 7" xfId="431"/>
    <cellStyle name="Heading 3 8" xfId="432"/>
    <cellStyle name="Heading 4" xfId="6" builtinId="19" customBuiltin="1"/>
    <cellStyle name="Heading 4 2" xfId="433"/>
    <cellStyle name="Heading 4 2 2" xfId="434"/>
    <cellStyle name="Heading 4 3" xfId="435"/>
    <cellStyle name="Heading 4 3 2" xfId="436"/>
    <cellStyle name="Heading 4 4" xfId="437"/>
    <cellStyle name="Heading 4 4 2" xfId="438"/>
    <cellStyle name="Heading 4 5" xfId="439"/>
    <cellStyle name="Heading 4 5 2" xfId="440"/>
    <cellStyle name="Heading 4 6" xfId="441"/>
    <cellStyle name="Heading 4 6 2" xfId="442"/>
    <cellStyle name="Heading 4 7" xfId="443"/>
    <cellStyle name="Heading 4 8" xfId="444"/>
    <cellStyle name="Input" xfId="10" builtinId="20" customBuiltin="1"/>
    <cellStyle name="Input [yellow]" xfId="445"/>
    <cellStyle name="Input 2" xfId="446"/>
    <cellStyle name="Input 2 2" xfId="447"/>
    <cellStyle name="Input 3" xfId="448"/>
    <cellStyle name="Input 3 2" xfId="449"/>
    <cellStyle name="Input 4" xfId="450"/>
    <cellStyle name="Input 4 2" xfId="451"/>
    <cellStyle name="Input 5" xfId="452"/>
    <cellStyle name="Input 5 2" xfId="453"/>
    <cellStyle name="Input 6" xfId="454"/>
    <cellStyle name="Input 6 2" xfId="455"/>
    <cellStyle name="Input 7" xfId="456"/>
    <cellStyle name="Input 8" xfId="457"/>
    <cellStyle name="Linked Cell" xfId="13" builtinId="24" customBuiltin="1"/>
    <cellStyle name="Linked Cell 2" xfId="458"/>
    <cellStyle name="Linked Cell 2 2" xfId="459"/>
    <cellStyle name="Linked Cell 3" xfId="460"/>
    <cellStyle name="Linked Cell 3 2" xfId="461"/>
    <cellStyle name="Linked Cell 4" xfId="462"/>
    <cellStyle name="Linked Cell 4 2" xfId="463"/>
    <cellStyle name="Linked Cell 5" xfId="464"/>
    <cellStyle name="Linked Cell 5 2" xfId="465"/>
    <cellStyle name="Linked Cell 6" xfId="466"/>
    <cellStyle name="Linked Cell 6 2" xfId="467"/>
    <cellStyle name="Linked Cell 7" xfId="468"/>
    <cellStyle name="Linked Cell 8" xfId="469"/>
    <cellStyle name="Model" xfId="470"/>
    <cellStyle name="Neutral" xfId="9" builtinId="28" customBuiltin="1"/>
    <cellStyle name="Neutral 2" xfId="471"/>
    <cellStyle name="Neutral 2 2" xfId="472"/>
    <cellStyle name="Neutral 3" xfId="473"/>
    <cellStyle name="Neutral 3 2" xfId="474"/>
    <cellStyle name="Neutral 4" xfId="475"/>
    <cellStyle name="Neutral 4 2" xfId="476"/>
    <cellStyle name="Neutral 5" xfId="477"/>
    <cellStyle name="Neutral 5 2" xfId="478"/>
    <cellStyle name="Neutral 6" xfId="479"/>
    <cellStyle name="Neutral 6 2" xfId="480"/>
    <cellStyle name="Neutral 7" xfId="481"/>
    <cellStyle name="Neutral 8" xfId="482"/>
    <cellStyle name="Normal" xfId="0" builtinId="0"/>
    <cellStyle name="Normal - Style1" xfId="483"/>
    <cellStyle name="Normal 10" xfId="484"/>
    <cellStyle name="Normal 11" xfId="485"/>
    <cellStyle name="Normal 12" xfId="486"/>
    <cellStyle name="Normal 13" xfId="487"/>
    <cellStyle name="Normal 14" xfId="488"/>
    <cellStyle name="Normal 2" xfId="43"/>
    <cellStyle name="Normal 2 2" xfId="489"/>
    <cellStyle name="Normal 2 3" xfId="490"/>
    <cellStyle name="Normal 3" xfId="554"/>
    <cellStyle name="Normal 3 2" xfId="491"/>
    <cellStyle name="Normal 4" xfId="555"/>
    <cellStyle name="Normal 5" xfId="556"/>
    <cellStyle name="Normal 6 2" xfId="492"/>
    <cellStyle name="Normal 7" xfId="493"/>
    <cellStyle name="Normal 8" xfId="494"/>
    <cellStyle name="Normal 9" xfId="495"/>
    <cellStyle name="Note" xfId="16" builtinId="10" customBuiltin="1"/>
    <cellStyle name="Note 2" xfId="496"/>
    <cellStyle name="Note 2 2" xfId="497"/>
    <cellStyle name="Note 3" xfId="498"/>
    <cellStyle name="Note 3 2" xfId="499"/>
    <cellStyle name="Note 4" xfId="500"/>
    <cellStyle name="Note 4 2" xfId="501"/>
    <cellStyle name="Note 5" xfId="502"/>
    <cellStyle name="Note 5 2" xfId="503"/>
    <cellStyle name="Note 6" xfId="504"/>
    <cellStyle name="Note 6 2" xfId="505"/>
    <cellStyle name="Note 7" xfId="506"/>
    <cellStyle name="Note 8" xfId="507"/>
    <cellStyle name="Output" xfId="11" builtinId="21" customBuiltin="1"/>
    <cellStyle name="Output 2" xfId="508"/>
    <cellStyle name="Output 2 2" xfId="509"/>
    <cellStyle name="Output 3" xfId="510"/>
    <cellStyle name="Output 3 2" xfId="511"/>
    <cellStyle name="Output 4" xfId="512"/>
    <cellStyle name="Output 4 2" xfId="513"/>
    <cellStyle name="Output 5" xfId="514"/>
    <cellStyle name="Output 5 2" xfId="515"/>
    <cellStyle name="Output 6" xfId="516"/>
    <cellStyle name="Output 6 2" xfId="517"/>
    <cellStyle name="Output 7" xfId="518"/>
    <cellStyle name="Output 8" xfId="519"/>
    <cellStyle name="Percent [2]" xfId="520"/>
    <cellStyle name="Percent [2] 2" xfId="521"/>
    <cellStyle name="Percent [2] 2 2" xfId="522"/>
    <cellStyle name="Percent [2] 3" xfId="523"/>
    <cellStyle name="Percent [2] 3 2" xfId="524"/>
    <cellStyle name="Percent [2] 4" xfId="525"/>
    <cellStyle name="Percent [2] 4 2" xfId="526"/>
    <cellStyle name="Percent [2] 5" xfId="527"/>
    <cellStyle name="Percent [2] 6" xfId="528"/>
    <cellStyle name="subhead" xfId="529"/>
    <cellStyle name="Title" xfId="2" builtinId="15" customBuiltin="1"/>
    <cellStyle name="Total" xfId="18" builtinId="25" customBuiltin="1"/>
    <cellStyle name="Total 2" xfId="530"/>
    <cellStyle name="Total 2 2" xfId="531"/>
    <cellStyle name="Total 3" xfId="532"/>
    <cellStyle name="Total 3 2" xfId="533"/>
    <cellStyle name="Total 4" xfId="534"/>
    <cellStyle name="Total 4 2" xfId="535"/>
    <cellStyle name="Total 5" xfId="536"/>
    <cellStyle name="Total 5 2" xfId="537"/>
    <cellStyle name="Total 6" xfId="538"/>
    <cellStyle name="Total 6 2" xfId="539"/>
    <cellStyle name="Total 7" xfId="540"/>
    <cellStyle name="Total 8" xfId="541"/>
    <cellStyle name="Warning Text" xfId="15" builtinId="11" customBuiltin="1"/>
    <cellStyle name="Warning Text 2" xfId="542"/>
    <cellStyle name="Warning Text 2 2" xfId="543"/>
    <cellStyle name="Warning Text 3" xfId="544"/>
    <cellStyle name="Warning Text 3 2" xfId="545"/>
    <cellStyle name="Warning Text 4" xfId="546"/>
    <cellStyle name="Warning Text 4 2" xfId="547"/>
    <cellStyle name="Warning Text 5" xfId="548"/>
    <cellStyle name="Warning Text 5 2" xfId="549"/>
    <cellStyle name="Warning Text 6" xfId="550"/>
    <cellStyle name="Warning Text 6 2" xfId="551"/>
    <cellStyle name="Warning Text 7" xfId="552"/>
    <cellStyle name="Warning Text 8" xfId="5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514350</xdr:colOff>
      <xdr:row>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48590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G14"/>
  <sheetViews>
    <sheetView tabSelected="1" workbookViewId="0">
      <selection activeCell="D17" sqref="D17"/>
    </sheetView>
  </sheetViews>
  <sheetFormatPr defaultRowHeight="14.4" x14ac:dyDescent="0.3"/>
  <sheetData>
    <row r="10" spans="3:7" ht="25.8" x14ac:dyDescent="0.5">
      <c r="C10" s="21" t="s">
        <v>93</v>
      </c>
      <c r="D10" s="21"/>
      <c r="E10" s="21"/>
      <c r="F10" s="21"/>
      <c r="G10" s="21"/>
    </row>
    <row r="11" spans="3:7" ht="25.8" x14ac:dyDescent="0.5">
      <c r="C11" s="21" t="s">
        <v>94</v>
      </c>
      <c r="D11" s="21"/>
      <c r="E11" s="21"/>
      <c r="F11" s="21"/>
      <c r="G11" s="21"/>
    </row>
    <row r="12" spans="3:7" ht="25.8" x14ac:dyDescent="0.5">
      <c r="C12" s="22"/>
    </row>
    <row r="13" spans="3:7" ht="25.8" x14ac:dyDescent="0.5">
      <c r="C13" s="21" t="s">
        <v>95</v>
      </c>
      <c r="D13" s="21"/>
      <c r="E13" s="21"/>
      <c r="F13" s="21"/>
      <c r="G13" s="21"/>
    </row>
    <row r="14" spans="3:7" ht="25.8" x14ac:dyDescent="0.5">
      <c r="C14" s="21" t="s">
        <v>96</v>
      </c>
      <c r="D14" s="21"/>
      <c r="E14" s="21"/>
      <c r="F14" s="21"/>
      <c r="G14" s="21"/>
    </row>
  </sheetData>
  <mergeCells count="4">
    <mergeCell ref="C10:G10"/>
    <mergeCell ref="C11:G11"/>
    <mergeCell ref="C13:G13"/>
    <mergeCell ref="C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32"/>
  <sheetViews>
    <sheetView workbookViewId="0">
      <selection activeCell="A32" sqref="A32"/>
    </sheetView>
  </sheetViews>
  <sheetFormatPr defaultRowHeight="15" x14ac:dyDescent="0.25"/>
  <cols>
    <col min="1" max="1" width="15.109375" style="3" customWidth="1"/>
    <col min="2" max="5" width="13.88671875" style="3" customWidth="1"/>
    <col min="6" max="6" width="28.44140625" style="3" customWidth="1"/>
    <col min="7" max="7" width="6.109375" style="3" customWidth="1"/>
    <col min="8" max="256" width="9.109375" style="3"/>
    <col min="257" max="257" width="15.109375" style="3" customWidth="1"/>
    <col min="258" max="262" width="13.88671875" style="3" customWidth="1"/>
    <col min="263" max="263" width="6.109375" style="3" customWidth="1"/>
    <col min="264" max="512" width="9.109375" style="3"/>
    <col min="513" max="513" width="15.109375" style="3" customWidth="1"/>
    <col min="514" max="518" width="13.88671875" style="3" customWidth="1"/>
    <col min="519" max="519" width="6.109375" style="3" customWidth="1"/>
    <col min="520" max="768" width="9.109375" style="3"/>
    <col min="769" max="769" width="15.109375" style="3" customWidth="1"/>
    <col min="770" max="774" width="13.88671875" style="3" customWidth="1"/>
    <col min="775" max="775" width="6.109375" style="3" customWidth="1"/>
    <col min="776" max="1024" width="9.109375" style="3"/>
    <col min="1025" max="1025" width="15.109375" style="3" customWidth="1"/>
    <col min="1026" max="1030" width="13.88671875" style="3" customWidth="1"/>
    <col min="1031" max="1031" width="6.109375" style="3" customWidth="1"/>
    <col min="1032" max="1280" width="9.109375" style="3"/>
    <col min="1281" max="1281" width="15.109375" style="3" customWidth="1"/>
    <col min="1282" max="1286" width="13.88671875" style="3" customWidth="1"/>
    <col min="1287" max="1287" width="6.109375" style="3" customWidth="1"/>
    <col min="1288" max="1536" width="9.109375" style="3"/>
    <col min="1537" max="1537" width="15.109375" style="3" customWidth="1"/>
    <col min="1538" max="1542" width="13.88671875" style="3" customWidth="1"/>
    <col min="1543" max="1543" width="6.109375" style="3" customWidth="1"/>
    <col min="1544" max="1792" width="9.109375" style="3"/>
    <col min="1793" max="1793" width="15.109375" style="3" customWidth="1"/>
    <col min="1794" max="1798" width="13.88671875" style="3" customWidth="1"/>
    <col min="1799" max="1799" width="6.109375" style="3" customWidth="1"/>
    <col min="1800" max="2048" width="9.109375" style="3"/>
    <col min="2049" max="2049" width="15.109375" style="3" customWidth="1"/>
    <col min="2050" max="2054" width="13.88671875" style="3" customWidth="1"/>
    <col min="2055" max="2055" width="6.109375" style="3" customWidth="1"/>
    <col min="2056" max="2304" width="9.109375" style="3"/>
    <col min="2305" max="2305" width="15.109375" style="3" customWidth="1"/>
    <col min="2306" max="2310" width="13.88671875" style="3" customWidth="1"/>
    <col min="2311" max="2311" width="6.109375" style="3" customWidth="1"/>
    <col min="2312" max="2560" width="9.109375" style="3"/>
    <col min="2561" max="2561" width="15.109375" style="3" customWidth="1"/>
    <col min="2562" max="2566" width="13.88671875" style="3" customWidth="1"/>
    <col min="2567" max="2567" width="6.109375" style="3" customWidth="1"/>
    <col min="2568" max="2816" width="9.109375" style="3"/>
    <col min="2817" max="2817" width="15.109375" style="3" customWidth="1"/>
    <col min="2818" max="2822" width="13.88671875" style="3" customWidth="1"/>
    <col min="2823" max="2823" width="6.109375" style="3" customWidth="1"/>
    <col min="2824" max="3072" width="9.109375" style="3"/>
    <col min="3073" max="3073" width="15.109375" style="3" customWidth="1"/>
    <col min="3074" max="3078" width="13.88671875" style="3" customWidth="1"/>
    <col min="3079" max="3079" width="6.109375" style="3" customWidth="1"/>
    <col min="3080" max="3328" width="9.109375" style="3"/>
    <col min="3329" max="3329" width="15.109375" style="3" customWidth="1"/>
    <col min="3330" max="3334" width="13.88671875" style="3" customWidth="1"/>
    <col min="3335" max="3335" width="6.109375" style="3" customWidth="1"/>
    <col min="3336" max="3584" width="9.109375" style="3"/>
    <col min="3585" max="3585" width="15.109375" style="3" customWidth="1"/>
    <col min="3586" max="3590" width="13.88671875" style="3" customWidth="1"/>
    <col min="3591" max="3591" width="6.109375" style="3" customWidth="1"/>
    <col min="3592" max="3840" width="9.109375" style="3"/>
    <col min="3841" max="3841" width="15.109375" style="3" customWidth="1"/>
    <col min="3842" max="3846" width="13.88671875" style="3" customWidth="1"/>
    <col min="3847" max="3847" width="6.109375" style="3" customWidth="1"/>
    <col min="3848" max="4096" width="9.109375" style="3"/>
    <col min="4097" max="4097" width="15.109375" style="3" customWidth="1"/>
    <col min="4098" max="4102" width="13.88671875" style="3" customWidth="1"/>
    <col min="4103" max="4103" width="6.109375" style="3" customWidth="1"/>
    <col min="4104" max="4352" width="9.109375" style="3"/>
    <col min="4353" max="4353" width="15.109375" style="3" customWidth="1"/>
    <col min="4354" max="4358" width="13.88671875" style="3" customWidth="1"/>
    <col min="4359" max="4359" width="6.109375" style="3" customWidth="1"/>
    <col min="4360" max="4608" width="9.109375" style="3"/>
    <col min="4609" max="4609" width="15.109375" style="3" customWidth="1"/>
    <col min="4610" max="4614" width="13.88671875" style="3" customWidth="1"/>
    <col min="4615" max="4615" width="6.109375" style="3" customWidth="1"/>
    <col min="4616" max="4864" width="9.109375" style="3"/>
    <col min="4865" max="4865" width="15.109375" style="3" customWidth="1"/>
    <col min="4866" max="4870" width="13.88671875" style="3" customWidth="1"/>
    <col min="4871" max="4871" width="6.109375" style="3" customWidth="1"/>
    <col min="4872" max="5120" width="9.109375" style="3"/>
    <col min="5121" max="5121" width="15.109375" style="3" customWidth="1"/>
    <col min="5122" max="5126" width="13.88671875" style="3" customWidth="1"/>
    <col min="5127" max="5127" width="6.109375" style="3" customWidth="1"/>
    <col min="5128" max="5376" width="9.109375" style="3"/>
    <col min="5377" max="5377" width="15.109375" style="3" customWidth="1"/>
    <col min="5378" max="5382" width="13.88671875" style="3" customWidth="1"/>
    <col min="5383" max="5383" width="6.109375" style="3" customWidth="1"/>
    <col min="5384" max="5632" width="9.109375" style="3"/>
    <col min="5633" max="5633" width="15.109375" style="3" customWidth="1"/>
    <col min="5634" max="5638" width="13.88671875" style="3" customWidth="1"/>
    <col min="5639" max="5639" width="6.109375" style="3" customWidth="1"/>
    <col min="5640" max="5888" width="9.109375" style="3"/>
    <col min="5889" max="5889" width="15.109375" style="3" customWidth="1"/>
    <col min="5890" max="5894" width="13.88671875" style="3" customWidth="1"/>
    <col min="5895" max="5895" width="6.109375" style="3" customWidth="1"/>
    <col min="5896" max="6144" width="9.109375" style="3"/>
    <col min="6145" max="6145" width="15.109375" style="3" customWidth="1"/>
    <col min="6146" max="6150" width="13.88671875" style="3" customWidth="1"/>
    <col min="6151" max="6151" width="6.109375" style="3" customWidth="1"/>
    <col min="6152" max="6400" width="9.109375" style="3"/>
    <col min="6401" max="6401" width="15.109375" style="3" customWidth="1"/>
    <col min="6402" max="6406" width="13.88671875" style="3" customWidth="1"/>
    <col min="6407" max="6407" width="6.109375" style="3" customWidth="1"/>
    <col min="6408" max="6656" width="9.109375" style="3"/>
    <col min="6657" max="6657" width="15.109375" style="3" customWidth="1"/>
    <col min="6658" max="6662" width="13.88671875" style="3" customWidth="1"/>
    <col min="6663" max="6663" width="6.109375" style="3" customWidth="1"/>
    <col min="6664" max="6912" width="9.109375" style="3"/>
    <col min="6913" max="6913" width="15.109375" style="3" customWidth="1"/>
    <col min="6914" max="6918" width="13.88671875" style="3" customWidth="1"/>
    <col min="6919" max="6919" width="6.109375" style="3" customWidth="1"/>
    <col min="6920" max="7168" width="9.109375" style="3"/>
    <col min="7169" max="7169" width="15.109375" style="3" customWidth="1"/>
    <col min="7170" max="7174" width="13.88671875" style="3" customWidth="1"/>
    <col min="7175" max="7175" width="6.109375" style="3" customWidth="1"/>
    <col min="7176" max="7424" width="9.109375" style="3"/>
    <col min="7425" max="7425" width="15.109375" style="3" customWidth="1"/>
    <col min="7426" max="7430" width="13.88671875" style="3" customWidth="1"/>
    <col min="7431" max="7431" width="6.109375" style="3" customWidth="1"/>
    <col min="7432" max="7680" width="9.109375" style="3"/>
    <col min="7681" max="7681" width="15.109375" style="3" customWidth="1"/>
    <col min="7682" max="7686" width="13.88671875" style="3" customWidth="1"/>
    <col min="7687" max="7687" width="6.109375" style="3" customWidth="1"/>
    <col min="7688" max="7936" width="9.109375" style="3"/>
    <col min="7937" max="7937" width="15.109375" style="3" customWidth="1"/>
    <col min="7938" max="7942" width="13.88671875" style="3" customWidth="1"/>
    <col min="7943" max="7943" width="6.109375" style="3" customWidth="1"/>
    <col min="7944" max="8192" width="9.109375" style="3"/>
    <col min="8193" max="8193" width="15.109375" style="3" customWidth="1"/>
    <col min="8194" max="8198" width="13.88671875" style="3" customWidth="1"/>
    <col min="8199" max="8199" width="6.109375" style="3" customWidth="1"/>
    <col min="8200" max="8448" width="9.109375" style="3"/>
    <col min="8449" max="8449" width="15.109375" style="3" customWidth="1"/>
    <col min="8450" max="8454" width="13.88671875" style="3" customWidth="1"/>
    <col min="8455" max="8455" width="6.109375" style="3" customWidth="1"/>
    <col min="8456" max="8704" width="9.109375" style="3"/>
    <col min="8705" max="8705" width="15.109375" style="3" customWidth="1"/>
    <col min="8706" max="8710" width="13.88671875" style="3" customWidth="1"/>
    <col min="8711" max="8711" width="6.109375" style="3" customWidth="1"/>
    <col min="8712" max="8960" width="9.109375" style="3"/>
    <col min="8961" max="8961" width="15.109375" style="3" customWidth="1"/>
    <col min="8962" max="8966" width="13.88671875" style="3" customWidth="1"/>
    <col min="8967" max="8967" width="6.109375" style="3" customWidth="1"/>
    <col min="8968" max="9216" width="9.109375" style="3"/>
    <col min="9217" max="9217" width="15.109375" style="3" customWidth="1"/>
    <col min="9218" max="9222" width="13.88671875" style="3" customWidth="1"/>
    <col min="9223" max="9223" width="6.109375" style="3" customWidth="1"/>
    <col min="9224" max="9472" width="9.109375" style="3"/>
    <col min="9473" max="9473" width="15.109375" style="3" customWidth="1"/>
    <col min="9474" max="9478" width="13.88671875" style="3" customWidth="1"/>
    <col min="9479" max="9479" width="6.109375" style="3" customWidth="1"/>
    <col min="9480" max="9728" width="9.109375" style="3"/>
    <col min="9729" max="9729" width="15.109375" style="3" customWidth="1"/>
    <col min="9730" max="9734" width="13.88671875" style="3" customWidth="1"/>
    <col min="9735" max="9735" width="6.109375" style="3" customWidth="1"/>
    <col min="9736" max="9984" width="9.109375" style="3"/>
    <col min="9985" max="9985" width="15.109375" style="3" customWidth="1"/>
    <col min="9986" max="9990" width="13.88671875" style="3" customWidth="1"/>
    <col min="9991" max="9991" width="6.109375" style="3" customWidth="1"/>
    <col min="9992" max="10240" width="9.109375" style="3"/>
    <col min="10241" max="10241" width="15.109375" style="3" customWidth="1"/>
    <col min="10242" max="10246" width="13.88671875" style="3" customWidth="1"/>
    <col min="10247" max="10247" width="6.109375" style="3" customWidth="1"/>
    <col min="10248" max="10496" width="9.109375" style="3"/>
    <col min="10497" max="10497" width="15.109375" style="3" customWidth="1"/>
    <col min="10498" max="10502" width="13.88671875" style="3" customWidth="1"/>
    <col min="10503" max="10503" width="6.109375" style="3" customWidth="1"/>
    <col min="10504" max="10752" width="9.109375" style="3"/>
    <col min="10753" max="10753" width="15.109375" style="3" customWidth="1"/>
    <col min="10754" max="10758" width="13.88671875" style="3" customWidth="1"/>
    <col min="10759" max="10759" width="6.109375" style="3" customWidth="1"/>
    <col min="10760" max="11008" width="9.109375" style="3"/>
    <col min="11009" max="11009" width="15.109375" style="3" customWidth="1"/>
    <col min="11010" max="11014" width="13.88671875" style="3" customWidth="1"/>
    <col min="11015" max="11015" width="6.109375" style="3" customWidth="1"/>
    <col min="11016" max="11264" width="9.109375" style="3"/>
    <col min="11265" max="11265" width="15.109375" style="3" customWidth="1"/>
    <col min="11266" max="11270" width="13.88671875" style="3" customWidth="1"/>
    <col min="11271" max="11271" width="6.109375" style="3" customWidth="1"/>
    <col min="11272" max="11520" width="9.109375" style="3"/>
    <col min="11521" max="11521" width="15.109375" style="3" customWidth="1"/>
    <col min="11522" max="11526" width="13.88671875" style="3" customWidth="1"/>
    <col min="11527" max="11527" width="6.109375" style="3" customWidth="1"/>
    <col min="11528" max="11776" width="9.109375" style="3"/>
    <col min="11777" max="11777" width="15.109375" style="3" customWidth="1"/>
    <col min="11778" max="11782" width="13.88671875" style="3" customWidth="1"/>
    <col min="11783" max="11783" width="6.109375" style="3" customWidth="1"/>
    <col min="11784" max="12032" width="9.109375" style="3"/>
    <col min="12033" max="12033" width="15.109375" style="3" customWidth="1"/>
    <col min="12034" max="12038" width="13.88671875" style="3" customWidth="1"/>
    <col min="12039" max="12039" width="6.109375" style="3" customWidth="1"/>
    <col min="12040" max="12288" width="9.109375" style="3"/>
    <col min="12289" max="12289" width="15.109375" style="3" customWidth="1"/>
    <col min="12290" max="12294" width="13.88671875" style="3" customWidth="1"/>
    <col min="12295" max="12295" width="6.109375" style="3" customWidth="1"/>
    <col min="12296" max="12544" width="9.109375" style="3"/>
    <col min="12545" max="12545" width="15.109375" style="3" customWidth="1"/>
    <col min="12546" max="12550" width="13.88671875" style="3" customWidth="1"/>
    <col min="12551" max="12551" width="6.109375" style="3" customWidth="1"/>
    <col min="12552" max="12800" width="9.109375" style="3"/>
    <col min="12801" max="12801" width="15.109375" style="3" customWidth="1"/>
    <col min="12802" max="12806" width="13.88671875" style="3" customWidth="1"/>
    <col min="12807" max="12807" width="6.109375" style="3" customWidth="1"/>
    <col min="12808" max="13056" width="9.109375" style="3"/>
    <col min="13057" max="13057" width="15.109375" style="3" customWidth="1"/>
    <col min="13058" max="13062" width="13.88671875" style="3" customWidth="1"/>
    <col min="13063" max="13063" width="6.109375" style="3" customWidth="1"/>
    <col min="13064" max="13312" width="9.109375" style="3"/>
    <col min="13313" max="13313" width="15.109375" style="3" customWidth="1"/>
    <col min="13314" max="13318" width="13.88671875" style="3" customWidth="1"/>
    <col min="13319" max="13319" width="6.109375" style="3" customWidth="1"/>
    <col min="13320" max="13568" width="9.109375" style="3"/>
    <col min="13569" max="13569" width="15.109375" style="3" customWidth="1"/>
    <col min="13570" max="13574" width="13.88671875" style="3" customWidth="1"/>
    <col min="13575" max="13575" width="6.109375" style="3" customWidth="1"/>
    <col min="13576" max="13824" width="9.109375" style="3"/>
    <col min="13825" max="13825" width="15.109375" style="3" customWidth="1"/>
    <col min="13826" max="13830" width="13.88671875" style="3" customWidth="1"/>
    <col min="13831" max="13831" width="6.109375" style="3" customWidth="1"/>
    <col min="13832" max="14080" width="9.109375" style="3"/>
    <col min="14081" max="14081" width="15.109375" style="3" customWidth="1"/>
    <col min="14082" max="14086" width="13.88671875" style="3" customWidth="1"/>
    <col min="14087" max="14087" width="6.109375" style="3" customWidth="1"/>
    <col min="14088" max="14336" width="9.109375" style="3"/>
    <col min="14337" max="14337" width="15.109375" style="3" customWidth="1"/>
    <col min="14338" max="14342" width="13.88671875" style="3" customWidth="1"/>
    <col min="14343" max="14343" width="6.109375" style="3" customWidth="1"/>
    <col min="14344" max="14592" width="9.109375" style="3"/>
    <col min="14593" max="14593" width="15.109375" style="3" customWidth="1"/>
    <col min="14594" max="14598" width="13.88671875" style="3" customWidth="1"/>
    <col min="14599" max="14599" width="6.109375" style="3" customWidth="1"/>
    <col min="14600" max="14848" width="9.109375" style="3"/>
    <col min="14849" max="14849" width="15.109375" style="3" customWidth="1"/>
    <col min="14850" max="14854" width="13.88671875" style="3" customWidth="1"/>
    <col min="14855" max="14855" width="6.109375" style="3" customWidth="1"/>
    <col min="14856" max="15104" width="9.109375" style="3"/>
    <col min="15105" max="15105" width="15.109375" style="3" customWidth="1"/>
    <col min="15106" max="15110" width="13.88671875" style="3" customWidth="1"/>
    <col min="15111" max="15111" width="6.109375" style="3" customWidth="1"/>
    <col min="15112" max="15360" width="9.109375" style="3"/>
    <col min="15361" max="15361" width="15.109375" style="3" customWidth="1"/>
    <col min="15362" max="15366" width="13.88671875" style="3" customWidth="1"/>
    <col min="15367" max="15367" width="6.109375" style="3" customWidth="1"/>
    <col min="15368" max="15616" width="9.109375" style="3"/>
    <col min="15617" max="15617" width="15.109375" style="3" customWidth="1"/>
    <col min="15618" max="15622" width="13.88671875" style="3" customWidth="1"/>
    <col min="15623" max="15623" width="6.109375" style="3" customWidth="1"/>
    <col min="15624" max="15872" width="9.109375" style="3"/>
    <col min="15873" max="15873" width="15.109375" style="3" customWidth="1"/>
    <col min="15874" max="15878" width="13.88671875" style="3" customWidth="1"/>
    <col min="15879" max="15879" width="6.109375" style="3" customWidth="1"/>
    <col min="15880" max="16128" width="9.109375" style="3"/>
    <col min="16129" max="16129" width="15.109375" style="3" customWidth="1"/>
    <col min="16130" max="16134" width="13.88671875" style="3" customWidth="1"/>
    <col min="16135" max="16135" width="6.109375" style="3" customWidth="1"/>
    <col min="16136" max="16384" width="9.109375" style="3"/>
  </cols>
  <sheetData>
    <row r="6" spans="1:5" ht="15.6" thickBot="1" x14ac:dyDescent="0.3">
      <c r="A6" s="12"/>
      <c r="B6" s="12"/>
      <c r="C6" s="12"/>
      <c r="D6" s="12"/>
      <c r="E6" s="3" t="s">
        <v>65</v>
      </c>
    </row>
    <row r="7" spans="1:5" ht="15.6" thickTop="1" x14ac:dyDescent="0.25">
      <c r="E7" s="3" t="s">
        <v>66</v>
      </c>
    </row>
    <row r="9" spans="1:5" x14ac:dyDescent="0.25">
      <c r="A9" s="3" t="s">
        <v>67</v>
      </c>
      <c r="B9" s="13">
        <v>43689</v>
      </c>
    </row>
    <row r="11" spans="1:5" x14ac:dyDescent="0.25">
      <c r="A11" s="3" t="s">
        <v>68</v>
      </c>
      <c r="B11" s="3" t="s">
        <v>86</v>
      </c>
    </row>
    <row r="13" spans="1:5" x14ac:dyDescent="0.25">
      <c r="A13" s="3" t="s">
        <v>69</v>
      </c>
      <c r="B13" s="3" t="s">
        <v>88</v>
      </c>
    </row>
    <row r="15" spans="1:5" x14ac:dyDescent="0.25">
      <c r="A15" s="3" t="s">
        <v>70</v>
      </c>
      <c r="B15" s="3" t="s">
        <v>71</v>
      </c>
    </row>
    <row r="17" spans="1:7" x14ac:dyDescent="0.25">
      <c r="A17" s="3" t="s">
        <v>72</v>
      </c>
    </row>
    <row r="18" spans="1:7" x14ac:dyDescent="0.25">
      <c r="A18" s="3" t="s">
        <v>73</v>
      </c>
    </row>
    <row r="19" spans="1:7" x14ac:dyDescent="0.25">
      <c r="A19" s="14" t="s">
        <v>74</v>
      </c>
    </row>
    <row r="21" spans="1:7" x14ac:dyDescent="0.25">
      <c r="A21" s="3" t="s">
        <v>75</v>
      </c>
    </row>
    <row r="22" spans="1:7" x14ac:dyDescent="0.25">
      <c r="A22" s="3" t="s">
        <v>76</v>
      </c>
    </row>
    <row r="23" spans="1:7" x14ac:dyDescent="0.25">
      <c r="A23" s="3" t="s">
        <v>77</v>
      </c>
    </row>
    <row r="24" spans="1:7" ht="15" customHeight="1" x14ac:dyDescent="0.25"/>
    <row r="25" spans="1:7" ht="30" customHeight="1" x14ac:dyDescent="0.25">
      <c r="A25" s="19" t="s">
        <v>80</v>
      </c>
      <c r="B25" s="20"/>
      <c r="C25" s="20"/>
      <c r="D25" s="20"/>
      <c r="E25" s="20"/>
      <c r="F25" s="20"/>
      <c r="G25" s="20"/>
    </row>
    <row r="26" spans="1:7" ht="15.6" x14ac:dyDescent="0.3">
      <c r="A26" s="3" t="s">
        <v>87</v>
      </c>
    </row>
    <row r="28" spans="1:7" x14ac:dyDescent="0.25">
      <c r="B28" s="3" t="s">
        <v>78</v>
      </c>
      <c r="E28" s="15">
        <f>Summary!F15</f>
        <v>0.68679999999999997</v>
      </c>
    </row>
    <row r="29" spans="1:7" x14ac:dyDescent="0.25">
      <c r="B29" s="3" t="s">
        <v>79</v>
      </c>
      <c r="E29" s="15">
        <f>Summary!F18</f>
        <v>0.31319999999999998</v>
      </c>
    </row>
    <row r="30" spans="1:7" ht="15.6" thickBot="1" x14ac:dyDescent="0.3">
      <c r="B30" s="3" t="s">
        <v>2</v>
      </c>
      <c r="E30" s="16">
        <f>+E29+E28</f>
        <v>1</v>
      </c>
    </row>
    <row r="31" spans="1:7" ht="15.6" thickTop="1" x14ac:dyDescent="0.25"/>
    <row r="32" spans="1:7" x14ac:dyDescent="0.25">
      <c r="A32" s="3" t="s">
        <v>92</v>
      </c>
    </row>
  </sheetData>
  <mergeCells count="1">
    <mergeCell ref="A25:G25"/>
  </mergeCells>
  <pageMargins left="0.7" right="0.7" top="0.75" bottom="0.75" header="0.3" footer="0.3"/>
  <pageSetup scale="85" orientation="portrait" r:id="rId1"/>
  <headerFooter>
    <oddFooter>&amp;LAvista
&amp;F
&amp;A&amp;RPage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G20"/>
  <sheetViews>
    <sheetView zoomScaleNormal="100" zoomScaleSheetLayoutView="75" workbookViewId="0">
      <selection activeCell="A32" sqref="A32"/>
    </sheetView>
  </sheetViews>
  <sheetFormatPr defaultColWidth="12.5546875" defaultRowHeight="15" x14ac:dyDescent="0.25"/>
  <cols>
    <col min="1" max="1" width="13.88671875" style="3" customWidth="1"/>
    <col min="2" max="2" width="12.5546875" style="3"/>
    <col min="3" max="6" width="15.109375" style="3" customWidth="1"/>
    <col min="7" max="7" width="12.5546875" style="3"/>
    <col min="8" max="8" width="7.5546875" style="3" customWidth="1"/>
    <col min="9" max="16384" width="12.5546875" style="3"/>
  </cols>
  <sheetData>
    <row r="1" spans="1:7" x14ac:dyDescent="0.25">
      <c r="A1" s="3" t="s">
        <v>54</v>
      </c>
    </row>
    <row r="2" spans="1:7" x14ac:dyDescent="0.25">
      <c r="A2" s="3" t="s">
        <v>0</v>
      </c>
    </row>
    <row r="7" spans="1:7" x14ac:dyDescent="0.25">
      <c r="C7" s="6" t="s">
        <v>84</v>
      </c>
      <c r="D7" s="6" t="s">
        <v>85</v>
      </c>
      <c r="E7" s="6" t="s">
        <v>91</v>
      </c>
      <c r="F7" s="4" t="s">
        <v>55</v>
      </c>
    </row>
    <row r="8" spans="1:7" x14ac:dyDescent="0.25">
      <c r="F8" s="4" t="s">
        <v>56</v>
      </c>
    </row>
    <row r="11" spans="1:7" x14ac:dyDescent="0.25">
      <c r="A11" s="3" t="s">
        <v>57</v>
      </c>
      <c r="B11" s="3" t="s">
        <v>58</v>
      </c>
      <c r="C11" s="3">
        <f>C14+C17</f>
        <v>14221280</v>
      </c>
      <c r="D11" s="3">
        <f t="shared" ref="D11:E11" si="0">D14+D17</f>
        <v>12298700</v>
      </c>
      <c r="E11" s="3">
        <f t="shared" si="0"/>
        <v>13280672</v>
      </c>
      <c r="F11" s="3">
        <f>AVERAGE(C11:E11)</f>
        <v>13266884</v>
      </c>
    </row>
    <row r="12" spans="1:7" x14ac:dyDescent="0.25">
      <c r="B12" s="3" t="s">
        <v>59</v>
      </c>
      <c r="C12" s="5">
        <f t="shared" ref="C12" si="1">C15+C18</f>
        <v>1</v>
      </c>
      <c r="D12" s="5">
        <f t="shared" ref="D12:E12" si="2">D15+D18</f>
        <v>1</v>
      </c>
      <c r="E12" s="5">
        <f t="shared" si="2"/>
        <v>1</v>
      </c>
      <c r="F12" s="5">
        <f>F15+F18</f>
        <v>1</v>
      </c>
    </row>
    <row r="14" spans="1:7" x14ac:dyDescent="0.25">
      <c r="A14" s="3" t="s">
        <v>60</v>
      </c>
      <c r="B14" s="3" t="s">
        <v>58</v>
      </c>
      <c r="C14" s="3">
        <f>'2016-2017'!G64</f>
        <v>9802520</v>
      </c>
      <c r="D14" s="3">
        <f>'2017-2018'!G64</f>
        <v>8528874</v>
      </c>
      <c r="E14" s="3">
        <f>'2018-2019'!G64</f>
        <v>9003500</v>
      </c>
      <c r="F14" s="3">
        <f>AVERAGE(C14:E14)</f>
        <v>9111631.333333334</v>
      </c>
    </row>
    <row r="15" spans="1:7" x14ac:dyDescent="0.25">
      <c r="B15" s="3" t="s">
        <v>59</v>
      </c>
      <c r="C15" s="5">
        <f>ROUND(C14/C11,4)</f>
        <v>0.68930000000000002</v>
      </c>
      <c r="D15" s="5">
        <f>ROUND(D14/D11,4)</f>
        <v>0.69350000000000001</v>
      </c>
      <c r="E15" s="5">
        <f>ROUND(E14/E11,4)</f>
        <v>0.67789999999999995</v>
      </c>
      <c r="F15" s="5">
        <f>ROUND(F14/F11,4)</f>
        <v>0.68679999999999997</v>
      </c>
      <c r="G15" s="5"/>
    </row>
    <row r="17" spans="1:7" x14ac:dyDescent="0.25">
      <c r="A17" s="3" t="s">
        <v>61</v>
      </c>
      <c r="B17" s="3" t="s">
        <v>58</v>
      </c>
      <c r="C17" s="3">
        <f>'2016-2017'!G33</f>
        <v>4418760</v>
      </c>
      <c r="D17" s="3">
        <f>'2017-2018'!G33</f>
        <v>3769826</v>
      </c>
      <c r="E17" s="3">
        <f>'2018-2019'!G33</f>
        <v>4277172</v>
      </c>
      <c r="F17" s="3">
        <f>AVERAGE(C17:E17)</f>
        <v>4155252.6666666665</v>
      </c>
    </row>
    <row r="18" spans="1:7" x14ac:dyDescent="0.25">
      <c r="B18" s="3" t="s">
        <v>59</v>
      </c>
      <c r="C18" s="5">
        <f>ROUND(C17/C11,4)</f>
        <v>0.31069999999999998</v>
      </c>
      <c r="D18" s="5">
        <f>ROUND(D17/D11,4)</f>
        <v>0.30649999999999999</v>
      </c>
      <c r="E18" s="5">
        <f>ROUND(E17/E11,4)</f>
        <v>0.3221</v>
      </c>
      <c r="F18" s="5">
        <f>ROUND(F17/F11,4)</f>
        <v>0.31319999999999998</v>
      </c>
      <c r="G18" s="5"/>
    </row>
    <row r="19" spans="1:7" x14ac:dyDescent="0.25">
      <c r="F19" s="3" t="str">
        <f>IF(+F18+F15-1=0," ","RECHECK CALCULATIONS")</f>
        <v xml:space="preserve"> </v>
      </c>
    </row>
    <row r="20" spans="1:7" x14ac:dyDescent="0.25">
      <c r="F20" s="3" t="str">
        <f>IF(F14+F17=F11," ","RECHECK CALCULATIONS")</f>
        <v xml:space="preserve"> </v>
      </c>
    </row>
  </sheetData>
  <pageMargins left="0.7" right="0.7" top="0.75" bottom="0.75" header="0.3" footer="0.3"/>
  <pageSetup orientation="portrait" r:id="rId1"/>
  <headerFooter>
    <oddFooter>&amp;LAvista
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33" zoomScaleNormal="100" workbookViewId="0">
      <selection activeCell="A32" sqref="A32"/>
    </sheetView>
  </sheetViews>
  <sheetFormatPr defaultRowHeight="14.4" x14ac:dyDescent="0.3"/>
  <cols>
    <col min="1" max="1" width="24.109375" customWidth="1"/>
    <col min="2" max="7" width="13.33203125" bestFit="1" customWidth="1"/>
    <col min="9" max="9" width="11.554687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89</v>
      </c>
    </row>
    <row r="5" spans="1:7" x14ac:dyDescent="0.3">
      <c r="A5" t="s">
        <v>90</v>
      </c>
    </row>
    <row r="7" spans="1:7" x14ac:dyDescent="0.3">
      <c r="B7" s="1">
        <v>43502</v>
      </c>
      <c r="C7" s="1">
        <v>43503</v>
      </c>
      <c r="D7" s="1">
        <v>43504</v>
      </c>
      <c r="E7" s="1">
        <v>43505</v>
      </c>
      <c r="F7" s="1">
        <v>43506</v>
      </c>
      <c r="G7" t="s">
        <v>2</v>
      </c>
    </row>
    <row r="8" spans="1:7" x14ac:dyDescent="0.3">
      <c r="A8" t="s">
        <v>3</v>
      </c>
    </row>
    <row r="9" spans="1:7" x14ac:dyDescent="0.3">
      <c r="A9" t="s">
        <v>4</v>
      </c>
      <c r="B9" s="2">
        <v>7150</v>
      </c>
      <c r="C9" s="2">
        <v>6370</v>
      </c>
      <c r="D9" s="2">
        <v>6120</v>
      </c>
      <c r="E9" s="2">
        <v>8900</v>
      </c>
      <c r="F9" s="2">
        <v>7850</v>
      </c>
      <c r="G9" s="2">
        <v>36390</v>
      </c>
    </row>
    <row r="10" spans="1:7" x14ac:dyDescent="0.3">
      <c r="A10" t="s">
        <v>5</v>
      </c>
      <c r="B10" s="2">
        <v>9540</v>
      </c>
      <c r="C10" s="2">
        <v>9090</v>
      </c>
      <c r="D10" s="2">
        <v>9150</v>
      </c>
      <c r="E10" s="2">
        <v>11870</v>
      </c>
      <c r="F10" s="2">
        <v>11520</v>
      </c>
      <c r="G10" s="2">
        <v>51170</v>
      </c>
    </row>
    <row r="11" spans="1:7" x14ac:dyDescent="0.3">
      <c r="A11" t="s">
        <v>81</v>
      </c>
      <c r="B11" s="2">
        <v>172520</v>
      </c>
      <c r="C11" s="2">
        <v>152810</v>
      </c>
      <c r="D11" s="2">
        <v>154500</v>
      </c>
      <c r="E11" s="2">
        <v>201350</v>
      </c>
      <c r="F11" s="2">
        <v>184050</v>
      </c>
      <c r="G11" s="2">
        <v>865230</v>
      </c>
    </row>
    <row r="12" spans="1:7" x14ac:dyDescent="0.3">
      <c r="A12" t="s">
        <v>6</v>
      </c>
      <c r="B12" s="2">
        <v>55130</v>
      </c>
      <c r="C12" s="2">
        <v>47820</v>
      </c>
      <c r="D12" s="2">
        <v>47460</v>
      </c>
      <c r="E12" s="2">
        <v>56410</v>
      </c>
      <c r="F12" s="2">
        <v>58600</v>
      </c>
      <c r="G12" s="2">
        <v>265420</v>
      </c>
    </row>
    <row r="13" spans="1:7" x14ac:dyDescent="0.3">
      <c r="A13" t="s">
        <v>7</v>
      </c>
      <c r="B13" s="2">
        <v>58710</v>
      </c>
      <c r="C13" s="2">
        <v>49890</v>
      </c>
      <c r="D13" s="2">
        <v>49140</v>
      </c>
      <c r="E13" s="2">
        <v>61130</v>
      </c>
      <c r="F13" s="2">
        <v>57110</v>
      </c>
      <c r="G13" s="2">
        <v>275980</v>
      </c>
    </row>
    <row r="14" spans="1:7" x14ac:dyDescent="0.3">
      <c r="A14" t="s">
        <v>8</v>
      </c>
      <c r="B14" s="2">
        <v>8910</v>
      </c>
      <c r="C14" s="2">
        <v>7170</v>
      </c>
      <c r="D14" s="2">
        <v>8090</v>
      </c>
      <c r="E14" s="2">
        <v>11080</v>
      </c>
      <c r="F14" s="2">
        <v>9100</v>
      </c>
      <c r="G14" s="2">
        <v>44350</v>
      </c>
    </row>
    <row r="15" spans="1:7" x14ac:dyDescent="0.3">
      <c r="A15" t="s">
        <v>9</v>
      </c>
      <c r="B15" s="2">
        <v>1520</v>
      </c>
      <c r="C15" s="2">
        <v>1940</v>
      </c>
      <c r="D15" s="2">
        <v>2000</v>
      </c>
      <c r="E15" s="2">
        <v>1800</v>
      </c>
      <c r="F15" s="2">
        <v>1950</v>
      </c>
      <c r="G15" s="2">
        <v>9210</v>
      </c>
    </row>
    <row r="16" spans="1:7" x14ac:dyDescent="0.3">
      <c r="A16" t="s">
        <v>10</v>
      </c>
      <c r="B16" s="2">
        <v>31880</v>
      </c>
      <c r="C16" s="2">
        <v>29960</v>
      </c>
      <c r="D16" s="2">
        <v>29070</v>
      </c>
      <c r="E16" s="2">
        <v>37920</v>
      </c>
      <c r="F16" s="2">
        <v>34750</v>
      </c>
      <c r="G16" s="2">
        <v>163580</v>
      </c>
    </row>
    <row r="17" spans="1:7" x14ac:dyDescent="0.3">
      <c r="A17" t="s">
        <v>11</v>
      </c>
      <c r="B17" s="2">
        <v>265740</v>
      </c>
      <c r="C17" s="2">
        <v>334490</v>
      </c>
      <c r="D17" s="2">
        <v>271740</v>
      </c>
      <c r="E17" s="2">
        <v>260290</v>
      </c>
      <c r="F17" s="2">
        <v>229690</v>
      </c>
      <c r="G17" s="2">
        <v>1361950</v>
      </c>
    </row>
    <row r="18" spans="1:7" x14ac:dyDescent="0.3">
      <c r="A18" t="s">
        <v>12</v>
      </c>
      <c r="B18" s="2">
        <v>52390</v>
      </c>
      <c r="C18" s="2">
        <v>48320</v>
      </c>
      <c r="D18" s="2">
        <v>38830</v>
      </c>
      <c r="E18" s="2">
        <v>35830</v>
      </c>
      <c r="F18" s="2">
        <v>47600</v>
      </c>
      <c r="G18" s="2">
        <v>222970</v>
      </c>
    </row>
    <row r="19" spans="1:7" x14ac:dyDescent="0.3">
      <c r="A19" t="s">
        <v>13</v>
      </c>
      <c r="B19" s="2">
        <v>89630</v>
      </c>
      <c r="C19" s="2">
        <v>86360</v>
      </c>
      <c r="D19" s="2">
        <v>71010</v>
      </c>
      <c r="E19" s="2">
        <v>66870</v>
      </c>
      <c r="F19" s="2">
        <v>82040</v>
      </c>
      <c r="G19" s="2">
        <v>395910</v>
      </c>
    </row>
    <row r="20" spans="1:7" x14ac:dyDescent="0.3">
      <c r="A20" t="s">
        <v>14</v>
      </c>
      <c r="B20" s="2">
        <v>37660</v>
      </c>
      <c r="C20" s="2">
        <v>38200</v>
      </c>
      <c r="D20" s="2">
        <v>35640</v>
      </c>
      <c r="E20" s="2">
        <v>41320</v>
      </c>
      <c r="F20" s="2">
        <v>36160</v>
      </c>
      <c r="G20" s="2">
        <v>188980</v>
      </c>
    </row>
    <row r="21" spans="1:7" x14ac:dyDescent="0.3">
      <c r="A21" t="s">
        <v>15</v>
      </c>
      <c r="B21" s="2">
        <v>56420</v>
      </c>
      <c r="C21" s="2">
        <v>52390</v>
      </c>
      <c r="D21" s="2">
        <v>45920</v>
      </c>
      <c r="E21" s="2">
        <v>43270</v>
      </c>
      <c r="F21" s="2">
        <v>51660</v>
      </c>
      <c r="G21" s="2">
        <v>249660</v>
      </c>
    </row>
    <row r="22" spans="1:7" x14ac:dyDescent="0.3">
      <c r="A22" t="s">
        <v>16</v>
      </c>
      <c r="B22" s="2">
        <v>10070</v>
      </c>
      <c r="C22" s="2">
        <v>9710</v>
      </c>
      <c r="D22" s="2">
        <v>10130</v>
      </c>
      <c r="E22" s="2">
        <v>9250</v>
      </c>
      <c r="F22" s="2">
        <v>8980</v>
      </c>
      <c r="G22" s="2">
        <v>48140</v>
      </c>
    </row>
    <row r="23" spans="1:7" x14ac:dyDescent="0.3">
      <c r="A23" t="s">
        <v>17</v>
      </c>
      <c r="B23" s="2">
        <v>290</v>
      </c>
      <c r="C23" s="2">
        <v>280</v>
      </c>
      <c r="D23" s="2">
        <v>270</v>
      </c>
      <c r="E23" s="2">
        <v>340</v>
      </c>
      <c r="F23" s="2">
        <v>320</v>
      </c>
      <c r="G23" s="2">
        <v>1500</v>
      </c>
    </row>
    <row r="24" spans="1:7" x14ac:dyDescent="0.3">
      <c r="A24" t="s">
        <v>18</v>
      </c>
      <c r="B24" s="2">
        <v>6260</v>
      </c>
      <c r="C24" s="2">
        <v>5740</v>
      </c>
      <c r="D24" s="2">
        <v>5440</v>
      </c>
      <c r="E24" s="2">
        <v>7220</v>
      </c>
      <c r="F24" s="2">
        <v>6570</v>
      </c>
      <c r="G24" s="2">
        <v>31230</v>
      </c>
    </row>
    <row r="25" spans="1:7" x14ac:dyDescent="0.3">
      <c r="A25" t="s">
        <v>19</v>
      </c>
      <c r="B25" s="2">
        <v>16260</v>
      </c>
      <c r="C25" s="2">
        <v>16590</v>
      </c>
      <c r="D25" s="2">
        <v>16360</v>
      </c>
      <c r="E25" s="2">
        <v>21210</v>
      </c>
      <c r="F25" s="2">
        <v>17110</v>
      </c>
      <c r="G25" s="2">
        <v>87530</v>
      </c>
    </row>
    <row r="26" spans="1:7" x14ac:dyDescent="0.3">
      <c r="A26" t="s">
        <v>20</v>
      </c>
      <c r="B26" s="2">
        <v>61920</v>
      </c>
      <c r="C26" s="2">
        <v>56020</v>
      </c>
      <c r="D26" s="2">
        <v>56060</v>
      </c>
      <c r="E26" s="2">
        <v>72370</v>
      </c>
      <c r="F26" s="2">
        <v>65120</v>
      </c>
      <c r="G26" s="2">
        <v>311490</v>
      </c>
    </row>
    <row r="27" spans="1:7" x14ac:dyDescent="0.3">
      <c r="A27" t="s">
        <v>21</v>
      </c>
      <c r="B27" s="2">
        <v>3200</v>
      </c>
      <c r="C27" s="2">
        <v>3010</v>
      </c>
      <c r="D27" s="2">
        <v>3320</v>
      </c>
      <c r="E27" s="2">
        <v>4360</v>
      </c>
      <c r="F27" s="2">
        <v>3580</v>
      </c>
      <c r="G27" s="2">
        <v>17470</v>
      </c>
    </row>
    <row r="28" spans="1:7" x14ac:dyDescent="0.3">
      <c r="A28" t="s">
        <v>22</v>
      </c>
      <c r="B28" s="2">
        <v>26810</v>
      </c>
      <c r="C28" s="2">
        <v>28110</v>
      </c>
      <c r="D28" s="2">
        <v>29920</v>
      </c>
      <c r="E28" s="2">
        <v>38960</v>
      </c>
      <c r="F28" s="2">
        <v>33550</v>
      </c>
      <c r="G28" s="2">
        <v>157350</v>
      </c>
    </row>
    <row r="29" spans="1:7" x14ac:dyDescent="0.3">
      <c r="A29" t="s">
        <v>23</v>
      </c>
      <c r="B29" s="2">
        <v>21270</v>
      </c>
      <c r="C29" s="2">
        <v>18970</v>
      </c>
      <c r="D29" s="2">
        <v>21510</v>
      </c>
      <c r="E29" s="2">
        <v>27380</v>
      </c>
      <c r="F29" s="2">
        <v>22660</v>
      </c>
      <c r="G29" s="2">
        <v>111790</v>
      </c>
    </row>
    <row r="30" spans="1:7" x14ac:dyDescent="0.3">
      <c r="A30" t="s">
        <v>24</v>
      </c>
      <c r="B30" s="2">
        <v>2650</v>
      </c>
      <c r="C30" s="2">
        <v>2560</v>
      </c>
      <c r="D30" s="2">
        <v>2450</v>
      </c>
      <c r="E30" s="2">
        <v>3400</v>
      </c>
      <c r="F30" s="2">
        <v>2780</v>
      </c>
      <c r="G30" s="2">
        <v>13840</v>
      </c>
    </row>
    <row r="31" spans="1:7" x14ac:dyDescent="0.3">
      <c r="A31" t="s">
        <v>25</v>
      </c>
      <c r="B31" s="17">
        <f>SUM(B9:B30)</f>
        <v>995930</v>
      </c>
      <c r="C31" s="17">
        <f t="shared" ref="C31:F31" si="0">SUM(C9:C30)</f>
        <v>1005800</v>
      </c>
      <c r="D31" s="17">
        <f t="shared" si="0"/>
        <v>914130</v>
      </c>
      <c r="E31" s="17">
        <f t="shared" si="0"/>
        <v>1022530</v>
      </c>
      <c r="F31" s="17">
        <f t="shared" si="0"/>
        <v>972750</v>
      </c>
      <c r="G31" s="17">
        <f>SUM(G9:G30)</f>
        <v>4911140</v>
      </c>
    </row>
    <row r="32" spans="1:7" x14ac:dyDescent="0.3">
      <c r="A32" s="11" t="s">
        <v>63</v>
      </c>
      <c r="B32" s="7">
        <f>-(B17+B18)*0.4</f>
        <v>-127252</v>
      </c>
      <c r="C32" s="7">
        <f t="shared" ref="C32:G32" si="1">-(C17+C18)*0.4</f>
        <v>-153124</v>
      </c>
      <c r="D32" s="7">
        <f t="shared" si="1"/>
        <v>-124228</v>
      </c>
      <c r="E32" s="7">
        <f t="shared" si="1"/>
        <v>-118448</v>
      </c>
      <c r="F32" s="7">
        <f t="shared" si="1"/>
        <v>-110916</v>
      </c>
      <c r="G32" s="7">
        <f t="shared" si="1"/>
        <v>-633968</v>
      </c>
    </row>
    <row r="33" spans="1:7" ht="15" thickBot="1" x14ac:dyDescent="0.35">
      <c r="A33" s="8" t="s">
        <v>62</v>
      </c>
      <c r="B33" s="9">
        <f>B31+B32</f>
        <v>868678</v>
      </c>
      <c r="C33" s="9">
        <f t="shared" ref="C33:G33" si="2">C31+C32</f>
        <v>852676</v>
      </c>
      <c r="D33" s="9">
        <f t="shared" si="2"/>
        <v>789902</v>
      </c>
      <c r="E33" s="9">
        <f t="shared" si="2"/>
        <v>904082</v>
      </c>
      <c r="F33" s="9">
        <f t="shared" si="2"/>
        <v>861834</v>
      </c>
      <c r="G33" s="9">
        <f t="shared" si="2"/>
        <v>4277172</v>
      </c>
    </row>
    <row r="34" spans="1:7" ht="15" thickTop="1" x14ac:dyDescent="0.3">
      <c r="B34" s="2"/>
      <c r="C34" s="2"/>
      <c r="D34" s="2"/>
      <c r="E34" s="2"/>
      <c r="F34" s="2"/>
      <c r="G34" s="2"/>
    </row>
    <row r="35" spans="1:7" x14ac:dyDescent="0.3">
      <c r="A35" t="s">
        <v>26</v>
      </c>
      <c r="B35" s="2"/>
      <c r="C35" s="2"/>
      <c r="D35" s="2"/>
      <c r="E35" s="2"/>
      <c r="F35" s="2"/>
      <c r="G35" s="2"/>
    </row>
    <row r="36" spans="1:7" x14ac:dyDescent="0.3">
      <c r="A36" t="s">
        <v>27</v>
      </c>
      <c r="B36" s="2">
        <v>-74357</v>
      </c>
      <c r="C36" s="2">
        <v>-7243</v>
      </c>
      <c r="D36" s="2">
        <v>0</v>
      </c>
      <c r="E36" s="2">
        <v>-2478</v>
      </c>
      <c r="F36" s="2">
        <v>-24440</v>
      </c>
      <c r="G36" s="2">
        <v>-108518</v>
      </c>
    </row>
    <row r="37" spans="1:7" x14ac:dyDescent="0.3">
      <c r="A37" t="s">
        <v>28</v>
      </c>
      <c r="B37" s="2">
        <v>11920</v>
      </c>
      <c r="C37" s="2">
        <v>9720</v>
      </c>
      <c r="D37" s="2">
        <v>8280</v>
      </c>
      <c r="E37" s="2">
        <v>8920</v>
      </c>
      <c r="F37" s="2">
        <v>10540</v>
      </c>
      <c r="G37" s="2">
        <v>49380</v>
      </c>
    </row>
    <row r="38" spans="1:7" x14ac:dyDescent="0.3">
      <c r="A38" t="s">
        <v>29</v>
      </c>
      <c r="B38" s="2">
        <v>1430</v>
      </c>
      <c r="C38" s="2">
        <v>1380</v>
      </c>
      <c r="D38" s="2">
        <v>1120</v>
      </c>
      <c r="E38" s="2">
        <v>1180</v>
      </c>
      <c r="F38" s="2">
        <v>1410</v>
      </c>
      <c r="G38" s="2">
        <v>6520</v>
      </c>
    </row>
    <row r="39" spans="1:7" x14ac:dyDescent="0.3">
      <c r="A39" t="s">
        <v>30</v>
      </c>
      <c r="B39" s="2">
        <v>31480</v>
      </c>
      <c r="C39" s="2">
        <v>29450</v>
      </c>
      <c r="D39" s="2">
        <v>28150</v>
      </c>
      <c r="E39" s="2">
        <v>23770</v>
      </c>
      <c r="F39" s="2">
        <v>15120</v>
      </c>
      <c r="G39" s="2">
        <v>127970</v>
      </c>
    </row>
    <row r="40" spans="1:7" x14ac:dyDescent="0.3">
      <c r="A40" t="s">
        <v>31</v>
      </c>
      <c r="B40" s="2">
        <v>1240</v>
      </c>
      <c r="C40" s="2">
        <v>1080</v>
      </c>
      <c r="D40" s="2">
        <v>950</v>
      </c>
      <c r="E40" s="2">
        <v>1260</v>
      </c>
      <c r="F40" s="2">
        <v>1180</v>
      </c>
      <c r="G40" s="2">
        <v>5710</v>
      </c>
    </row>
    <row r="41" spans="1:7" x14ac:dyDescent="0.3">
      <c r="A41" t="s">
        <v>32</v>
      </c>
      <c r="B41" s="2">
        <v>7710</v>
      </c>
      <c r="C41" s="2">
        <v>8360</v>
      </c>
      <c r="D41" s="2">
        <v>7480</v>
      </c>
      <c r="E41" s="2">
        <v>7060</v>
      </c>
      <c r="F41" s="2">
        <v>6710</v>
      </c>
      <c r="G41" s="2">
        <v>37320</v>
      </c>
    </row>
    <row r="42" spans="1:7" x14ac:dyDescent="0.3">
      <c r="A42" t="s">
        <v>33</v>
      </c>
      <c r="B42" s="2">
        <v>290</v>
      </c>
      <c r="C42" s="2">
        <v>290</v>
      </c>
      <c r="D42" s="2">
        <v>840</v>
      </c>
      <c r="E42" s="2">
        <v>280</v>
      </c>
      <c r="F42" s="2">
        <v>280</v>
      </c>
      <c r="G42" s="2">
        <v>1980</v>
      </c>
    </row>
    <row r="43" spans="1:7" x14ac:dyDescent="0.3">
      <c r="A43" t="s">
        <v>34</v>
      </c>
      <c r="B43" s="2">
        <v>1200</v>
      </c>
      <c r="C43" s="2">
        <v>1090</v>
      </c>
      <c r="D43" s="2">
        <v>970</v>
      </c>
      <c r="E43" s="2">
        <v>1180</v>
      </c>
      <c r="F43" s="2">
        <v>1110</v>
      </c>
      <c r="G43" s="2">
        <v>5550</v>
      </c>
    </row>
    <row r="44" spans="1:7" x14ac:dyDescent="0.3">
      <c r="A44" t="s">
        <v>35</v>
      </c>
      <c r="B44" s="2">
        <v>1640</v>
      </c>
      <c r="C44" s="2">
        <v>1420</v>
      </c>
      <c r="D44" s="2">
        <v>1240</v>
      </c>
      <c r="E44" s="2">
        <v>1620</v>
      </c>
      <c r="F44" s="2">
        <v>1350</v>
      </c>
      <c r="G44" s="2">
        <v>7270</v>
      </c>
    </row>
    <row r="45" spans="1:7" x14ac:dyDescent="0.3">
      <c r="A45" t="s">
        <v>36</v>
      </c>
      <c r="B45" s="2">
        <v>41650</v>
      </c>
      <c r="C45" s="2">
        <v>39290</v>
      </c>
      <c r="D45" s="2">
        <v>39300</v>
      </c>
      <c r="E45" s="2">
        <v>45130</v>
      </c>
      <c r="F45" s="2">
        <v>41940</v>
      </c>
      <c r="G45" s="2">
        <v>207310</v>
      </c>
    </row>
    <row r="46" spans="1:7" x14ac:dyDescent="0.3">
      <c r="A46" t="s">
        <v>37</v>
      </c>
      <c r="B46" s="2">
        <v>137400</v>
      </c>
      <c r="C46" s="2">
        <v>154490</v>
      </c>
      <c r="D46" s="2">
        <v>150730</v>
      </c>
      <c r="E46" s="2">
        <v>180450</v>
      </c>
      <c r="F46" s="2">
        <v>164170</v>
      </c>
      <c r="G46" s="2">
        <v>787240</v>
      </c>
    </row>
    <row r="47" spans="1:7" x14ac:dyDescent="0.3">
      <c r="A47" t="s">
        <v>38</v>
      </c>
      <c r="B47" s="2">
        <v>187530</v>
      </c>
      <c r="C47" s="2">
        <v>162120</v>
      </c>
      <c r="D47" s="2">
        <v>146040</v>
      </c>
      <c r="E47" s="2">
        <v>176000</v>
      </c>
      <c r="F47" s="2">
        <v>171760</v>
      </c>
      <c r="G47" s="2">
        <v>843450</v>
      </c>
    </row>
    <row r="48" spans="1:7" x14ac:dyDescent="0.3">
      <c r="A48" t="s">
        <v>39</v>
      </c>
      <c r="B48" s="2">
        <v>4100</v>
      </c>
      <c r="C48" s="2">
        <v>3590</v>
      </c>
      <c r="D48" s="2">
        <v>3130</v>
      </c>
      <c r="E48" s="2">
        <v>3510</v>
      </c>
      <c r="F48" s="2">
        <v>3680</v>
      </c>
      <c r="G48" s="2">
        <v>18010</v>
      </c>
    </row>
    <row r="49" spans="1:9" x14ac:dyDescent="0.3">
      <c r="A49" t="s">
        <v>40</v>
      </c>
      <c r="B49" s="2">
        <v>119460</v>
      </c>
      <c r="C49" s="2">
        <v>105280</v>
      </c>
      <c r="D49" s="2">
        <v>58210</v>
      </c>
      <c r="E49" s="2">
        <v>57020</v>
      </c>
      <c r="F49" s="2">
        <v>65040</v>
      </c>
      <c r="G49" s="2">
        <v>405010</v>
      </c>
    </row>
    <row r="50" spans="1:9" x14ac:dyDescent="0.3">
      <c r="A50" t="s">
        <v>41</v>
      </c>
      <c r="B50" s="2">
        <v>6490</v>
      </c>
      <c r="C50" s="2">
        <v>6180</v>
      </c>
      <c r="D50" s="2">
        <v>5490</v>
      </c>
      <c r="E50" s="2">
        <v>7900</v>
      </c>
      <c r="F50" s="2">
        <v>6670</v>
      </c>
      <c r="G50" s="2">
        <v>32730</v>
      </c>
    </row>
    <row r="51" spans="1:9" x14ac:dyDescent="0.3">
      <c r="A51" t="s">
        <v>42</v>
      </c>
      <c r="B51" s="2">
        <v>1980</v>
      </c>
      <c r="C51" s="2">
        <v>1740</v>
      </c>
      <c r="D51" s="2">
        <v>1600</v>
      </c>
      <c r="E51" s="2">
        <v>2010</v>
      </c>
      <c r="F51" s="2">
        <v>1900</v>
      </c>
      <c r="G51" s="2">
        <v>9230</v>
      </c>
    </row>
    <row r="52" spans="1:9" x14ac:dyDescent="0.3">
      <c r="A52" t="s">
        <v>43</v>
      </c>
      <c r="B52" s="2">
        <v>2270</v>
      </c>
      <c r="C52" s="2">
        <v>1990</v>
      </c>
      <c r="D52" s="2">
        <v>1820</v>
      </c>
      <c r="E52" s="2">
        <v>2670</v>
      </c>
      <c r="F52" s="2">
        <v>2180</v>
      </c>
      <c r="G52" s="2">
        <v>10930</v>
      </c>
    </row>
    <row r="53" spans="1:9" x14ac:dyDescent="0.3">
      <c r="A53" t="s">
        <v>44</v>
      </c>
      <c r="B53" s="2">
        <v>2230</v>
      </c>
      <c r="C53" s="2">
        <v>2080</v>
      </c>
      <c r="D53" s="2">
        <v>1930</v>
      </c>
      <c r="E53" s="2">
        <v>2350</v>
      </c>
      <c r="F53" s="2">
        <v>2230</v>
      </c>
      <c r="G53" s="2">
        <v>10820</v>
      </c>
    </row>
    <row r="54" spans="1:9" x14ac:dyDescent="0.3">
      <c r="A54" t="s">
        <v>45</v>
      </c>
      <c r="B54" s="2">
        <v>530200</v>
      </c>
      <c r="C54" s="2">
        <v>518830</v>
      </c>
      <c r="D54" s="2">
        <v>512590</v>
      </c>
      <c r="E54" s="2">
        <v>587790</v>
      </c>
      <c r="F54" s="2">
        <v>581550</v>
      </c>
      <c r="G54" s="2">
        <v>2730960</v>
      </c>
    </row>
    <row r="55" spans="1:9" x14ac:dyDescent="0.3">
      <c r="A55" t="s">
        <v>46</v>
      </c>
      <c r="B55" s="2">
        <v>238740</v>
      </c>
      <c r="C55" s="2">
        <v>234370</v>
      </c>
      <c r="D55" s="2">
        <v>227530</v>
      </c>
      <c r="E55" s="2">
        <v>259060</v>
      </c>
      <c r="F55" s="2">
        <v>255080</v>
      </c>
      <c r="G55" s="2">
        <v>1214780</v>
      </c>
    </row>
    <row r="56" spans="1:9" x14ac:dyDescent="0.3">
      <c r="A56" t="s">
        <v>47</v>
      </c>
      <c r="B56" s="2">
        <v>960</v>
      </c>
      <c r="C56" s="2">
        <v>870</v>
      </c>
      <c r="D56" s="2">
        <v>780</v>
      </c>
      <c r="E56" s="2">
        <v>1060</v>
      </c>
      <c r="F56" s="2">
        <v>940</v>
      </c>
      <c r="G56" s="2">
        <v>4610</v>
      </c>
    </row>
    <row r="57" spans="1:9" x14ac:dyDescent="0.3">
      <c r="A57" t="s">
        <v>48</v>
      </c>
      <c r="B57" s="2">
        <v>2230</v>
      </c>
      <c r="C57" s="2">
        <v>2400</v>
      </c>
      <c r="D57" s="2">
        <v>2370</v>
      </c>
      <c r="E57" s="2">
        <v>2060</v>
      </c>
      <c r="F57" s="2">
        <v>1840</v>
      </c>
      <c r="G57" s="2">
        <v>10900</v>
      </c>
    </row>
    <row r="58" spans="1:9" x14ac:dyDescent="0.3">
      <c r="A58" t="s">
        <v>49</v>
      </c>
      <c r="B58" s="2">
        <v>2230</v>
      </c>
      <c r="C58" s="2">
        <v>2480</v>
      </c>
      <c r="D58" s="2">
        <v>2440</v>
      </c>
      <c r="E58" s="2">
        <v>2270</v>
      </c>
      <c r="F58" s="2">
        <v>2000</v>
      </c>
      <c r="G58" s="2">
        <v>11420</v>
      </c>
    </row>
    <row r="59" spans="1:9" x14ac:dyDescent="0.3">
      <c r="A59" t="s">
        <v>50</v>
      </c>
      <c r="B59" s="2">
        <v>460030</v>
      </c>
      <c r="C59" s="2">
        <v>325210</v>
      </c>
      <c r="D59" s="2">
        <v>305250</v>
      </c>
      <c r="E59" s="2">
        <v>392870</v>
      </c>
      <c r="F59" s="2">
        <v>397370</v>
      </c>
      <c r="G59" s="2">
        <v>1880730</v>
      </c>
    </row>
    <row r="60" spans="1:9" x14ac:dyDescent="0.3">
      <c r="A60" t="s">
        <v>51</v>
      </c>
      <c r="B60" s="2">
        <v>1050</v>
      </c>
      <c r="C60" s="2">
        <v>960</v>
      </c>
      <c r="D60" s="2">
        <v>830</v>
      </c>
      <c r="E60" s="2">
        <v>810</v>
      </c>
      <c r="F60" s="2">
        <v>920</v>
      </c>
      <c r="G60" s="2">
        <v>4570</v>
      </c>
    </row>
    <row r="61" spans="1:9" x14ac:dyDescent="0.3">
      <c r="A61" t="s">
        <v>52</v>
      </c>
      <c r="B61" s="2">
        <v>21330</v>
      </c>
      <c r="C61" s="2">
        <v>15770</v>
      </c>
      <c r="D61" s="2">
        <v>8730</v>
      </c>
      <c r="E61" s="2">
        <v>4060</v>
      </c>
      <c r="F61" s="2">
        <v>3760</v>
      </c>
      <c r="G61" s="2">
        <v>53650</v>
      </c>
    </row>
    <row r="62" spans="1:9" x14ac:dyDescent="0.3">
      <c r="A62" t="s">
        <v>53</v>
      </c>
      <c r="B62" s="17">
        <f>SUM(B36:B61)</f>
        <v>1742433</v>
      </c>
      <c r="C62" s="17">
        <f t="shared" ref="C62:G62" si="3">SUM(C36:C61)</f>
        <v>1623197</v>
      </c>
      <c r="D62" s="17">
        <f t="shared" si="3"/>
        <v>1517800</v>
      </c>
      <c r="E62" s="17">
        <f t="shared" si="3"/>
        <v>1769812</v>
      </c>
      <c r="F62" s="17">
        <f t="shared" si="3"/>
        <v>1716290</v>
      </c>
      <c r="G62" s="17">
        <f t="shared" si="3"/>
        <v>8369532</v>
      </c>
    </row>
    <row r="63" spans="1:9" x14ac:dyDescent="0.3">
      <c r="A63" s="10" t="s">
        <v>63</v>
      </c>
      <c r="B63" s="7">
        <f>-B32</f>
        <v>127252</v>
      </c>
      <c r="C63" s="7">
        <f t="shared" ref="C63:G63" si="4">-C32</f>
        <v>153124</v>
      </c>
      <c r="D63" s="7">
        <f t="shared" si="4"/>
        <v>124228</v>
      </c>
      <c r="E63" s="7">
        <f t="shared" si="4"/>
        <v>118448</v>
      </c>
      <c r="F63" s="7">
        <f t="shared" si="4"/>
        <v>110916</v>
      </c>
      <c r="G63" s="7">
        <f t="shared" si="4"/>
        <v>633968</v>
      </c>
    </row>
    <row r="64" spans="1:9" ht="15" thickBot="1" x14ac:dyDescent="0.35">
      <c r="A64" s="8" t="s">
        <v>64</v>
      </c>
      <c r="B64" s="9">
        <f>B62+B63</f>
        <v>1869685</v>
      </c>
      <c r="C64" s="9">
        <f t="shared" ref="C64:F64" si="5">C62+C63</f>
        <v>1776321</v>
      </c>
      <c r="D64" s="9">
        <f t="shared" si="5"/>
        <v>1642028</v>
      </c>
      <c r="E64" s="9">
        <f t="shared" si="5"/>
        <v>1888260</v>
      </c>
      <c r="F64" s="9">
        <f t="shared" si="5"/>
        <v>1827206</v>
      </c>
      <c r="G64" s="9">
        <f>G62+G63</f>
        <v>9003500</v>
      </c>
      <c r="I64" s="18"/>
    </row>
    <row r="65" spans="2:7" ht="15" thickTop="1" x14ac:dyDescent="0.3">
      <c r="B65" s="2"/>
      <c r="C65" s="2"/>
      <c r="D65" s="2"/>
      <c r="E65" s="2"/>
      <c r="F65" s="2"/>
      <c r="G65" s="2"/>
    </row>
  </sheetData>
  <pageMargins left="0.7" right="0.7" top="0.75" bottom="0.75" header="0.3" footer="0.3"/>
  <pageSetup scale="66" orientation="portrait" r:id="rId1"/>
  <headerFooter>
    <oddFooter>&amp;LAvista
&amp;F
&amp;A&amp;RPage &amp;P of &amp;N</oddFooter>
  </headerFooter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35" zoomScaleNormal="100" workbookViewId="0">
      <selection activeCell="A32" sqref="A32"/>
    </sheetView>
  </sheetViews>
  <sheetFormatPr defaultRowHeight="14.4" x14ac:dyDescent="0.3"/>
  <cols>
    <col min="1" max="1" width="24.109375" customWidth="1"/>
    <col min="2" max="7" width="13.33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82</v>
      </c>
    </row>
    <row r="5" spans="1:7" x14ac:dyDescent="0.3">
      <c r="A5" t="s">
        <v>83</v>
      </c>
    </row>
    <row r="7" spans="1:7" x14ac:dyDescent="0.3">
      <c r="B7" s="1">
        <v>43149</v>
      </c>
      <c r="C7" s="1">
        <v>43150</v>
      </c>
      <c r="D7" s="1">
        <v>43151</v>
      </c>
      <c r="E7" s="1">
        <v>43152</v>
      </c>
      <c r="F7" s="1">
        <v>43153</v>
      </c>
      <c r="G7" t="s">
        <v>2</v>
      </c>
    </row>
    <row r="8" spans="1:7" x14ac:dyDescent="0.3">
      <c r="A8" t="s">
        <v>3</v>
      </c>
    </row>
    <row r="9" spans="1:7" x14ac:dyDescent="0.3">
      <c r="A9" t="s">
        <v>4</v>
      </c>
      <c r="B9" s="2">
        <v>7030</v>
      </c>
      <c r="C9" s="2">
        <v>7800</v>
      </c>
      <c r="D9" s="2">
        <v>7820</v>
      </c>
      <c r="E9" s="2">
        <v>7860</v>
      </c>
      <c r="F9" s="2">
        <v>6620</v>
      </c>
      <c r="G9" s="2">
        <f>SUM(B9:F9)</f>
        <v>37130</v>
      </c>
    </row>
    <row r="10" spans="1:7" x14ac:dyDescent="0.3">
      <c r="A10" t="s">
        <v>5</v>
      </c>
      <c r="B10" s="2">
        <v>11730</v>
      </c>
      <c r="C10" s="2">
        <v>12900</v>
      </c>
      <c r="D10" s="2">
        <v>13010</v>
      </c>
      <c r="E10" s="2">
        <v>11770</v>
      </c>
      <c r="F10" s="2">
        <v>11450</v>
      </c>
      <c r="G10" s="2">
        <f t="shared" ref="G10:G30" si="0">SUM(B10:F10)</f>
        <v>60860</v>
      </c>
    </row>
    <row r="11" spans="1:7" x14ac:dyDescent="0.3">
      <c r="A11" t="s">
        <v>81</v>
      </c>
      <c r="B11" s="2">
        <v>134170</v>
      </c>
      <c r="C11" s="2">
        <v>138440</v>
      </c>
      <c r="D11" s="2">
        <v>137880</v>
      </c>
      <c r="E11" s="2">
        <v>124750</v>
      </c>
      <c r="F11" s="2">
        <v>112040</v>
      </c>
      <c r="G11" s="2">
        <f t="shared" si="0"/>
        <v>647280</v>
      </c>
    </row>
    <row r="12" spans="1:7" x14ac:dyDescent="0.3">
      <c r="A12" t="s">
        <v>6</v>
      </c>
      <c r="B12" s="2">
        <v>55100</v>
      </c>
      <c r="C12" s="2">
        <v>59650</v>
      </c>
      <c r="D12" s="2">
        <v>59790</v>
      </c>
      <c r="E12" s="2">
        <v>54010</v>
      </c>
      <c r="F12" s="2">
        <v>48930</v>
      </c>
      <c r="G12" s="2">
        <f t="shared" si="0"/>
        <v>277480</v>
      </c>
    </row>
    <row r="13" spans="1:7" x14ac:dyDescent="0.3">
      <c r="A13" t="s">
        <v>7</v>
      </c>
      <c r="B13" s="2">
        <v>62240</v>
      </c>
      <c r="C13" s="2">
        <v>65030</v>
      </c>
      <c r="D13" s="2">
        <v>64810</v>
      </c>
      <c r="E13" s="2">
        <v>59840</v>
      </c>
      <c r="F13" s="2">
        <v>56120</v>
      </c>
      <c r="G13" s="2">
        <f t="shared" si="0"/>
        <v>308040</v>
      </c>
    </row>
    <row r="14" spans="1:7" x14ac:dyDescent="0.3">
      <c r="A14" t="s">
        <v>8</v>
      </c>
      <c r="B14" s="2">
        <v>9880</v>
      </c>
      <c r="C14" s="2">
        <v>9640</v>
      </c>
      <c r="D14" s="2">
        <v>9770</v>
      </c>
      <c r="E14" s="2">
        <v>8470</v>
      </c>
      <c r="F14" s="2">
        <v>8240</v>
      </c>
      <c r="G14" s="2">
        <f t="shared" si="0"/>
        <v>46000</v>
      </c>
    </row>
    <row r="15" spans="1:7" x14ac:dyDescent="0.3">
      <c r="A15" t="s">
        <v>9</v>
      </c>
      <c r="B15" s="2">
        <v>1600</v>
      </c>
      <c r="C15" s="2">
        <v>1720</v>
      </c>
      <c r="D15" s="2">
        <v>1940</v>
      </c>
      <c r="E15" s="2">
        <v>1900</v>
      </c>
      <c r="F15" s="2">
        <v>1960</v>
      </c>
      <c r="G15" s="2">
        <f t="shared" si="0"/>
        <v>9120</v>
      </c>
    </row>
    <row r="16" spans="1:7" x14ac:dyDescent="0.3">
      <c r="A16" t="s">
        <v>10</v>
      </c>
      <c r="B16" s="2">
        <v>30300</v>
      </c>
      <c r="C16" s="2">
        <v>34860</v>
      </c>
      <c r="D16" s="2">
        <v>37030</v>
      </c>
      <c r="E16" s="2">
        <v>34100</v>
      </c>
      <c r="F16" s="2">
        <v>31030</v>
      </c>
      <c r="G16" s="2">
        <f t="shared" si="0"/>
        <v>167320</v>
      </c>
    </row>
    <row r="17" spans="1:7" x14ac:dyDescent="0.3">
      <c r="A17" t="s">
        <v>11</v>
      </c>
      <c r="B17" s="2">
        <v>166320</v>
      </c>
      <c r="C17" s="2">
        <v>142560</v>
      </c>
      <c r="D17" s="2">
        <v>158280</v>
      </c>
      <c r="E17" s="2">
        <v>138820</v>
      </c>
      <c r="F17" s="2">
        <v>168840</v>
      </c>
      <c r="G17" s="2">
        <f t="shared" si="0"/>
        <v>774820</v>
      </c>
    </row>
    <row r="18" spans="1:7" x14ac:dyDescent="0.3">
      <c r="A18" t="s">
        <v>12</v>
      </c>
      <c r="B18" s="2">
        <v>29110</v>
      </c>
      <c r="C18" s="2">
        <v>55290</v>
      </c>
      <c r="D18" s="2">
        <v>47610</v>
      </c>
      <c r="E18" s="2">
        <v>39000</v>
      </c>
      <c r="F18" s="2">
        <v>39530</v>
      </c>
      <c r="G18" s="2">
        <f t="shared" si="0"/>
        <v>210540</v>
      </c>
    </row>
    <row r="19" spans="1:7" x14ac:dyDescent="0.3">
      <c r="A19" t="s">
        <v>13</v>
      </c>
      <c r="B19" s="2">
        <v>63050</v>
      </c>
      <c r="C19" s="2">
        <v>96960</v>
      </c>
      <c r="D19" s="2">
        <v>85250</v>
      </c>
      <c r="E19" s="2">
        <v>75580</v>
      </c>
      <c r="F19" s="2">
        <v>76050</v>
      </c>
      <c r="G19" s="2">
        <f t="shared" si="0"/>
        <v>396890</v>
      </c>
    </row>
    <row r="20" spans="1:7" x14ac:dyDescent="0.3">
      <c r="A20" t="s">
        <v>14</v>
      </c>
      <c r="B20" s="2">
        <v>36160</v>
      </c>
      <c r="C20" s="2">
        <v>38780</v>
      </c>
      <c r="D20" s="2">
        <v>38080</v>
      </c>
      <c r="E20" s="2">
        <v>34680</v>
      </c>
      <c r="F20" s="2">
        <v>31740</v>
      </c>
      <c r="G20" s="2">
        <f t="shared" si="0"/>
        <v>179440</v>
      </c>
    </row>
    <row r="21" spans="1:7" x14ac:dyDescent="0.3">
      <c r="A21" t="s">
        <v>15</v>
      </c>
      <c r="B21" s="2">
        <v>39750</v>
      </c>
      <c r="C21" s="2">
        <v>59940</v>
      </c>
      <c r="D21" s="2">
        <v>55740</v>
      </c>
      <c r="E21" s="2">
        <v>47390</v>
      </c>
      <c r="F21" s="2">
        <v>46910</v>
      </c>
      <c r="G21" s="2">
        <f t="shared" si="0"/>
        <v>249730</v>
      </c>
    </row>
    <row r="22" spans="1:7" x14ac:dyDescent="0.3">
      <c r="A22" t="s">
        <v>16</v>
      </c>
      <c r="B22" s="2">
        <v>6230</v>
      </c>
      <c r="C22" s="2">
        <v>9690</v>
      </c>
      <c r="D22" s="2">
        <v>9910</v>
      </c>
      <c r="E22" s="2">
        <v>9140</v>
      </c>
      <c r="F22" s="2">
        <v>9280</v>
      </c>
      <c r="G22" s="2">
        <f t="shared" si="0"/>
        <v>44250</v>
      </c>
    </row>
    <row r="23" spans="1:7" x14ac:dyDescent="0.3">
      <c r="A23" t="s">
        <v>17</v>
      </c>
      <c r="B23" s="2">
        <v>110</v>
      </c>
      <c r="C23" s="2">
        <v>120</v>
      </c>
      <c r="D23" s="2">
        <v>130</v>
      </c>
      <c r="E23" s="2">
        <v>130</v>
      </c>
      <c r="F23" s="2">
        <v>240</v>
      </c>
      <c r="G23" s="2">
        <f t="shared" si="0"/>
        <v>730</v>
      </c>
    </row>
    <row r="24" spans="1:7" x14ac:dyDescent="0.3">
      <c r="A24" t="s">
        <v>18</v>
      </c>
      <c r="B24" s="2">
        <v>5820</v>
      </c>
      <c r="C24" s="2">
        <v>6520</v>
      </c>
      <c r="D24" s="2">
        <v>6890</v>
      </c>
      <c r="E24" s="2">
        <v>6280</v>
      </c>
      <c r="F24" s="2">
        <v>5340</v>
      </c>
      <c r="G24" s="2">
        <f t="shared" si="0"/>
        <v>30850</v>
      </c>
    </row>
    <row r="25" spans="1:7" x14ac:dyDescent="0.3">
      <c r="A25" t="s">
        <v>19</v>
      </c>
      <c r="B25" s="2">
        <v>34640</v>
      </c>
      <c r="C25" s="2">
        <v>36320</v>
      </c>
      <c r="D25" s="2">
        <v>36240</v>
      </c>
      <c r="E25" s="2">
        <v>32290</v>
      </c>
      <c r="F25" s="2">
        <v>27550</v>
      </c>
      <c r="G25" s="2">
        <f t="shared" si="0"/>
        <v>167040</v>
      </c>
    </row>
    <row r="26" spans="1:7" x14ac:dyDescent="0.3">
      <c r="A26" t="s">
        <v>20</v>
      </c>
      <c r="B26" s="2">
        <v>56500</v>
      </c>
      <c r="C26" s="2">
        <v>59580</v>
      </c>
      <c r="D26" s="2">
        <v>59270</v>
      </c>
      <c r="E26" s="2">
        <v>55710</v>
      </c>
      <c r="F26" s="2">
        <v>49930</v>
      </c>
      <c r="G26" s="2">
        <f t="shared" si="0"/>
        <v>280990</v>
      </c>
    </row>
    <row r="27" spans="1:7" x14ac:dyDescent="0.3">
      <c r="A27" t="s">
        <v>21</v>
      </c>
      <c r="B27" s="2">
        <v>3330</v>
      </c>
      <c r="C27" s="2">
        <v>3360</v>
      </c>
      <c r="D27" s="2">
        <v>3400</v>
      </c>
      <c r="E27" s="2">
        <v>2900</v>
      </c>
      <c r="F27" s="2">
        <v>2890</v>
      </c>
      <c r="G27" s="2">
        <f t="shared" si="0"/>
        <v>15880</v>
      </c>
    </row>
    <row r="28" spans="1:7" x14ac:dyDescent="0.3">
      <c r="A28" t="s">
        <v>22</v>
      </c>
      <c r="B28" s="2">
        <v>29720</v>
      </c>
      <c r="C28" s="2">
        <v>29010</v>
      </c>
      <c r="D28" s="2">
        <v>29200</v>
      </c>
      <c r="E28" s="2">
        <v>25730</v>
      </c>
      <c r="F28" s="2">
        <v>24030</v>
      </c>
      <c r="G28" s="2">
        <f t="shared" si="0"/>
        <v>137690</v>
      </c>
    </row>
    <row r="29" spans="1:7" x14ac:dyDescent="0.3">
      <c r="A29" t="s">
        <v>23</v>
      </c>
      <c r="B29" s="2">
        <v>23790</v>
      </c>
      <c r="C29" s="2">
        <v>22300</v>
      </c>
      <c r="D29" s="2">
        <v>22500</v>
      </c>
      <c r="E29" s="2">
        <v>20140</v>
      </c>
      <c r="F29" s="2">
        <v>19350</v>
      </c>
      <c r="G29" s="2">
        <f t="shared" si="0"/>
        <v>108080</v>
      </c>
    </row>
    <row r="30" spans="1:7" x14ac:dyDescent="0.3">
      <c r="A30" t="s">
        <v>24</v>
      </c>
      <c r="B30" s="2">
        <v>2480</v>
      </c>
      <c r="C30" s="2">
        <v>2830</v>
      </c>
      <c r="D30" s="2">
        <v>3040</v>
      </c>
      <c r="E30" s="2">
        <v>2810</v>
      </c>
      <c r="F30" s="2">
        <v>2650</v>
      </c>
      <c r="G30" s="2">
        <f t="shared" si="0"/>
        <v>13810</v>
      </c>
    </row>
    <row r="31" spans="1:7" x14ac:dyDescent="0.3">
      <c r="A31" t="s">
        <v>25</v>
      </c>
      <c r="B31" s="17">
        <f>SUM(B9:B30)</f>
        <v>809060</v>
      </c>
      <c r="C31" s="17">
        <f t="shared" ref="C31:F31" si="1">SUM(C9:C30)</f>
        <v>893300</v>
      </c>
      <c r="D31" s="17">
        <f t="shared" si="1"/>
        <v>887590</v>
      </c>
      <c r="E31" s="17">
        <f t="shared" si="1"/>
        <v>793300</v>
      </c>
      <c r="F31" s="17">
        <f t="shared" si="1"/>
        <v>780720</v>
      </c>
      <c r="G31" s="17">
        <f>SUM(G9:G30)</f>
        <v>4163970</v>
      </c>
    </row>
    <row r="32" spans="1:7" x14ac:dyDescent="0.3">
      <c r="A32" s="11" t="s">
        <v>63</v>
      </c>
      <c r="B32" s="7">
        <f>-(B17+B18)*0.4</f>
        <v>-78172</v>
      </c>
      <c r="C32" s="7">
        <f t="shared" ref="C32:G32" si="2">-(C17+C18)*0.4</f>
        <v>-79140</v>
      </c>
      <c r="D32" s="7">
        <f t="shared" si="2"/>
        <v>-82356</v>
      </c>
      <c r="E32" s="7">
        <f t="shared" si="2"/>
        <v>-71128</v>
      </c>
      <c r="F32" s="7">
        <f t="shared" si="2"/>
        <v>-83348</v>
      </c>
      <c r="G32" s="7">
        <f t="shared" si="2"/>
        <v>-394144</v>
      </c>
    </row>
    <row r="33" spans="1:7" ht="15" thickBot="1" x14ac:dyDescent="0.35">
      <c r="A33" s="8" t="s">
        <v>62</v>
      </c>
      <c r="B33" s="9">
        <f>B31+B32</f>
        <v>730888</v>
      </c>
      <c r="C33" s="9">
        <f t="shared" ref="C33:G33" si="3">C31+C32</f>
        <v>814160</v>
      </c>
      <c r="D33" s="9">
        <f t="shared" si="3"/>
        <v>805234</v>
      </c>
      <c r="E33" s="9">
        <f t="shared" si="3"/>
        <v>722172</v>
      </c>
      <c r="F33" s="9">
        <f t="shared" si="3"/>
        <v>697372</v>
      </c>
      <c r="G33" s="9">
        <f t="shared" si="3"/>
        <v>3769826</v>
      </c>
    </row>
    <row r="34" spans="1:7" ht="15" thickTop="1" x14ac:dyDescent="0.3">
      <c r="B34" s="2"/>
      <c r="C34" s="2"/>
      <c r="D34" s="2"/>
      <c r="E34" s="2"/>
      <c r="F34" s="2"/>
      <c r="G34" s="2"/>
    </row>
    <row r="35" spans="1:7" x14ac:dyDescent="0.3">
      <c r="A35" t="s">
        <v>26</v>
      </c>
      <c r="B35" s="2"/>
      <c r="C35" s="2"/>
      <c r="D35" s="2"/>
      <c r="E35" s="2"/>
      <c r="F35" s="2"/>
      <c r="G35" s="2"/>
    </row>
    <row r="36" spans="1:7" x14ac:dyDescent="0.3">
      <c r="A36" t="s">
        <v>27</v>
      </c>
      <c r="B36" s="2">
        <v>0</v>
      </c>
      <c r="C36" s="2">
        <v>-1319</v>
      </c>
      <c r="D36" s="2">
        <v>-12210</v>
      </c>
      <c r="E36" s="2">
        <v>-19563</v>
      </c>
      <c r="F36" s="2">
        <v>-3818</v>
      </c>
      <c r="G36" s="2">
        <f>SUM(B36:F36)</f>
        <v>-36910</v>
      </c>
    </row>
    <row r="37" spans="1:7" x14ac:dyDescent="0.3">
      <c r="A37" t="s">
        <v>28</v>
      </c>
      <c r="B37" s="2">
        <v>8140</v>
      </c>
      <c r="C37" s="2">
        <v>11360</v>
      </c>
      <c r="D37" s="2">
        <v>10360</v>
      </c>
      <c r="E37" s="2">
        <v>9240</v>
      </c>
      <c r="F37" s="2">
        <v>8480</v>
      </c>
      <c r="G37" s="2">
        <f t="shared" ref="G37:G61" si="4">SUM(B37:F37)</f>
        <v>47580</v>
      </c>
    </row>
    <row r="38" spans="1:7" x14ac:dyDescent="0.3">
      <c r="A38" t="s">
        <v>29</v>
      </c>
      <c r="B38" s="2">
        <v>1040</v>
      </c>
      <c r="C38" s="2">
        <v>1550</v>
      </c>
      <c r="D38" s="2">
        <v>1370</v>
      </c>
      <c r="E38" s="2">
        <v>1180</v>
      </c>
      <c r="F38" s="2">
        <v>1270</v>
      </c>
      <c r="G38" s="2">
        <f t="shared" si="4"/>
        <v>6410</v>
      </c>
    </row>
    <row r="39" spans="1:7" x14ac:dyDescent="0.3">
      <c r="A39" t="s">
        <v>30</v>
      </c>
      <c r="B39" s="2">
        <v>25290</v>
      </c>
      <c r="C39" s="2">
        <v>24900</v>
      </c>
      <c r="D39" s="2">
        <v>29850</v>
      </c>
      <c r="E39" s="2">
        <v>31300</v>
      </c>
      <c r="F39" s="2">
        <v>33350</v>
      </c>
      <c r="G39" s="2">
        <f t="shared" si="4"/>
        <v>144690</v>
      </c>
    </row>
    <row r="40" spans="1:7" x14ac:dyDescent="0.3">
      <c r="A40" t="s">
        <v>31</v>
      </c>
      <c r="B40" s="2">
        <v>990</v>
      </c>
      <c r="C40" s="2">
        <v>1130</v>
      </c>
      <c r="D40" s="2">
        <v>1200</v>
      </c>
      <c r="E40" s="2">
        <v>1030</v>
      </c>
      <c r="F40" s="2">
        <v>990</v>
      </c>
      <c r="G40" s="2">
        <f t="shared" si="4"/>
        <v>5340</v>
      </c>
    </row>
    <row r="41" spans="1:7" x14ac:dyDescent="0.3">
      <c r="A41" t="s">
        <v>32</v>
      </c>
      <c r="B41" s="2">
        <v>5890</v>
      </c>
      <c r="C41" s="2">
        <v>7220</v>
      </c>
      <c r="D41" s="2">
        <v>7110</v>
      </c>
      <c r="E41" s="2">
        <v>6800</v>
      </c>
      <c r="F41" s="2">
        <v>7720</v>
      </c>
      <c r="G41" s="2">
        <f t="shared" si="4"/>
        <v>34740</v>
      </c>
    </row>
    <row r="42" spans="1:7" x14ac:dyDescent="0.3">
      <c r="A42" t="s">
        <v>33</v>
      </c>
      <c r="B42" s="2">
        <v>260</v>
      </c>
      <c r="C42" s="2">
        <v>270</v>
      </c>
      <c r="D42" s="2">
        <v>270</v>
      </c>
      <c r="E42" s="2">
        <v>270</v>
      </c>
      <c r="F42" s="2">
        <v>270</v>
      </c>
      <c r="G42" s="2">
        <f t="shared" si="4"/>
        <v>1340</v>
      </c>
    </row>
    <row r="43" spans="1:7" x14ac:dyDescent="0.3">
      <c r="A43" t="s">
        <v>34</v>
      </c>
      <c r="B43" s="2">
        <v>970</v>
      </c>
      <c r="C43" s="2">
        <v>1070</v>
      </c>
      <c r="D43" s="2">
        <v>1130</v>
      </c>
      <c r="E43" s="2">
        <v>1000</v>
      </c>
      <c r="F43" s="2">
        <v>950</v>
      </c>
      <c r="G43" s="2">
        <f t="shared" si="4"/>
        <v>5120</v>
      </c>
    </row>
    <row r="44" spans="1:7" x14ac:dyDescent="0.3">
      <c r="A44" t="s">
        <v>35</v>
      </c>
      <c r="B44" s="2">
        <v>1110</v>
      </c>
      <c r="C44" s="2">
        <v>1200</v>
      </c>
      <c r="D44" s="2">
        <v>1440</v>
      </c>
      <c r="E44" s="2">
        <v>1320</v>
      </c>
      <c r="F44" s="2">
        <v>1290</v>
      </c>
      <c r="G44" s="2">
        <f t="shared" si="4"/>
        <v>6360</v>
      </c>
    </row>
    <row r="45" spans="1:7" x14ac:dyDescent="0.3">
      <c r="A45" t="s">
        <v>36</v>
      </c>
      <c r="B45" s="2">
        <v>40150</v>
      </c>
      <c r="C45" s="2">
        <v>41640</v>
      </c>
      <c r="D45" s="2">
        <v>42840</v>
      </c>
      <c r="E45" s="2">
        <v>40020</v>
      </c>
      <c r="F45" s="2">
        <v>39280</v>
      </c>
      <c r="G45" s="2">
        <f t="shared" si="4"/>
        <v>203930</v>
      </c>
    </row>
    <row r="46" spans="1:7" x14ac:dyDescent="0.3">
      <c r="A46" t="s">
        <v>37</v>
      </c>
      <c r="B46" s="2">
        <v>137420</v>
      </c>
      <c r="C46" s="2">
        <v>142270</v>
      </c>
      <c r="D46" s="2">
        <v>149760</v>
      </c>
      <c r="E46" s="2">
        <v>137180</v>
      </c>
      <c r="F46" s="2">
        <v>125300</v>
      </c>
      <c r="G46" s="2">
        <f t="shared" si="4"/>
        <v>691930</v>
      </c>
    </row>
    <row r="47" spans="1:7" x14ac:dyDescent="0.3">
      <c r="A47" t="s">
        <v>38</v>
      </c>
      <c r="B47" s="2">
        <v>153730</v>
      </c>
      <c r="C47" s="2">
        <v>165210</v>
      </c>
      <c r="D47" s="2">
        <v>173440</v>
      </c>
      <c r="E47" s="2">
        <v>166300</v>
      </c>
      <c r="F47" s="2">
        <v>158680</v>
      </c>
      <c r="G47" s="2">
        <f t="shared" si="4"/>
        <v>817360</v>
      </c>
    </row>
    <row r="48" spans="1:7" x14ac:dyDescent="0.3">
      <c r="A48" t="s">
        <v>39</v>
      </c>
      <c r="B48" s="2">
        <v>3020</v>
      </c>
      <c r="C48" s="2">
        <v>4160</v>
      </c>
      <c r="D48" s="2">
        <v>3990</v>
      </c>
      <c r="E48" s="2">
        <v>3540</v>
      </c>
      <c r="F48" s="2">
        <v>3340</v>
      </c>
      <c r="G48" s="2">
        <f t="shared" si="4"/>
        <v>18050</v>
      </c>
    </row>
    <row r="49" spans="1:7" x14ac:dyDescent="0.3">
      <c r="A49" t="s">
        <v>40</v>
      </c>
      <c r="B49" s="2">
        <v>94140</v>
      </c>
      <c r="C49" s="2">
        <v>115890</v>
      </c>
      <c r="D49" s="2">
        <v>91730</v>
      </c>
      <c r="E49" s="2">
        <v>104460</v>
      </c>
      <c r="F49" s="2">
        <v>106610</v>
      </c>
      <c r="G49" s="2">
        <f t="shared" si="4"/>
        <v>512830</v>
      </c>
    </row>
    <row r="50" spans="1:7" x14ac:dyDescent="0.3">
      <c r="A50" t="s">
        <v>41</v>
      </c>
      <c r="B50" s="2">
        <v>5990</v>
      </c>
      <c r="C50" s="2">
        <v>6110</v>
      </c>
      <c r="D50" s="2">
        <v>6400</v>
      </c>
      <c r="E50" s="2">
        <v>5700</v>
      </c>
      <c r="F50" s="2">
        <v>5600</v>
      </c>
      <c r="G50" s="2">
        <f t="shared" si="4"/>
        <v>29800</v>
      </c>
    </row>
    <row r="51" spans="1:7" x14ac:dyDescent="0.3">
      <c r="A51" t="s">
        <v>42</v>
      </c>
      <c r="B51" s="2">
        <v>1600</v>
      </c>
      <c r="C51" s="2">
        <v>1810</v>
      </c>
      <c r="D51" s="2">
        <v>1840</v>
      </c>
      <c r="E51" s="2">
        <v>1690</v>
      </c>
      <c r="F51" s="2">
        <v>1520</v>
      </c>
      <c r="G51" s="2">
        <f t="shared" si="4"/>
        <v>8460</v>
      </c>
    </row>
    <row r="52" spans="1:7" x14ac:dyDescent="0.3">
      <c r="A52" t="s">
        <v>43</v>
      </c>
      <c r="B52" s="2">
        <v>1950</v>
      </c>
      <c r="C52" s="2">
        <v>2110</v>
      </c>
      <c r="D52" s="2">
        <v>2160</v>
      </c>
      <c r="E52" s="2">
        <v>1860</v>
      </c>
      <c r="F52" s="2">
        <v>1800</v>
      </c>
      <c r="G52" s="2">
        <f t="shared" si="4"/>
        <v>9880</v>
      </c>
    </row>
    <row r="53" spans="1:7" x14ac:dyDescent="0.3">
      <c r="A53" t="s">
        <v>44</v>
      </c>
      <c r="B53" s="2">
        <v>2080</v>
      </c>
      <c r="C53" s="2">
        <v>2140</v>
      </c>
      <c r="D53" s="2">
        <v>2180</v>
      </c>
      <c r="E53" s="2">
        <v>2100</v>
      </c>
      <c r="F53" s="2">
        <v>2000</v>
      </c>
      <c r="G53" s="2">
        <f t="shared" si="4"/>
        <v>10500</v>
      </c>
    </row>
    <row r="54" spans="1:7" x14ac:dyDescent="0.3">
      <c r="A54" t="s">
        <v>45</v>
      </c>
      <c r="B54" s="2">
        <v>393330</v>
      </c>
      <c r="C54" s="2">
        <v>445500</v>
      </c>
      <c r="D54" s="2">
        <v>399170</v>
      </c>
      <c r="E54" s="2">
        <v>374120</v>
      </c>
      <c r="F54" s="2">
        <v>313800</v>
      </c>
      <c r="G54" s="2">
        <f t="shared" si="4"/>
        <v>1925920</v>
      </c>
    </row>
    <row r="55" spans="1:7" x14ac:dyDescent="0.3">
      <c r="A55" t="s">
        <v>46</v>
      </c>
      <c r="B55" s="2">
        <v>229160</v>
      </c>
      <c r="C55" s="2">
        <v>262550</v>
      </c>
      <c r="D55" s="2">
        <v>260730</v>
      </c>
      <c r="E55" s="2">
        <v>245050</v>
      </c>
      <c r="F55" s="2">
        <v>233430</v>
      </c>
      <c r="G55" s="2">
        <f t="shared" si="4"/>
        <v>1230920</v>
      </c>
    </row>
    <row r="56" spans="1:7" x14ac:dyDescent="0.3">
      <c r="A56" t="s">
        <v>47</v>
      </c>
      <c r="B56" s="2">
        <v>860</v>
      </c>
      <c r="C56" s="2">
        <v>880</v>
      </c>
      <c r="D56" s="2">
        <v>890</v>
      </c>
      <c r="E56" s="2">
        <v>790</v>
      </c>
      <c r="F56" s="2">
        <v>780</v>
      </c>
      <c r="G56" s="2">
        <f t="shared" si="4"/>
        <v>4200</v>
      </c>
    </row>
    <row r="57" spans="1:7" x14ac:dyDescent="0.3">
      <c r="A57" t="s">
        <v>48</v>
      </c>
      <c r="B57" s="2">
        <v>2110</v>
      </c>
      <c r="C57" s="2">
        <v>2350</v>
      </c>
      <c r="D57" s="2">
        <v>2580</v>
      </c>
      <c r="E57" s="2">
        <v>2460</v>
      </c>
      <c r="F57" s="2">
        <v>2530</v>
      </c>
      <c r="G57" s="2">
        <f t="shared" si="4"/>
        <v>12030</v>
      </c>
    </row>
    <row r="58" spans="1:7" x14ac:dyDescent="0.3">
      <c r="A58" t="s">
        <v>49</v>
      </c>
      <c r="B58" s="2">
        <v>1480</v>
      </c>
      <c r="C58" s="2">
        <v>1620</v>
      </c>
      <c r="D58" s="2">
        <v>2050</v>
      </c>
      <c r="E58" s="2">
        <v>1850</v>
      </c>
      <c r="F58" s="2">
        <v>1950</v>
      </c>
      <c r="G58" s="2">
        <f t="shared" si="4"/>
        <v>8950</v>
      </c>
    </row>
    <row r="59" spans="1:7" x14ac:dyDescent="0.3">
      <c r="A59" t="s">
        <v>50</v>
      </c>
      <c r="B59" s="2">
        <v>439260</v>
      </c>
      <c r="C59" s="2">
        <v>431590</v>
      </c>
      <c r="D59" s="2">
        <v>509140</v>
      </c>
      <c r="E59" s="2">
        <v>487060</v>
      </c>
      <c r="F59" s="2">
        <v>457990</v>
      </c>
      <c r="G59" s="2">
        <f t="shared" si="4"/>
        <v>2325040</v>
      </c>
    </row>
    <row r="60" spans="1:7" x14ac:dyDescent="0.3">
      <c r="A60" t="s">
        <v>51</v>
      </c>
      <c r="B60" s="2">
        <v>670</v>
      </c>
      <c r="C60" s="2">
        <v>1020</v>
      </c>
      <c r="D60" s="2">
        <v>990</v>
      </c>
      <c r="E60" s="2">
        <v>850</v>
      </c>
      <c r="F60" s="2">
        <v>860</v>
      </c>
      <c r="G60" s="2">
        <f t="shared" si="4"/>
        <v>4390</v>
      </c>
    </row>
    <row r="61" spans="1:7" x14ac:dyDescent="0.3">
      <c r="A61" t="s">
        <v>52</v>
      </c>
      <c r="B61" s="2">
        <v>19710</v>
      </c>
      <c r="C61" s="2">
        <v>21590</v>
      </c>
      <c r="D61" s="2">
        <v>20110</v>
      </c>
      <c r="E61" s="2">
        <v>22840</v>
      </c>
      <c r="F61" s="2">
        <v>21620</v>
      </c>
      <c r="G61" s="2">
        <f t="shared" si="4"/>
        <v>105870</v>
      </c>
    </row>
    <row r="62" spans="1:7" x14ac:dyDescent="0.3">
      <c r="A62" t="s">
        <v>53</v>
      </c>
      <c r="B62" s="17">
        <f>SUM(B36:B61)</f>
        <v>1570350</v>
      </c>
      <c r="C62" s="17">
        <f t="shared" ref="C62:G62" si="5">SUM(C36:C61)</f>
        <v>1695821</v>
      </c>
      <c r="D62" s="17">
        <f t="shared" si="5"/>
        <v>1710520</v>
      </c>
      <c r="E62" s="17">
        <f t="shared" si="5"/>
        <v>1630447</v>
      </c>
      <c r="F62" s="17">
        <f t="shared" si="5"/>
        <v>1527592</v>
      </c>
      <c r="G62" s="17">
        <f t="shared" si="5"/>
        <v>8134730</v>
      </c>
    </row>
    <row r="63" spans="1:7" x14ac:dyDescent="0.3">
      <c r="A63" s="10" t="s">
        <v>63</v>
      </c>
      <c r="B63" s="7">
        <f>-B32</f>
        <v>78172</v>
      </c>
      <c r="C63" s="7">
        <f t="shared" ref="C63:G63" si="6">-C32</f>
        <v>79140</v>
      </c>
      <c r="D63" s="7">
        <f t="shared" si="6"/>
        <v>82356</v>
      </c>
      <c r="E63" s="7">
        <f t="shared" si="6"/>
        <v>71128</v>
      </c>
      <c r="F63" s="7">
        <f t="shared" si="6"/>
        <v>83348</v>
      </c>
      <c r="G63" s="7">
        <f t="shared" si="6"/>
        <v>394144</v>
      </c>
    </row>
    <row r="64" spans="1:7" ht="15" thickBot="1" x14ac:dyDescent="0.35">
      <c r="A64" s="8" t="s">
        <v>64</v>
      </c>
      <c r="B64" s="9">
        <f>B62+B63</f>
        <v>1648522</v>
      </c>
      <c r="C64" s="9">
        <f t="shared" ref="C64:F64" si="7">C62+C63</f>
        <v>1774961</v>
      </c>
      <c r="D64" s="9">
        <f t="shared" si="7"/>
        <v>1792876</v>
      </c>
      <c r="E64" s="9">
        <f t="shared" si="7"/>
        <v>1701575</v>
      </c>
      <c r="F64" s="9">
        <f t="shared" si="7"/>
        <v>1610940</v>
      </c>
      <c r="G64" s="9">
        <f>G62+G63</f>
        <v>8528874</v>
      </c>
    </row>
    <row r="65" spans="2:7" ht="15" thickTop="1" x14ac:dyDescent="0.3">
      <c r="B65" s="2"/>
      <c r="C65" s="2"/>
      <c r="D65" s="2"/>
      <c r="E65" s="2"/>
      <c r="F65" s="2"/>
      <c r="G65" s="2"/>
    </row>
  </sheetData>
  <pageMargins left="0.7" right="0.7" top="0.75" bottom="0.75" header="0.3" footer="0.3"/>
  <pageSetup scale="66" orientation="portrait" r:id="rId1"/>
  <headerFooter>
    <oddFooter>&amp;LAvista
&amp;F
&amp;A&amp;RPage &amp;P of &amp;N</oddFooter>
  </headerFooter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33" zoomScaleNormal="100" workbookViewId="0">
      <selection activeCell="A32" sqref="A32"/>
    </sheetView>
  </sheetViews>
  <sheetFormatPr defaultRowHeight="14.4" x14ac:dyDescent="0.3"/>
  <cols>
    <col min="1" max="1" width="24.109375" customWidth="1"/>
    <col min="2" max="7" width="13.33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82</v>
      </c>
    </row>
    <row r="5" spans="1:7" x14ac:dyDescent="0.3">
      <c r="A5" t="s">
        <v>83</v>
      </c>
    </row>
    <row r="7" spans="1:7" x14ac:dyDescent="0.3">
      <c r="B7" s="1">
        <v>42738</v>
      </c>
      <c r="C7" s="1">
        <v>42739</v>
      </c>
      <c r="D7" s="1">
        <v>42740</v>
      </c>
      <c r="E7" s="1">
        <v>42741</v>
      </c>
      <c r="F7" s="1">
        <v>42742</v>
      </c>
      <c r="G7" t="s">
        <v>2</v>
      </c>
    </row>
    <row r="8" spans="1:7" x14ac:dyDescent="0.3">
      <c r="A8" t="s">
        <v>3</v>
      </c>
    </row>
    <row r="9" spans="1:7" x14ac:dyDescent="0.3">
      <c r="A9" t="s">
        <v>4</v>
      </c>
      <c r="B9" s="2">
        <v>6400</v>
      </c>
      <c r="C9" s="2">
        <v>6620</v>
      </c>
      <c r="D9" s="2">
        <v>7100</v>
      </c>
      <c r="E9" s="2">
        <v>6100</v>
      </c>
      <c r="F9" s="2">
        <v>6260</v>
      </c>
      <c r="G9" s="2">
        <v>32480</v>
      </c>
    </row>
    <row r="10" spans="1:7" x14ac:dyDescent="0.3">
      <c r="A10" t="s">
        <v>5</v>
      </c>
      <c r="B10" s="2">
        <v>14530</v>
      </c>
      <c r="C10" s="2">
        <v>14970</v>
      </c>
      <c r="D10" s="2">
        <v>13880</v>
      </c>
      <c r="E10" s="2">
        <v>12860</v>
      </c>
      <c r="F10" s="2">
        <v>12290</v>
      </c>
      <c r="G10" s="2">
        <v>68530</v>
      </c>
    </row>
    <row r="11" spans="1:7" x14ac:dyDescent="0.3">
      <c r="A11" t="s">
        <v>81</v>
      </c>
      <c r="B11" s="2">
        <v>115590</v>
      </c>
      <c r="C11" s="2">
        <v>114380</v>
      </c>
      <c r="D11" s="2">
        <v>112340</v>
      </c>
      <c r="E11" s="2">
        <v>102790</v>
      </c>
      <c r="F11" s="2">
        <v>99040</v>
      </c>
      <c r="G11" s="2">
        <v>544140</v>
      </c>
    </row>
    <row r="12" spans="1:7" x14ac:dyDescent="0.3">
      <c r="A12" t="s">
        <v>6</v>
      </c>
      <c r="B12" s="2">
        <v>76480</v>
      </c>
      <c r="C12" s="2">
        <v>78290</v>
      </c>
      <c r="D12" s="2">
        <v>78270</v>
      </c>
      <c r="E12" s="2">
        <v>71990</v>
      </c>
      <c r="F12" s="2">
        <v>69210</v>
      </c>
      <c r="G12" s="2">
        <v>374240</v>
      </c>
    </row>
    <row r="13" spans="1:7" x14ac:dyDescent="0.3">
      <c r="A13" t="s">
        <v>7</v>
      </c>
      <c r="B13" s="2">
        <v>72660</v>
      </c>
      <c r="C13" s="2">
        <v>73830</v>
      </c>
      <c r="D13" s="2">
        <v>73790</v>
      </c>
      <c r="E13" s="2">
        <v>67440</v>
      </c>
      <c r="F13" s="2">
        <v>63410</v>
      </c>
      <c r="G13" s="2">
        <v>351130</v>
      </c>
    </row>
    <row r="14" spans="1:7" x14ac:dyDescent="0.3">
      <c r="A14" t="s">
        <v>8</v>
      </c>
      <c r="B14" s="2">
        <v>10620</v>
      </c>
      <c r="C14" s="2">
        <v>10780</v>
      </c>
      <c r="D14" s="2">
        <v>10420</v>
      </c>
      <c r="E14" s="2">
        <v>9870</v>
      </c>
      <c r="F14" s="2">
        <v>9490</v>
      </c>
      <c r="G14" s="2">
        <v>51180</v>
      </c>
    </row>
    <row r="15" spans="1:7" x14ac:dyDescent="0.3">
      <c r="A15" t="s">
        <v>9</v>
      </c>
      <c r="B15" s="2">
        <v>1370</v>
      </c>
      <c r="C15" s="2">
        <v>1190</v>
      </c>
      <c r="D15" s="2">
        <v>1520</v>
      </c>
      <c r="E15" s="2">
        <v>1870</v>
      </c>
      <c r="F15" s="2">
        <v>2110</v>
      </c>
      <c r="G15" s="2">
        <v>8060</v>
      </c>
    </row>
    <row r="16" spans="1:7" x14ac:dyDescent="0.3">
      <c r="A16" t="s">
        <v>10</v>
      </c>
      <c r="B16" s="2">
        <v>35130</v>
      </c>
      <c r="C16" s="2">
        <v>38570</v>
      </c>
      <c r="D16" s="2">
        <v>38690</v>
      </c>
      <c r="E16" s="2">
        <v>37380</v>
      </c>
      <c r="F16" s="2">
        <v>34240</v>
      </c>
      <c r="G16" s="2">
        <v>184010</v>
      </c>
    </row>
    <row r="17" spans="1:7" x14ac:dyDescent="0.3">
      <c r="A17" t="s">
        <v>11</v>
      </c>
      <c r="B17" s="2">
        <v>226430</v>
      </c>
      <c r="C17" s="2">
        <v>235420</v>
      </c>
      <c r="D17" s="2">
        <v>232670</v>
      </c>
      <c r="E17" s="2">
        <v>262500</v>
      </c>
      <c r="F17" s="2">
        <v>270530</v>
      </c>
      <c r="G17" s="2">
        <v>1227550</v>
      </c>
    </row>
    <row r="18" spans="1:7" x14ac:dyDescent="0.3">
      <c r="A18" t="s">
        <v>12</v>
      </c>
      <c r="B18" s="2">
        <v>49580</v>
      </c>
      <c r="C18" s="2">
        <v>58830</v>
      </c>
      <c r="D18" s="2">
        <v>62660</v>
      </c>
      <c r="E18" s="2">
        <v>61230</v>
      </c>
      <c r="F18" s="2">
        <v>55900</v>
      </c>
      <c r="G18" s="2">
        <v>288200</v>
      </c>
    </row>
    <row r="19" spans="1:7" x14ac:dyDescent="0.3">
      <c r="A19" t="s">
        <v>13</v>
      </c>
      <c r="B19" s="2">
        <v>90910</v>
      </c>
      <c r="C19" s="2">
        <v>103340</v>
      </c>
      <c r="D19" s="2">
        <v>109380</v>
      </c>
      <c r="E19" s="2">
        <v>105740</v>
      </c>
      <c r="F19" s="2">
        <v>97760</v>
      </c>
      <c r="G19" s="2">
        <v>507130</v>
      </c>
    </row>
    <row r="20" spans="1:7" x14ac:dyDescent="0.3">
      <c r="A20" t="s">
        <v>14</v>
      </c>
      <c r="B20" s="2">
        <v>35440</v>
      </c>
      <c r="C20" s="2">
        <v>35560</v>
      </c>
      <c r="D20" s="2">
        <v>35520</v>
      </c>
      <c r="E20" s="2">
        <v>34330</v>
      </c>
      <c r="F20" s="2">
        <v>32410</v>
      </c>
      <c r="G20" s="2">
        <v>173260</v>
      </c>
    </row>
    <row r="21" spans="1:7" x14ac:dyDescent="0.3">
      <c r="A21" t="s">
        <v>15</v>
      </c>
      <c r="B21" s="2">
        <v>57850</v>
      </c>
      <c r="C21" s="2">
        <v>59830</v>
      </c>
      <c r="D21" s="2">
        <v>63000</v>
      </c>
      <c r="E21" s="2">
        <v>58570</v>
      </c>
      <c r="F21" s="2">
        <v>55540</v>
      </c>
      <c r="G21" s="2">
        <v>294790</v>
      </c>
    </row>
    <row r="22" spans="1:7" x14ac:dyDescent="0.3">
      <c r="A22" t="s">
        <v>16</v>
      </c>
      <c r="B22" s="2">
        <v>10920</v>
      </c>
      <c r="C22" s="2">
        <v>10630</v>
      </c>
      <c r="D22" s="2">
        <v>10090</v>
      </c>
      <c r="E22" s="2">
        <v>7010</v>
      </c>
      <c r="F22" s="2">
        <v>6710</v>
      </c>
      <c r="G22" s="2">
        <v>45360</v>
      </c>
    </row>
    <row r="23" spans="1:7" x14ac:dyDescent="0.3">
      <c r="A23" t="s">
        <v>17</v>
      </c>
      <c r="B23" s="2">
        <v>330</v>
      </c>
      <c r="C23" s="2">
        <v>370</v>
      </c>
      <c r="D23" s="2">
        <v>390</v>
      </c>
      <c r="E23" s="2">
        <v>360</v>
      </c>
      <c r="F23" s="2">
        <v>330</v>
      </c>
      <c r="G23" s="2">
        <v>1780</v>
      </c>
    </row>
    <row r="24" spans="1:7" x14ac:dyDescent="0.3">
      <c r="A24" t="s">
        <v>18</v>
      </c>
      <c r="B24" s="2">
        <v>6360</v>
      </c>
      <c r="C24" s="2">
        <v>7380</v>
      </c>
      <c r="D24" s="2">
        <v>7500</v>
      </c>
      <c r="E24" s="2">
        <v>7100</v>
      </c>
      <c r="F24" s="2">
        <v>6490</v>
      </c>
      <c r="G24" s="2">
        <v>34830</v>
      </c>
    </row>
    <row r="25" spans="1:7" x14ac:dyDescent="0.3">
      <c r="A25" t="s">
        <v>19</v>
      </c>
      <c r="B25" s="2">
        <v>43510</v>
      </c>
      <c r="C25" s="2">
        <v>45520</v>
      </c>
      <c r="D25" s="2">
        <v>46670</v>
      </c>
      <c r="E25" s="2">
        <v>42550</v>
      </c>
      <c r="F25" s="2">
        <v>37330</v>
      </c>
      <c r="G25" s="2">
        <v>215580</v>
      </c>
    </row>
    <row r="26" spans="1:7" x14ac:dyDescent="0.3">
      <c r="A26" t="s">
        <v>20</v>
      </c>
      <c r="B26" s="2">
        <v>66480</v>
      </c>
      <c r="C26" s="2">
        <v>67510</v>
      </c>
      <c r="D26" s="2">
        <v>67030</v>
      </c>
      <c r="E26" s="2">
        <v>62170</v>
      </c>
      <c r="F26" s="2">
        <v>62270</v>
      </c>
      <c r="G26" s="2">
        <v>325460</v>
      </c>
    </row>
    <row r="27" spans="1:7" x14ac:dyDescent="0.3">
      <c r="A27" t="s">
        <v>21</v>
      </c>
      <c r="B27" s="2">
        <v>3450</v>
      </c>
      <c r="C27" s="2">
        <v>3490</v>
      </c>
      <c r="D27" s="2">
        <v>3540</v>
      </c>
      <c r="E27" s="2">
        <v>3310</v>
      </c>
      <c r="F27" s="2">
        <v>3050</v>
      </c>
      <c r="G27" s="2">
        <v>16840</v>
      </c>
    </row>
    <row r="28" spans="1:7" x14ac:dyDescent="0.3">
      <c r="A28" t="s">
        <v>22</v>
      </c>
      <c r="B28" s="2">
        <v>29890</v>
      </c>
      <c r="C28" s="2">
        <v>30310</v>
      </c>
      <c r="D28" s="2">
        <v>29120</v>
      </c>
      <c r="E28" s="2">
        <v>26600</v>
      </c>
      <c r="F28" s="2">
        <v>25060</v>
      </c>
      <c r="G28" s="2">
        <v>140980</v>
      </c>
    </row>
    <row r="29" spans="1:7" x14ac:dyDescent="0.3">
      <c r="A29" t="s">
        <v>23</v>
      </c>
      <c r="B29" s="2">
        <v>26900</v>
      </c>
      <c r="C29" s="2">
        <v>25760</v>
      </c>
      <c r="D29" s="2">
        <v>24890</v>
      </c>
      <c r="E29" s="2">
        <v>23750</v>
      </c>
      <c r="F29" s="2">
        <v>22540</v>
      </c>
      <c r="G29" s="2">
        <v>123840</v>
      </c>
    </row>
    <row r="30" spans="1:7" x14ac:dyDescent="0.3">
      <c r="A30" t="s">
        <v>24</v>
      </c>
      <c r="B30" s="2">
        <v>2870</v>
      </c>
      <c r="C30" s="2">
        <v>3250</v>
      </c>
      <c r="D30" s="2">
        <v>3350</v>
      </c>
      <c r="E30" s="2">
        <v>3230</v>
      </c>
      <c r="F30" s="2">
        <v>2990</v>
      </c>
      <c r="G30" s="2">
        <v>15690</v>
      </c>
    </row>
    <row r="31" spans="1:7" x14ac:dyDescent="0.3">
      <c r="A31" t="s">
        <v>25</v>
      </c>
      <c r="B31" s="2">
        <v>983700</v>
      </c>
      <c r="C31" s="2">
        <v>1025830</v>
      </c>
      <c r="D31" s="2">
        <v>1031820</v>
      </c>
      <c r="E31" s="2">
        <v>1008750</v>
      </c>
      <c r="F31" s="2">
        <v>974960</v>
      </c>
      <c r="G31" s="2">
        <v>5025060</v>
      </c>
    </row>
    <row r="32" spans="1:7" x14ac:dyDescent="0.3">
      <c r="A32" s="11" t="s">
        <v>63</v>
      </c>
      <c r="B32" s="7">
        <f>-(B17+B18)*0.4</f>
        <v>-110404</v>
      </c>
      <c r="C32" s="7">
        <f t="shared" ref="C32:G32" si="0">-(C17+C18)*0.4</f>
        <v>-117700</v>
      </c>
      <c r="D32" s="7">
        <f t="shared" si="0"/>
        <v>-118132</v>
      </c>
      <c r="E32" s="7">
        <f t="shared" si="0"/>
        <v>-129492</v>
      </c>
      <c r="F32" s="7">
        <f t="shared" si="0"/>
        <v>-130572</v>
      </c>
      <c r="G32" s="7">
        <f t="shared" si="0"/>
        <v>-606300</v>
      </c>
    </row>
    <row r="33" spans="1:7" ht="15" thickBot="1" x14ac:dyDescent="0.35">
      <c r="A33" s="8" t="s">
        <v>62</v>
      </c>
      <c r="B33" s="9">
        <f>B31+B32</f>
        <v>873296</v>
      </c>
      <c r="C33" s="9">
        <f t="shared" ref="C33:G33" si="1">C31+C32</f>
        <v>908130</v>
      </c>
      <c r="D33" s="9">
        <f t="shared" si="1"/>
        <v>913688</v>
      </c>
      <c r="E33" s="9">
        <f t="shared" si="1"/>
        <v>879258</v>
      </c>
      <c r="F33" s="9">
        <f t="shared" si="1"/>
        <v>844388</v>
      </c>
      <c r="G33" s="9">
        <f t="shared" si="1"/>
        <v>4418760</v>
      </c>
    </row>
    <row r="34" spans="1:7" ht="15" thickTop="1" x14ac:dyDescent="0.3">
      <c r="B34" s="2"/>
      <c r="C34" s="2"/>
      <c r="D34" s="2"/>
      <c r="E34" s="2"/>
      <c r="F34" s="2"/>
      <c r="G34" s="2"/>
    </row>
    <row r="35" spans="1:7" x14ac:dyDescent="0.3">
      <c r="A35" t="s">
        <v>26</v>
      </c>
      <c r="B35" s="2"/>
      <c r="C35" s="2"/>
      <c r="D35" s="2"/>
      <c r="E35" s="2"/>
      <c r="F35" s="2"/>
      <c r="G35" s="2"/>
    </row>
    <row r="36" spans="1:7" x14ac:dyDescent="0.3">
      <c r="A36" t="s">
        <v>27</v>
      </c>
      <c r="B36" s="2">
        <v>-2249</v>
      </c>
      <c r="C36" s="2">
        <v>-10736</v>
      </c>
      <c r="D36" s="2">
        <v>-24904</v>
      </c>
      <c r="E36" s="2">
        <v>-10284</v>
      </c>
      <c r="F36" s="2">
        <v>-39107</v>
      </c>
      <c r="G36" s="2">
        <v>-87280</v>
      </c>
    </row>
    <row r="37" spans="1:7" x14ac:dyDescent="0.3">
      <c r="A37" t="s">
        <v>28</v>
      </c>
      <c r="B37" s="2">
        <v>10240</v>
      </c>
      <c r="C37" s="2">
        <v>11030</v>
      </c>
      <c r="D37" s="2">
        <v>11830</v>
      </c>
      <c r="E37" s="2">
        <v>10390</v>
      </c>
      <c r="F37" s="2">
        <v>9460</v>
      </c>
      <c r="G37" s="2">
        <v>52950</v>
      </c>
    </row>
    <row r="38" spans="1:7" x14ac:dyDescent="0.3">
      <c r="A38" t="s">
        <v>29</v>
      </c>
      <c r="B38" s="2">
        <v>1490</v>
      </c>
      <c r="C38" s="2">
        <v>1660</v>
      </c>
      <c r="D38" s="2">
        <v>1680</v>
      </c>
      <c r="E38" s="2">
        <v>1560</v>
      </c>
      <c r="F38" s="2">
        <v>1440</v>
      </c>
      <c r="G38" s="2">
        <v>7830</v>
      </c>
    </row>
    <row r="39" spans="1:7" x14ac:dyDescent="0.3">
      <c r="A39" t="s">
        <v>30</v>
      </c>
      <c r="B39" s="2">
        <v>32080</v>
      </c>
      <c r="C39" s="2">
        <v>32420</v>
      </c>
      <c r="D39" s="2">
        <v>33460</v>
      </c>
      <c r="E39" s="2">
        <v>34480</v>
      </c>
      <c r="F39" s="2">
        <v>36300</v>
      </c>
      <c r="G39" s="2">
        <v>168740</v>
      </c>
    </row>
    <row r="40" spans="1:7" x14ac:dyDescent="0.3">
      <c r="A40" t="s">
        <v>31</v>
      </c>
      <c r="B40" s="2">
        <v>1310</v>
      </c>
      <c r="C40" s="2">
        <v>1440</v>
      </c>
      <c r="D40" s="2">
        <v>1430</v>
      </c>
      <c r="E40" s="2">
        <v>1300</v>
      </c>
      <c r="F40" s="2">
        <v>1160</v>
      </c>
      <c r="G40" s="2">
        <v>6640</v>
      </c>
    </row>
    <row r="41" spans="1:7" x14ac:dyDescent="0.3">
      <c r="A41" t="s">
        <v>32</v>
      </c>
      <c r="B41" s="2">
        <v>7790</v>
      </c>
      <c r="C41" s="2">
        <v>9020</v>
      </c>
      <c r="D41" s="2">
        <v>9430</v>
      </c>
      <c r="E41" s="2">
        <v>9310</v>
      </c>
      <c r="F41" s="2">
        <v>8670</v>
      </c>
      <c r="G41" s="2">
        <v>44220</v>
      </c>
    </row>
    <row r="42" spans="1:7" x14ac:dyDescent="0.3">
      <c r="A42" t="s">
        <v>33</v>
      </c>
      <c r="B42" s="2">
        <v>260</v>
      </c>
      <c r="C42" s="2">
        <v>280</v>
      </c>
      <c r="D42" s="2">
        <v>290</v>
      </c>
      <c r="E42" s="2">
        <v>290</v>
      </c>
      <c r="F42" s="2">
        <v>270</v>
      </c>
      <c r="G42" s="2">
        <v>1390</v>
      </c>
    </row>
    <row r="43" spans="1:7" x14ac:dyDescent="0.3">
      <c r="A43" t="s">
        <v>34</v>
      </c>
      <c r="B43" s="2">
        <v>1220</v>
      </c>
      <c r="C43" s="2">
        <v>1340</v>
      </c>
      <c r="D43" s="2">
        <v>1380</v>
      </c>
      <c r="E43" s="2">
        <v>1250</v>
      </c>
      <c r="F43" s="2">
        <v>1240</v>
      </c>
      <c r="G43" s="2">
        <v>6430</v>
      </c>
    </row>
    <row r="44" spans="1:7" x14ac:dyDescent="0.3">
      <c r="A44" t="s">
        <v>35</v>
      </c>
      <c r="B44" s="2">
        <v>1880</v>
      </c>
      <c r="C44" s="2">
        <v>1990</v>
      </c>
      <c r="D44" s="2">
        <v>1890</v>
      </c>
      <c r="E44" s="2">
        <v>1730</v>
      </c>
      <c r="F44" s="2">
        <v>1470</v>
      </c>
      <c r="G44" s="2">
        <v>8960</v>
      </c>
    </row>
    <row r="45" spans="1:7" x14ac:dyDescent="0.3">
      <c r="A45" t="s">
        <v>36</v>
      </c>
      <c r="B45" s="2">
        <v>44060</v>
      </c>
      <c r="C45" s="2">
        <v>44520</v>
      </c>
      <c r="D45" s="2">
        <v>44840</v>
      </c>
      <c r="E45" s="2">
        <v>43050</v>
      </c>
      <c r="F45" s="2">
        <v>42920</v>
      </c>
      <c r="G45" s="2">
        <v>219390</v>
      </c>
    </row>
    <row r="46" spans="1:7" x14ac:dyDescent="0.3">
      <c r="A46" t="s">
        <v>37</v>
      </c>
      <c r="B46" s="2">
        <v>163320</v>
      </c>
      <c r="C46" s="2">
        <v>168480</v>
      </c>
      <c r="D46" s="2">
        <v>178050</v>
      </c>
      <c r="E46" s="2">
        <v>165360</v>
      </c>
      <c r="F46" s="2">
        <v>153590</v>
      </c>
      <c r="G46" s="2">
        <v>828800</v>
      </c>
    </row>
    <row r="47" spans="1:7" x14ac:dyDescent="0.3">
      <c r="A47" t="s">
        <v>38</v>
      </c>
      <c r="B47" s="2">
        <v>196370</v>
      </c>
      <c r="C47" s="2">
        <v>208890</v>
      </c>
      <c r="D47" s="2">
        <v>224630</v>
      </c>
      <c r="E47" s="2">
        <v>202500</v>
      </c>
      <c r="F47" s="2">
        <v>193770</v>
      </c>
      <c r="G47" s="2">
        <v>1026160</v>
      </c>
    </row>
    <row r="48" spans="1:7" x14ac:dyDescent="0.3">
      <c r="A48" t="s">
        <v>39</v>
      </c>
      <c r="B48" s="2">
        <v>4110</v>
      </c>
      <c r="C48" s="2">
        <v>4310</v>
      </c>
      <c r="D48" s="2">
        <v>4570</v>
      </c>
      <c r="E48" s="2">
        <v>4210</v>
      </c>
      <c r="F48" s="2">
        <v>3670</v>
      </c>
      <c r="G48" s="2">
        <v>20870</v>
      </c>
    </row>
    <row r="49" spans="1:7" x14ac:dyDescent="0.3">
      <c r="A49" t="s">
        <v>40</v>
      </c>
      <c r="B49" s="2">
        <v>114410</v>
      </c>
      <c r="C49" s="2">
        <v>115490</v>
      </c>
      <c r="D49" s="2">
        <v>116420</v>
      </c>
      <c r="E49" s="2">
        <v>114660</v>
      </c>
      <c r="F49" s="2">
        <v>110950</v>
      </c>
      <c r="G49" s="2">
        <v>571930</v>
      </c>
    </row>
    <row r="50" spans="1:7" x14ac:dyDescent="0.3">
      <c r="A50" t="s">
        <v>41</v>
      </c>
      <c r="B50" s="2">
        <v>8010</v>
      </c>
      <c r="C50" s="2">
        <v>8400</v>
      </c>
      <c r="D50" s="2">
        <v>8030</v>
      </c>
      <c r="E50" s="2">
        <v>7530</v>
      </c>
      <c r="F50" s="2">
        <v>7040</v>
      </c>
      <c r="G50" s="2">
        <v>39010</v>
      </c>
    </row>
    <row r="51" spans="1:7" x14ac:dyDescent="0.3">
      <c r="A51" t="s">
        <v>42</v>
      </c>
      <c r="B51" s="2">
        <v>1970</v>
      </c>
      <c r="C51" s="2">
        <v>2050</v>
      </c>
      <c r="D51" s="2">
        <v>2160</v>
      </c>
      <c r="E51" s="2">
        <v>2010</v>
      </c>
      <c r="F51" s="2">
        <v>1780</v>
      </c>
      <c r="G51" s="2">
        <v>9970</v>
      </c>
    </row>
    <row r="52" spans="1:7" x14ac:dyDescent="0.3">
      <c r="A52" t="s">
        <v>43</v>
      </c>
      <c r="B52" s="2">
        <v>2680</v>
      </c>
      <c r="C52" s="2">
        <v>2630</v>
      </c>
      <c r="D52" s="2">
        <v>2430</v>
      </c>
      <c r="E52" s="2">
        <v>2250</v>
      </c>
      <c r="F52" s="2">
        <v>1770</v>
      </c>
      <c r="G52" s="2">
        <v>11760</v>
      </c>
    </row>
    <row r="53" spans="1:7" x14ac:dyDescent="0.3">
      <c r="A53" t="s">
        <v>44</v>
      </c>
      <c r="B53" s="2">
        <v>2390</v>
      </c>
      <c r="C53" s="2">
        <v>2480</v>
      </c>
      <c r="D53" s="2">
        <v>2430</v>
      </c>
      <c r="E53" s="2">
        <v>2370</v>
      </c>
      <c r="F53" s="2">
        <v>2180</v>
      </c>
      <c r="G53" s="2">
        <v>11850</v>
      </c>
    </row>
    <row r="54" spans="1:7" x14ac:dyDescent="0.3">
      <c r="A54" t="s">
        <v>45</v>
      </c>
      <c r="B54" s="2">
        <v>514920</v>
      </c>
      <c r="C54" s="2">
        <v>510190</v>
      </c>
      <c r="D54" s="2">
        <v>554750</v>
      </c>
      <c r="E54" s="2">
        <v>485810</v>
      </c>
      <c r="F54" s="2">
        <v>526640</v>
      </c>
      <c r="G54" s="2">
        <v>2592310</v>
      </c>
    </row>
    <row r="55" spans="1:7" x14ac:dyDescent="0.3">
      <c r="A55" t="s">
        <v>46</v>
      </c>
      <c r="B55" s="2">
        <v>255020</v>
      </c>
      <c r="C55" s="2">
        <v>265340</v>
      </c>
      <c r="D55" s="2">
        <v>283230</v>
      </c>
      <c r="E55" s="2">
        <v>263960</v>
      </c>
      <c r="F55" s="2">
        <v>239490</v>
      </c>
      <c r="G55" s="2">
        <v>1307040</v>
      </c>
    </row>
    <row r="56" spans="1:7" x14ac:dyDescent="0.3">
      <c r="A56" t="s">
        <v>47</v>
      </c>
      <c r="B56" s="2">
        <v>1400</v>
      </c>
      <c r="C56" s="2">
        <v>1520</v>
      </c>
      <c r="D56" s="2">
        <v>1480</v>
      </c>
      <c r="E56" s="2">
        <v>1340</v>
      </c>
      <c r="F56" s="2">
        <v>1230</v>
      </c>
      <c r="G56" s="2">
        <v>6970</v>
      </c>
    </row>
    <row r="57" spans="1:7" x14ac:dyDescent="0.3">
      <c r="A57" t="s">
        <v>48</v>
      </c>
      <c r="B57" s="2">
        <v>2470</v>
      </c>
      <c r="C57" s="2">
        <v>2790</v>
      </c>
      <c r="D57" s="2">
        <v>2890</v>
      </c>
      <c r="E57" s="2">
        <v>2970</v>
      </c>
      <c r="F57" s="2">
        <v>2890</v>
      </c>
      <c r="G57" s="2">
        <v>14010</v>
      </c>
    </row>
    <row r="58" spans="1:7" x14ac:dyDescent="0.3">
      <c r="A58" t="s">
        <v>49</v>
      </c>
      <c r="B58" s="2">
        <v>2240</v>
      </c>
      <c r="C58" s="2">
        <v>2440</v>
      </c>
      <c r="D58" s="2">
        <v>2460</v>
      </c>
      <c r="E58" s="2">
        <v>2700</v>
      </c>
      <c r="F58" s="2">
        <v>2670</v>
      </c>
      <c r="G58" s="2">
        <v>12510</v>
      </c>
    </row>
    <row r="59" spans="1:7" x14ac:dyDescent="0.3">
      <c r="A59" t="s">
        <v>50</v>
      </c>
      <c r="B59" s="2">
        <v>414520</v>
      </c>
      <c r="C59" s="2">
        <v>466780</v>
      </c>
      <c r="D59" s="2">
        <v>475890</v>
      </c>
      <c r="E59" s="2">
        <v>470310</v>
      </c>
      <c r="F59" s="2">
        <v>367150</v>
      </c>
      <c r="G59" s="2">
        <v>2194650</v>
      </c>
    </row>
    <row r="60" spans="1:7" x14ac:dyDescent="0.3">
      <c r="A60" t="s">
        <v>51</v>
      </c>
      <c r="B60" s="2">
        <v>1060</v>
      </c>
      <c r="C60" s="2">
        <v>1200</v>
      </c>
      <c r="D60" s="2">
        <v>1200</v>
      </c>
      <c r="E60" s="2">
        <v>1130</v>
      </c>
      <c r="F60" s="2">
        <v>1020</v>
      </c>
      <c r="G60" s="2">
        <v>5610</v>
      </c>
    </row>
    <row r="61" spans="1:7" x14ac:dyDescent="0.3">
      <c r="A61" t="s">
        <v>52</v>
      </c>
      <c r="B61" s="2">
        <v>23800</v>
      </c>
      <c r="C61" s="2">
        <v>22550</v>
      </c>
      <c r="D61" s="2">
        <v>20250</v>
      </c>
      <c r="E61" s="2">
        <v>23590</v>
      </c>
      <c r="F61" s="2">
        <v>23310</v>
      </c>
      <c r="G61" s="2">
        <v>113500</v>
      </c>
    </row>
    <row r="62" spans="1:7" x14ac:dyDescent="0.3">
      <c r="A62" t="s">
        <v>53</v>
      </c>
      <c r="B62" s="2">
        <v>1806771</v>
      </c>
      <c r="C62" s="2">
        <v>1878504</v>
      </c>
      <c r="D62" s="2">
        <v>1962196</v>
      </c>
      <c r="E62" s="2">
        <v>1845776</v>
      </c>
      <c r="F62" s="2">
        <v>1702973</v>
      </c>
      <c r="G62" s="2">
        <v>9196220</v>
      </c>
    </row>
    <row r="63" spans="1:7" x14ac:dyDescent="0.3">
      <c r="A63" s="10" t="s">
        <v>63</v>
      </c>
      <c r="B63" s="7">
        <f>-B32</f>
        <v>110404</v>
      </c>
      <c r="C63" s="7">
        <f t="shared" ref="C63:G63" si="2">-C32</f>
        <v>117700</v>
      </c>
      <c r="D63" s="7">
        <f t="shared" si="2"/>
        <v>118132</v>
      </c>
      <c r="E63" s="7">
        <f t="shared" si="2"/>
        <v>129492</v>
      </c>
      <c r="F63" s="7">
        <f t="shared" si="2"/>
        <v>130572</v>
      </c>
      <c r="G63" s="7">
        <f t="shared" si="2"/>
        <v>606300</v>
      </c>
    </row>
    <row r="64" spans="1:7" ht="15" thickBot="1" x14ac:dyDescent="0.35">
      <c r="A64" s="8" t="s">
        <v>64</v>
      </c>
      <c r="B64" s="9">
        <f>B62+B63</f>
        <v>1917175</v>
      </c>
      <c r="C64" s="9">
        <f t="shared" ref="C64:F64" si="3">C62+C63</f>
        <v>1996204</v>
      </c>
      <c r="D64" s="9">
        <f t="shared" si="3"/>
        <v>2080328</v>
      </c>
      <c r="E64" s="9">
        <f t="shared" si="3"/>
        <v>1975268</v>
      </c>
      <c r="F64" s="9">
        <f t="shared" si="3"/>
        <v>1833545</v>
      </c>
      <c r="G64" s="9">
        <f>G62+G63</f>
        <v>9802520</v>
      </c>
    </row>
    <row r="65" spans="2:7" ht="15" thickTop="1" x14ac:dyDescent="0.3">
      <c r="B65" s="2"/>
      <c r="C65" s="2"/>
      <c r="D65" s="2"/>
      <c r="E65" s="2"/>
      <c r="F65" s="2"/>
      <c r="G65" s="2"/>
    </row>
  </sheetData>
  <pageMargins left="0.7" right="0.7" top="0.75" bottom="0.75" header="0.3" footer="0.3"/>
  <pageSetup scale="66" orientation="portrait" r:id="rId1"/>
  <headerFooter>
    <oddFooter>&amp;LAvista
&amp;F
&amp;A&amp;RPage &amp;P of &amp;N</oddFooter>
  </headerFooter>
  <rowBreaks count="1" manualBreakCount="1"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099415-B807-4397-9AAB-EF9B1E69FC55}"/>
</file>

<file path=customXml/itemProps2.xml><?xml version="1.0" encoding="utf-8"?>
<ds:datastoreItem xmlns:ds="http://schemas.openxmlformats.org/officeDocument/2006/customXml" ds:itemID="{6D9F1FFA-21B5-43F1-A029-57AF0BEDC013}"/>
</file>

<file path=customXml/itemProps3.xml><?xml version="1.0" encoding="utf-8"?>
<ds:datastoreItem xmlns:ds="http://schemas.openxmlformats.org/officeDocument/2006/customXml" ds:itemID="{DAF38CB4-2195-4E2A-899D-7356E2214CF7}"/>
</file>

<file path=customXml/itemProps4.xml><?xml version="1.0" encoding="utf-8"?>
<ds:datastoreItem xmlns:ds="http://schemas.openxmlformats.org/officeDocument/2006/customXml" ds:itemID="{559FCACF-245F-4DAA-BC31-D69818A6F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</vt:lpstr>
      <vt:lpstr>Memo</vt:lpstr>
      <vt:lpstr>Summary</vt:lpstr>
      <vt:lpstr>2018-2019</vt:lpstr>
      <vt:lpstr>2017-2018</vt:lpstr>
      <vt:lpstr>2016-2017</vt:lpstr>
      <vt:lpstr>Memo!Print_Area</vt:lpstr>
      <vt:lpstr>Summary!Print_Area</vt:lpstr>
      <vt:lpstr>'2016-2017'!Print_Titles</vt:lpstr>
      <vt:lpstr>'2017-2018'!Print_Titles</vt:lpstr>
      <vt:lpstr>'2018-2019'!Print_Titles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Gorton, Pat</dc:creator>
  <cp:lastModifiedBy>Pluth, Jeanne</cp:lastModifiedBy>
  <cp:lastPrinted>2020-08-28T20:00:12Z</cp:lastPrinted>
  <dcterms:created xsi:type="dcterms:W3CDTF">2013-07-03T20:56:10Z</dcterms:created>
  <dcterms:modified xsi:type="dcterms:W3CDTF">2020-08-28T20:00:18Z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