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59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2.xml" ContentType="application/vnd.openxmlformats-officedocument.spreadsheetml.worksheet+xml"/>
  <Override PartName="/xl/worksheets/sheet81.xml" ContentType="application/vnd.openxmlformats-officedocument.spreadsheetml.worksheet+xml"/>
  <Override PartName="/xl/worksheets/sheet80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drawings/drawing1.xml" ContentType="application/vnd.openxmlformats-officedocument.drawing+xml"/>
  <Override PartName="/xl/worksheets/sheet48.xml" ContentType="application/vnd.openxmlformats-officedocument.spreadsheetml.worksheet+xml"/>
  <Override PartName="/xl/worksheets/sheet4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47.xml" ContentType="application/vnd.openxmlformats-officedocument.spreadsheetml.worksheet+xml"/>
  <Override PartName="/xl/worksheets/sheet24.xml" ContentType="application/vnd.openxmlformats-officedocument.spreadsheetml.worksheet+xml"/>
  <Override PartName="/xl/worksheets/sheet26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5.xml" ContentType="application/vnd.openxmlformats-officedocument.spreadsheetml.worksheet+xml"/>
  <Override PartName="/xl/worksheets/sheet30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ETHERBEE\New folder\"/>
    </mc:Choice>
  </mc:AlternateContent>
  <xr:revisionPtr revIDLastSave="0" documentId="13_ncr:1_{30C3AE5B-5F4B-4A73-9A7B-9EC960D61E7A}" xr6:coauthVersionLast="36" xr6:coauthVersionMax="36" xr10:uidLastSave="{00000000-0000-0000-0000-000000000000}"/>
  <bookViews>
    <workbookView xWindow="-120" yWindow="-120" windowWidth="24240" windowHeight="13140" tabRatio="823" xr2:uid="{00000000-000D-0000-FFFF-FFFF00000000}"/>
  </bookViews>
  <sheets>
    <sheet name="Redacted" sheetId="93" r:id="rId1"/>
    <sheet name="Monthly Cost Summary (R)" sheetId="90" r:id="rId2"/>
    <sheet name="Cost Summary (R)" sheetId="10" r:id="rId3"/>
    <sheet name="INC-DEC Summary-All Reserves" sheetId="92" r:id="rId4"/>
    <sheet name="INC-DEC Summary-CRO Only" sheetId="91" r:id="rId5"/>
    <sheet name="WY 1929 (R)" sheetId="11" r:id="rId6"/>
    <sheet name="WY 1930 (R)" sheetId="12" r:id="rId7"/>
    <sheet name="WY 1931 (R)" sheetId="13" r:id="rId8"/>
    <sheet name="WY 1932 (R)" sheetId="14" r:id="rId9"/>
    <sheet name="WY 1933 (R)" sheetId="15" r:id="rId10"/>
    <sheet name="WY 1934 (R)" sheetId="16" r:id="rId11"/>
    <sheet name=" WY 1935 (R)" sheetId="17" r:id="rId12"/>
    <sheet name="WY 1936 (R)" sheetId="18" r:id="rId13"/>
    <sheet name="WY 1937 (R)" sheetId="19" r:id="rId14"/>
    <sheet name="WY 1938 (R)" sheetId="20" r:id="rId15"/>
    <sheet name="WY 1939 (R)" sheetId="21" r:id="rId16"/>
    <sheet name="WY 1940 (R)" sheetId="22" r:id="rId17"/>
    <sheet name="WY 1941 (R)" sheetId="23" r:id="rId18"/>
    <sheet name="WY 1942 (R)" sheetId="24" r:id="rId19"/>
    <sheet name="WY 1943 (R)" sheetId="26" r:id="rId20"/>
    <sheet name="WY 1944 (R)" sheetId="27" r:id="rId21"/>
    <sheet name="WY 1945 (R)" sheetId="28" r:id="rId22"/>
    <sheet name="WY 1946 (R)" sheetId="29" r:id="rId23"/>
    <sheet name=" WY 1947 (R)" sheetId="30" r:id="rId24"/>
    <sheet name="WY 1948 (R)" sheetId="31" r:id="rId25"/>
    <sheet name="WY 1949 (R)" sheetId="32" r:id="rId26"/>
    <sheet name="WY 1950 (R)" sheetId="33" r:id="rId27"/>
    <sheet name="WY 1951 (R)" sheetId="34" r:id="rId28"/>
    <sheet name="WY 1952 (R)" sheetId="35" r:id="rId29"/>
    <sheet name="WY 1953 (R)" sheetId="36" r:id="rId30"/>
    <sheet name="WY 1954 (R)" sheetId="37" r:id="rId31"/>
    <sheet name="WY 1955 (R)" sheetId="38" r:id="rId32"/>
    <sheet name="WY 1956 (R)" sheetId="39" r:id="rId33"/>
    <sheet name="WY 1957 (R)" sheetId="40" r:id="rId34"/>
    <sheet name="WY 1958 (R)" sheetId="41" r:id="rId35"/>
    <sheet name="WY 1959 (R)" sheetId="42" r:id="rId36"/>
    <sheet name="WY 1960 (R)" sheetId="43" r:id="rId37"/>
    <sheet name="WY 1961 (R)" sheetId="44" r:id="rId38"/>
    <sheet name="WY 1962 (R)" sheetId="50" r:id="rId39"/>
    <sheet name="WY 1963 (R)" sheetId="51" r:id="rId40"/>
    <sheet name="WY 1964 (R)" sheetId="52" r:id="rId41"/>
    <sheet name="WY 1965 (R)" sheetId="53" r:id="rId42"/>
    <sheet name="WY 1966 (R)" sheetId="54" r:id="rId43"/>
    <sheet name="WY 1967 (R)" sheetId="55" r:id="rId44"/>
    <sheet name="WY 1968 (R)" sheetId="56" r:id="rId45"/>
    <sheet name="WY 1969 (R)" sheetId="45" r:id="rId46"/>
    <sheet name="WY 1970 (R)" sheetId="46" r:id="rId47"/>
    <sheet name="WY 1971 (R)" sheetId="47" r:id="rId48"/>
    <sheet name="WY 1972 (R)" sheetId="48" r:id="rId49"/>
    <sheet name="WY 1973 (R)" sheetId="49" r:id="rId50"/>
    <sheet name="WY 1974 (R)" sheetId="57" r:id="rId51"/>
    <sheet name="WY 1975 (R)" sheetId="58" r:id="rId52"/>
    <sheet name="WY 1976 (R)" sheetId="59" r:id="rId53"/>
    <sheet name="WY 1977 (R)" sheetId="72" r:id="rId54"/>
    <sheet name="WY 1978 (R)" sheetId="73" r:id="rId55"/>
    <sheet name="WY 1979 (R)" sheetId="74" r:id="rId56"/>
    <sheet name="WY 1980 (R)" sheetId="75" r:id="rId57"/>
    <sheet name="WY 1981 (R)" sheetId="76" r:id="rId58"/>
    <sheet name="WY 1982 (R)" sheetId="77" r:id="rId59"/>
    <sheet name="WY 1983 (R)" sheetId="78" r:id="rId60"/>
    <sheet name="WY 1984 (R)" sheetId="79" r:id="rId61"/>
    <sheet name="WY 1985 (R)" sheetId="80" r:id="rId62"/>
    <sheet name="WY 1986 (R)" sheetId="63" r:id="rId63"/>
    <sheet name="WY 1987 (R)" sheetId="64" r:id="rId64"/>
    <sheet name="WY 1988 (R)" sheetId="65" r:id="rId65"/>
    <sheet name="WY 1989 (R)" sheetId="66" r:id="rId66"/>
    <sheet name="WY 1990 (R)" sheetId="67" r:id="rId67"/>
    <sheet name="WY 1991 (R)" sheetId="68" r:id="rId68"/>
    <sheet name="WY 1992 (R)" sheetId="69" r:id="rId69"/>
    <sheet name="WY 1993 (R)" sheetId="70" r:id="rId70"/>
    <sheet name="WY 1994 (R)" sheetId="71" r:id="rId71"/>
    <sheet name="WY 1995 (R)" sheetId="60" r:id="rId72"/>
    <sheet name="WY 1996 (R)" sheetId="61" r:id="rId73"/>
    <sheet name="WY 1997 (R)" sheetId="7" r:id="rId74"/>
    <sheet name=" WY 1998 (R)" sheetId="6" r:id="rId75"/>
    <sheet name="WY 1999 (R)" sheetId="62" r:id="rId76"/>
    <sheet name="WY 2000 (R)" sheetId="87" r:id="rId77"/>
    <sheet name="WY 2001 (R)" sheetId="88" r:id="rId78"/>
    <sheet name="WY 2002 (R)" sheetId="81" r:id="rId79"/>
    <sheet name="WY 2003 (R)" sheetId="82" r:id="rId80"/>
    <sheet name="WY 2004 (R)" sheetId="83" r:id="rId81"/>
    <sheet name=" WY 2005 (R)" sheetId="84" r:id="rId82"/>
    <sheet name="WY 2006 (R)" sheetId="85" r:id="rId83"/>
    <sheet name="WY 2007 (R)" sheetId="86" r:id="rId84"/>
    <sheet name="WY 2008 (R)" sheetId="9" r:id="rId85"/>
    <sheet name="Current Year Output (R)" sheetId="8" r:id="rId86"/>
    <sheet name="Blank Template" sheetId="25" r:id="rId87"/>
    <sheet name="Allocation Factors (R)" sheetId="89" r:id="rId88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91" l="1"/>
  <c r="C8" i="91"/>
  <c r="K96" i="91" l="1"/>
  <c r="I96" i="91"/>
  <c r="G96" i="91"/>
  <c r="D96" i="91"/>
  <c r="K95" i="91"/>
  <c r="I95" i="91"/>
  <c r="G95" i="91"/>
  <c r="D95" i="91"/>
  <c r="K94" i="91"/>
  <c r="I94" i="91"/>
  <c r="G94" i="91"/>
  <c r="D94" i="91"/>
  <c r="K93" i="91"/>
  <c r="I93" i="91"/>
  <c r="G93" i="91"/>
  <c r="D93" i="91"/>
  <c r="K92" i="91"/>
  <c r="I92" i="91"/>
  <c r="G92" i="91"/>
  <c r="D92" i="91"/>
  <c r="K91" i="91"/>
  <c r="I91" i="91"/>
  <c r="G91" i="91"/>
  <c r="D91" i="91"/>
  <c r="K90" i="91"/>
  <c r="I90" i="91"/>
  <c r="G90" i="91"/>
  <c r="D90" i="91"/>
  <c r="K89" i="91"/>
  <c r="I89" i="91"/>
  <c r="G89" i="91"/>
  <c r="D89" i="91"/>
  <c r="K88" i="91"/>
  <c r="I88" i="91"/>
  <c r="G88" i="91"/>
  <c r="D88" i="91"/>
  <c r="K87" i="91"/>
  <c r="I87" i="91"/>
  <c r="G87" i="91"/>
  <c r="D87" i="91"/>
  <c r="K86" i="91"/>
  <c r="I86" i="91"/>
  <c r="G86" i="91"/>
  <c r="D86" i="91"/>
  <c r="K85" i="91"/>
  <c r="I85" i="91"/>
  <c r="G85" i="91"/>
  <c r="D85" i="91"/>
  <c r="K84" i="91"/>
  <c r="I84" i="91"/>
  <c r="G84" i="91"/>
  <c r="D84" i="91"/>
  <c r="K83" i="91"/>
  <c r="I83" i="91"/>
  <c r="G83" i="91"/>
  <c r="D83" i="91"/>
  <c r="K82" i="91"/>
  <c r="I82" i="91"/>
  <c r="G82" i="91"/>
  <c r="D82" i="91"/>
  <c r="K81" i="91"/>
  <c r="I81" i="91"/>
  <c r="G81" i="91"/>
  <c r="D81" i="91"/>
  <c r="K80" i="91"/>
  <c r="I80" i="91"/>
  <c r="G80" i="91"/>
  <c r="D80" i="91"/>
  <c r="K79" i="91"/>
  <c r="I79" i="91"/>
  <c r="G79" i="91"/>
  <c r="D79" i="91"/>
  <c r="K78" i="91"/>
  <c r="I78" i="91"/>
  <c r="G78" i="91"/>
  <c r="D78" i="91"/>
  <c r="K77" i="91"/>
  <c r="I77" i="91"/>
  <c r="G77" i="91"/>
  <c r="D77" i="91"/>
  <c r="K76" i="91"/>
  <c r="I76" i="91"/>
  <c r="G76" i="91"/>
  <c r="D76" i="91"/>
  <c r="K75" i="91"/>
  <c r="I75" i="91"/>
  <c r="G75" i="91"/>
  <c r="D75" i="91"/>
  <c r="K74" i="91"/>
  <c r="I74" i="91"/>
  <c r="G74" i="91"/>
  <c r="D74" i="91"/>
  <c r="K73" i="91"/>
  <c r="I73" i="91"/>
  <c r="G73" i="91"/>
  <c r="D73" i="91"/>
  <c r="K72" i="91"/>
  <c r="I72" i="91"/>
  <c r="G72" i="91"/>
  <c r="D72" i="91"/>
  <c r="K71" i="91"/>
  <c r="I71" i="91"/>
  <c r="G71" i="91"/>
  <c r="D71" i="91"/>
  <c r="K70" i="91"/>
  <c r="I70" i="91"/>
  <c r="G70" i="91"/>
  <c r="D70" i="91"/>
  <c r="K69" i="91"/>
  <c r="I69" i="91"/>
  <c r="G69" i="91"/>
  <c r="D69" i="91"/>
  <c r="K68" i="91"/>
  <c r="I68" i="91"/>
  <c r="G68" i="91"/>
  <c r="D68" i="91"/>
  <c r="K67" i="91"/>
  <c r="I67" i="91"/>
  <c r="G67" i="91"/>
  <c r="D67" i="91"/>
  <c r="K66" i="91"/>
  <c r="I66" i="91"/>
  <c r="G66" i="91"/>
  <c r="D66" i="91"/>
  <c r="K65" i="91"/>
  <c r="I65" i="91"/>
  <c r="G65" i="91"/>
  <c r="D65" i="91"/>
  <c r="K64" i="91"/>
  <c r="I64" i="91"/>
  <c r="G64" i="91"/>
  <c r="D64" i="91"/>
  <c r="K63" i="91"/>
  <c r="I63" i="91"/>
  <c r="G63" i="91"/>
  <c r="D63" i="91"/>
  <c r="K62" i="91"/>
  <c r="I62" i="91"/>
  <c r="G62" i="91"/>
  <c r="D62" i="91"/>
  <c r="K61" i="91"/>
  <c r="I61" i="91"/>
  <c r="G61" i="91"/>
  <c r="D61" i="91"/>
  <c r="K60" i="91"/>
  <c r="I60" i="91"/>
  <c r="G60" i="91"/>
  <c r="D60" i="91"/>
  <c r="K59" i="91"/>
  <c r="I59" i="91"/>
  <c r="G59" i="91"/>
  <c r="D59" i="91"/>
  <c r="K58" i="91"/>
  <c r="I58" i="91"/>
  <c r="G58" i="91"/>
  <c r="D58" i="91"/>
  <c r="K57" i="91"/>
  <c r="I57" i="91"/>
  <c r="G57" i="91"/>
  <c r="D57" i="91"/>
  <c r="K56" i="91"/>
  <c r="I56" i="91"/>
  <c r="G56" i="91"/>
  <c r="D56" i="91"/>
  <c r="K55" i="91"/>
  <c r="I55" i="91"/>
  <c r="G55" i="91"/>
  <c r="D55" i="91"/>
  <c r="K54" i="91"/>
  <c r="I54" i="91"/>
  <c r="G54" i="91"/>
  <c r="D54" i="91"/>
  <c r="K53" i="91"/>
  <c r="I53" i="91"/>
  <c r="G53" i="91"/>
  <c r="D53" i="91"/>
  <c r="K52" i="91"/>
  <c r="I52" i="91"/>
  <c r="G52" i="91"/>
  <c r="D52" i="91"/>
  <c r="K51" i="91"/>
  <c r="I51" i="91"/>
  <c r="G51" i="91"/>
  <c r="D51" i="91"/>
  <c r="K50" i="91"/>
  <c r="I50" i="91"/>
  <c r="G50" i="91"/>
  <c r="D50" i="91"/>
  <c r="K49" i="91"/>
  <c r="I49" i="91"/>
  <c r="G49" i="91"/>
  <c r="D49" i="91"/>
  <c r="K48" i="91"/>
  <c r="I48" i="91"/>
  <c r="G48" i="91"/>
  <c r="D48" i="91"/>
  <c r="K47" i="91"/>
  <c r="I47" i="91"/>
  <c r="G47" i="91"/>
  <c r="D47" i="91"/>
  <c r="K46" i="91"/>
  <c r="I46" i="91"/>
  <c r="G46" i="91"/>
  <c r="D46" i="91"/>
  <c r="K45" i="91"/>
  <c r="I45" i="91"/>
  <c r="G45" i="91"/>
  <c r="D45" i="91"/>
  <c r="K44" i="91"/>
  <c r="I44" i="91"/>
  <c r="G44" i="91"/>
  <c r="D44" i="91"/>
  <c r="K43" i="91"/>
  <c r="I43" i="91"/>
  <c r="G43" i="91"/>
  <c r="D43" i="91"/>
  <c r="K42" i="91"/>
  <c r="I42" i="91"/>
  <c r="G42" i="91"/>
  <c r="D42" i="91"/>
  <c r="K41" i="91"/>
  <c r="I41" i="91"/>
  <c r="G41" i="91"/>
  <c r="D41" i="91"/>
  <c r="K40" i="91"/>
  <c r="I40" i="91"/>
  <c r="G40" i="91"/>
  <c r="D40" i="91"/>
  <c r="K39" i="91"/>
  <c r="I39" i="91"/>
  <c r="G39" i="91"/>
  <c r="D39" i="91"/>
  <c r="K38" i="91"/>
  <c r="I38" i="91"/>
  <c r="G38" i="91"/>
  <c r="D38" i="91"/>
  <c r="K37" i="91"/>
  <c r="I37" i="91"/>
  <c r="G37" i="91"/>
  <c r="D37" i="91"/>
  <c r="K36" i="91"/>
  <c r="I36" i="91"/>
  <c r="G36" i="91"/>
  <c r="D36" i="91"/>
  <c r="K35" i="91"/>
  <c r="I35" i="91"/>
  <c r="G35" i="91"/>
  <c r="D35" i="91"/>
  <c r="K34" i="91"/>
  <c r="I34" i="91"/>
  <c r="G34" i="91"/>
  <c r="D34" i="91"/>
  <c r="K33" i="91"/>
  <c r="I33" i="91"/>
  <c r="G33" i="91"/>
  <c r="D33" i="91"/>
  <c r="K32" i="91"/>
  <c r="I32" i="91"/>
  <c r="G32" i="91"/>
  <c r="D32" i="91"/>
  <c r="K31" i="91"/>
  <c r="I31" i="91"/>
  <c r="G31" i="91"/>
  <c r="D31" i="91"/>
  <c r="K30" i="91"/>
  <c r="I30" i="91"/>
  <c r="G30" i="91"/>
  <c r="D30" i="91"/>
  <c r="K29" i="91"/>
  <c r="I29" i="91"/>
  <c r="G29" i="91"/>
  <c r="D29" i="91"/>
  <c r="K28" i="91"/>
  <c r="I28" i="91"/>
  <c r="G28" i="91"/>
  <c r="D28" i="91"/>
  <c r="K27" i="91"/>
  <c r="I27" i="91"/>
  <c r="G27" i="91"/>
  <c r="D27" i="91"/>
  <c r="K26" i="91"/>
  <c r="I26" i="91"/>
  <c r="G26" i="91"/>
  <c r="D26" i="91"/>
  <c r="K25" i="91"/>
  <c r="I25" i="91"/>
  <c r="G25" i="91"/>
  <c r="D25" i="91"/>
  <c r="K24" i="91"/>
  <c r="I24" i="91"/>
  <c r="G24" i="91"/>
  <c r="D24" i="91"/>
  <c r="K23" i="91"/>
  <c r="I23" i="91"/>
  <c r="G23" i="91"/>
  <c r="D23" i="91"/>
  <c r="K22" i="91"/>
  <c r="I22" i="91"/>
  <c r="G22" i="91"/>
  <c r="D22" i="91"/>
  <c r="K21" i="91"/>
  <c r="I21" i="91"/>
  <c r="G21" i="91"/>
  <c r="D21" i="91"/>
  <c r="K20" i="91"/>
  <c r="I20" i="91"/>
  <c r="G20" i="91"/>
  <c r="D20" i="91"/>
  <c r="K19" i="91"/>
  <c r="I19" i="91"/>
  <c r="G19" i="91"/>
  <c r="D19" i="91"/>
  <c r="K18" i="91"/>
  <c r="I18" i="91"/>
  <c r="G18" i="91"/>
  <c r="D18" i="91"/>
  <c r="K17" i="91"/>
  <c r="I17" i="91"/>
  <c r="G17" i="91"/>
  <c r="D17" i="91"/>
  <c r="R96" i="92"/>
  <c r="P96" i="92"/>
  <c r="O96" i="92"/>
  <c r="S96" i="92" s="1"/>
  <c r="M96" i="92"/>
  <c r="L96" i="92"/>
  <c r="K96" i="92"/>
  <c r="I96" i="92"/>
  <c r="H96" i="92"/>
  <c r="G96" i="92"/>
  <c r="E96" i="92"/>
  <c r="D96" i="92"/>
  <c r="C96" i="92"/>
  <c r="R95" i="92"/>
  <c r="P95" i="92"/>
  <c r="O95" i="92"/>
  <c r="S95" i="92" s="1"/>
  <c r="M95" i="92"/>
  <c r="L95" i="92"/>
  <c r="K95" i="92"/>
  <c r="I95" i="92"/>
  <c r="H95" i="92"/>
  <c r="G95" i="92"/>
  <c r="E95" i="92"/>
  <c r="D95" i="92"/>
  <c r="C95" i="92"/>
  <c r="R94" i="92"/>
  <c r="P94" i="92"/>
  <c r="O94" i="92"/>
  <c r="S94" i="92" s="1"/>
  <c r="M94" i="92"/>
  <c r="L94" i="92"/>
  <c r="K94" i="92"/>
  <c r="I94" i="92"/>
  <c r="H94" i="92"/>
  <c r="G94" i="92"/>
  <c r="E94" i="92"/>
  <c r="D94" i="92"/>
  <c r="C94" i="92"/>
  <c r="R93" i="92"/>
  <c r="P93" i="92"/>
  <c r="O93" i="92"/>
  <c r="S93" i="92" s="1"/>
  <c r="M93" i="92"/>
  <c r="L93" i="92"/>
  <c r="K93" i="92"/>
  <c r="I93" i="92"/>
  <c r="H93" i="92"/>
  <c r="G93" i="92"/>
  <c r="E93" i="92"/>
  <c r="D93" i="92"/>
  <c r="C93" i="92"/>
  <c r="R92" i="92"/>
  <c r="P92" i="92"/>
  <c r="O92" i="92"/>
  <c r="S92" i="92" s="1"/>
  <c r="M92" i="92"/>
  <c r="L92" i="92"/>
  <c r="K92" i="92"/>
  <c r="I92" i="92"/>
  <c r="H92" i="92"/>
  <c r="G92" i="92"/>
  <c r="E92" i="92"/>
  <c r="D92" i="92"/>
  <c r="C92" i="92"/>
  <c r="R91" i="92"/>
  <c r="P91" i="92"/>
  <c r="O91" i="92"/>
  <c r="S91" i="92" s="1"/>
  <c r="M91" i="92"/>
  <c r="L91" i="92"/>
  <c r="K91" i="92"/>
  <c r="I91" i="92"/>
  <c r="H91" i="92"/>
  <c r="G91" i="92"/>
  <c r="E91" i="92"/>
  <c r="D91" i="92"/>
  <c r="C91" i="92"/>
  <c r="R90" i="92"/>
  <c r="P90" i="92"/>
  <c r="O90" i="92"/>
  <c r="S90" i="92" s="1"/>
  <c r="M90" i="92"/>
  <c r="L90" i="92"/>
  <c r="K90" i="92"/>
  <c r="I90" i="92"/>
  <c r="H90" i="92"/>
  <c r="G90" i="92"/>
  <c r="E90" i="92"/>
  <c r="D90" i="92"/>
  <c r="C90" i="92"/>
  <c r="R89" i="92"/>
  <c r="P89" i="92"/>
  <c r="O89" i="92"/>
  <c r="S89" i="92" s="1"/>
  <c r="M89" i="92"/>
  <c r="L89" i="92"/>
  <c r="K89" i="92"/>
  <c r="I89" i="92"/>
  <c r="H89" i="92"/>
  <c r="G89" i="92"/>
  <c r="E89" i="92"/>
  <c r="D89" i="92"/>
  <c r="C89" i="92"/>
  <c r="R88" i="92"/>
  <c r="P88" i="92"/>
  <c r="O88" i="92"/>
  <c r="S88" i="92" s="1"/>
  <c r="M88" i="92"/>
  <c r="L88" i="92"/>
  <c r="K88" i="92"/>
  <c r="I88" i="92"/>
  <c r="H88" i="92"/>
  <c r="G88" i="92"/>
  <c r="E88" i="92"/>
  <c r="D88" i="92"/>
  <c r="C88" i="92"/>
  <c r="R87" i="92"/>
  <c r="P87" i="92"/>
  <c r="O87" i="92"/>
  <c r="S87" i="92" s="1"/>
  <c r="M87" i="92"/>
  <c r="L87" i="92"/>
  <c r="K87" i="92"/>
  <c r="I87" i="92"/>
  <c r="H87" i="92"/>
  <c r="G87" i="92"/>
  <c r="E87" i="92"/>
  <c r="D87" i="92"/>
  <c r="C87" i="92"/>
  <c r="R86" i="92"/>
  <c r="P86" i="92"/>
  <c r="O86" i="92"/>
  <c r="S86" i="92" s="1"/>
  <c r="M86" i="92"/>
  <c r="L86" i="92"/>
  <c r="K86" i="92"/>
  <c r="I86" i="92"/>
  <c r="H86" i="92"/>
  <c r="G86" i="92"/>
  <c r="E86" i="92"/>
  <c r="D86" i="92"/>
  <c r="C86" i="92"/>
  <c r="R85" i="92"/>
  <c r="P85" i="92"/>
  <c r="O85" i="92"/>
  <c r="S85" i="92" s="1"/>
  <c r="M85" i="92"/>
  <c r="L85" i="92"/>
  <c r="K85" i="92"/>
  <c r="I85" i="92"/>
  <c r="H85" i="92"/>
  <c r="G85" i="92"/>
  <c r="E85" i="92"/>
  <c r="D85" i="92"/>
  <c r="C85" i="92"/>
  <c r="R84" i="92"/>
  <c r="P84" i="92"/>
  <c r="O84" i="92"/>
  <c r="S84" i="92" s="1"/>
  <c r="M84" i="92"/>
  <c r="L84" i="92"/>
  <c r="K84" i="92"/>
  <c r="I84" i="92"/>
  <c r="H84" i="92"/>
  <c r="G84" i="92"/>
  <c r="E84" i="92"/>
  <c r="D84" i="92"/>
  <c r="C84" i="92"/>
  <c r="R83" i="92"/>
  <c r="P83" i="92"/>
  <c r="O83" i="92"/>
  <c r="S83" i="92" s="1"/>
  <c r="M83" i="92"/>
  <c r="L83" i="92"/>
  <c r="K83" i="92"/>
  <c r="I83" i="92"/>
  <c r="H83" i="92"/>
  <c r="G83" i="92"/>
  <c r="E83" i="92"/>
  <c r="D83" i="92"/>
  <c r="C83" i="92"/>
  <c r="R82" i="92"/>
  <c r="P82" i="92"/>
  <c r="O82" i="92"/>
  <c r="S82" i="92" s="1"/>
  <c r="M82" i="92"/>
  <c r="L82" i="92"/>
  <c r="K82" i="92"/>
  <c r="I82" i="92"/>
  <c r="H82" i="92"/>
  <c r="G82" i="92"/>
  <c r="E82" i="92"/>
  <c r="D82" i="92"/>
  <c r="C82" i="92"/>
  <c r="R81" i="92"/>
  <c r="P81" i="92"/>
  <c r="O81" i="92"/>
  <c r="S81" i="92" s="1"/>
  <c r="M81" i="92"/>
  <c r="L81" i="92"/>
  <c r="K81" i="92"/>
  <c r="I81" i="92"/>
  <c r="H81" i="92"/>
  <c r="G81" i="92"/>
  <c r="E81" i="92"/>
  <c r="D81" i="92"/>
  <c r="C81" i="92"/>
  <c r="R80" i="92"/>
  <c r="P80" i="92"/>
  <c r="O80" i="92"/>
  <c r="M80" i="92"/>
  <c r="L80" i="92"/>
  <c r="K80" i="92"/>
  <c r="I80" i="92"/>
  <c r="H80" i="92"/>
  <c r="G80" i="92"/>
  <c r="E80" i="92"/>
  <c r="D80" i="92"/>
  <c r="C80" i="92"/>
  <c r="R79" i="92"/>
  <c r="P79" i="92"/>
  <c r="O79" i="92"/>
  <c r="S79" i="92" s="1"/>
  <c r="M79" i="92"/>
  <c r="L79" i="92"/>
  <c r="K79" i="92"/>
  <c r="I79" i="92"/>
  <c r="H79" i="92"/>
  <c r="G79" i="92"/>
  <c r="E79" i="92"/>
  <c r="D79" i="92"/>
  <c r="C79" i="92"/>
  <c r="R78" i="92"/>
  <c r="P78" i="92"/>
  <c r="O78" i="92"/>
  <c r="S78" i="92" s="1"/>
  <c r="M78" i="92"/>
  <c r="L78" i="92"/>
  <c r="K78" i="92"/>
  <c r="I78" i="92"/>
  <c r="H78" i="92"/>
  <c r="G78" i="92"/>
  <c r="E78" i="92"/>
  <c r="D78" i="92"/>
  <c r="C78" i="92"/>
  <c r="R77" i="92"/>
  <c r="P77" i="92"/>
  <c r="O77" i="92"/>
  <c r="S77" i="92" s="1"/>
  <c r="M77" i="92"/>
  <c r="L77" i="92"/>
  <c r="K77" i="92"/>
  <c r="I77" i="92"/>
  <c r="H77" i="92"/>
  <c r="G77" i="92"/>
  <c r="E77" i="92"/>
  <c r="D77" i="92"/>
  <c r="C77" i="92"/>
  <c r="R76" i="92"/>
  <c r="P76" i="92"/>
  <c r="O76" i="92"/>
  <c r="S76" i="92" s="1"/>
  <c r="M76" i="92"/>
  <c r="L76" i="92"/>
  <c r="K76" i="92"/>
  <c r="I76" i="92"/>
  <c r="H76" i="92"/>
  <c r="G76" i="92"/>
  <c r="E76" i="92"/>
  <c r="D76" i="92"/>
  <c r="C76" i="92"/>
  <c r="R75" i="92"/>
  <c r="P75" i="92"/>
  <c r="O75" i="92"/>
  <c r="S75" i="92" s="1"/>
  <c r="M75" i="92"/>
  <c r="L75" i="92"/>
  <c r="K75" i="92"/>
  <c r="I75" i="92"/>
  <c r="H75" i="92"/>
  <c r="G75" i="92"/>
  <c r="E75" i="92"/>
  <c r="D75" i="92"/>
  <c r="C75" i="92"/>
  <c r="R74" i="92"/>
  <c r="P74" i="92"/>
  <c r="O74" i="92"/>
  <c r="M74" i="92"/>
  <c r="L74" i="92"/>
  <c r="K74" i="92"/>
  <c r="I74" i="92"/>
  <c r="H74" i="92"/>
  <c r="G74" i="92"/>
  <c r="E74" i="92"/>
  <c r="D74" i="92"/>
  <c r="C74" i="92"/>
  <c r="R73" i="92"/>
  <c r="P73" i="92"/>
  <c r="O73" i="92"/>
  <c r="M73" i="92"/>
  <c r="L73" i="92"/>
  <c r="K73" i="92"/>
  <c r="I73" i="92"/>
  <c r="H73" i="92"/>
  <c r="G73" i="92"/>
  <c r="E73" i="92"/>
  <c r="D73" i="92"/>
  <c r="C73" i="92"/>
  <c r="R72" i="92"/>
  <c r="P72" i="92"/>
  <c r="O72" i="92"/>
  <c r="S72" i="92" s="1"/>
  <c r="M72" i="92"/>
  <c r="L72" i="92"/>
  <c r="K72" i="92"/>
  <c r="I72" i="92"/>
  <c r="H72" i="92"/>
  <c r="G72" i="92"/>
  <c r="E72" i="92"/>
  <c r="D72" i="92"/>
  <c r="C72" i="92"/>
  <c r="R71" i="92"/>
  <c r="P71" i="92"/>
  <c r="O71" i="92"/>
  <c r="S71" i="92" s="1"/>
  <c r="M71" i="92"/>
  <c r="L71" i="92"/>
  <c r="K71" i="92"/>
  <c r="I71" i="92"/>
  <c r="H71" i="92"/>
  <c r="G71" i="92"/>
  <c r="E71" i="92"/>
  <c r="D71" i="92"/>
  <c r="C71" i="92"/>
  <c r="R70" i="92"/>
  <c r="P70" i="92"/>
  <c r="O70" i="92"/>
  <c r="S70" i="92" s="1"/>
  <c r="M70" i="92"/>
  <c r="L70" i="92"/>
  <c r="K70" i="92"/>
  <c r="I70" i="92"/>
  <c r="H70" i="92"/>
  <c r="G70" i="92"/>
  <c r="E70" i="92"/>
  <c r="D70" i="92"/>
  <c r="C70" i="92"/>
  <c r="R69" i="92"/>
  <c r="P69" i="92"/>
  <c r="O69" i="92"/>
  <c r="S69" i="92" s="1"/>
  <c r="M69" i="92"/>
  <c r="L69" i="92"/>
  <c r="K69" i="92"/>
  <c r="I69" i="92"/>
  <c r="H69" i="92"/>
  <c r="G69" i="92"/>
  <c r="E69" i="92"/>
  <c r="D69" i="92"/>
  <c r="C69" i="92"/>
  <c r="R68" i="92"/>
  <c r="P68" i="92"/>
  <c r="O68" i="92"/>
  <c r="M68" i="92"/>
  <c r="L68" i="92"/>
  <c r="K68" i="92"/>
  <c r="I68" i="92"/>
  <c r="H68" i="92"/>
  <c r="G68" i="92"/>
  <c r="E68" i="92"/>
  <c r="D68" i="92"/>
  <c r="C68" i="92"/>
  <c r="R67" i="92"/>
  <c r="P67" i="92"/>
  <c r="O67" i="92"/>
  <c r="S67" i="92" s="1"/>
  <c r="M67" i="92"/>
  <c r="L67" i="92"/>
  <c r="K67" i="92"/>
  <c r="I67" i="92"/>
  <c r="H67" i="92"/>
  <c r="G67" i="92"/>
  <c r="E67" i="92"/>
  <c r="D67" i="92"/>
  <c r="C67" i="92"/>
  <c r="R66" i="92"/>
  <c r="P66" i="92"/>
  <c r="O66" i="92"/>
  <c r="M66" i="92"/>
  <c r="L66" i="92"/>
  <c r="K66" i="92"/>
  <c r="I66" i="92"/>
  <c r="H66" i="92"/>
  <c r="G66" i="92"/>
  <c r="E66" i="92"/>
  <c r="D66" i="92"/>
  <c r="C66" i="92"/>
  <c r="R65" i="92"/>
  <c r="P65" i="92"/>
  <c r="O65" i="92"/>
  <c r="S65" i="92" s="1"/>
  <c r="M65" i="92"/>
  <c r="L65" i="92"/>
  <c r="K65" i="92"/>
  <c r="I65" i="92"/>
  <c r="H65" i="92"/>
  <c r="G65" i="92"/>
  <c r="E65" i="92"/>
  <c r="D65" i="92"/>
  <c r="C65" i="92"/>
  <c r="R64" i="92"/>
  <c r="P64" i="92"/>
  <c r="O64" i="92"/>
  <c r="S64" i="92" s="1"/>
  <c r="M64" i="92"/>
  <c r="L64" i="92"/>
  <c r="K64" i="92"/>
  <c r="I64" i="92"/>
  <c r="H64" i="92"/>
  <c r="G64" i="92"/>
  <c r="E64" i="92"/>
  <c r="D64" i="92"/>
  <c r="C64" i="92"/>
  <c r="R63" i="92"/>
  <c r="P63" i="92"/>
  <c r="O63" i="92"/>
  <c r="S63" i="92" s="1"/>
  <c r="M63" i="92"/>
  <c r="L63" i="92"/>
  <c r="K63" i="92"/>
  <c r="I63" i="92"/>
  <c r="H63" i="92"/>
  <c r="G63" i="92"/>
  <c r="E63" i="92"/>
  <c r="D63" i="92"/>
  <c r="C63" i="92"/>
  <c r="R62" i="92"/>
  <c r="P62" i="92"/>
  <c r="O62" i="92"/>
  <c r="M62" i="92"/>
  <c r="L62" i="92"/>
  <c r="K62" i="92"/>
  <c r="I62" i="92"/>
  <c r="H62" i="92"/>
  <c r="G62" i="92"/>
  <c r="E62" i="92"/>
  <c r="D62" i="92"/>
  <c r="C62" i="92"/>
  <c r="R61" i="92"/>
  <c r="P61" i="92"/>
  <c r="O61" i="92"/>
  <c r="S61" i="92" s="1"/>
  <c r="M61" i="92"/>
  <c r="L61" i="92"/>
  <c r="K61" i="92"/>
  <c r="I61" i="92"/>
  <c r="H61" i="92"/>
  <c r="G61" i="92"/>
  <c r="E61" i="92"/>
  <c r="D61" i="92"/>
  <c r="C61" i="92"/>
  <c r="R60" i="92"/>
  <c r="P60" i="92"/>
  <c r="O60" i="92"/>
  <c r="S60" i="92" s="1"/>
  <c r="M60" i="92"/>
  <c r="L60" i="92"/>
  <c r="K60" i="92"/>
  <c r="I60" i="92"/>
  <c r="H60" i="92"/>
  <c r="G60" i="92"/>
  <c r="E60" i="92"/>
  <c r="D60" i="92"/>
  <c r="C60" i="92"/>
  <c r="R59" i="92"/>
  <c r="P59" i="92"/>
  <c r="O59" i="92"/>
  <c r="S59" i="92" s="1"/>
  <c r="M59" i="92"/>
  <c r="L59" i="92"/>
  <c r="K59" i="92"/>
  <c r="I59" i="92"/>
  <c r="H59" i="92"/>
  <c r="G59" i="92"/>
  <c r="E59" i="92"/>
  <c r="D59" i="92"/>
  <c r="C59" i="92"/>
  <c r="R58" i="92"/>
  <c r="P58" i="92"/>
  <c r="O58" i="92"/>
  <c r="S58" i="92" s="1"/>
  <c r="M58" i="92"/>
  <c r="L58" i="92"/>
  <c r="K58" i="92"/>
  <c r="I58" i="92"/>
  <c r="H58" i="92"/>
  <c r="G58" i="92"/>
  <c r="E58" i="92"/>
  <c r="D58" i="92"/>
  <c r="C58" i="92"/>
  <c r="R57" i="92"/>
  <c r="P57" i="92"/>
  <c r="O57" i="92"/>
  <c r="S57" i="92" s="1"/>
  <c r="M57" i="92"/>
  <c r="L57" i="92"/>
  <c r="K57" i="92"/>
  <c r="I57" i="92"/>
  <c r="H57" i="92"/>
  <c r="G57" i="92"/>
  <c r="E57" i="92"/>
  <c r="D57" i="92"/>
  <c r="C57" i="92"/>
  <c r="R56" i="92"/>
  <c r="P56" i="92"/>
  <c r="O56" i="92"/>
  <c r="M56" i="92"/>
  <c r="L56" i="92"/>
  <c r="K56" i="92"/>
  <c r="I56" i="92"/>
  <c r="H56" i="92"/>
  <c r="G56" i="92"/>
  <c r="E56" i="92"/>
  <c r="D56" i="92"/>
  <c r="C56" i="92"/>
  <c r="R55" i="92"/>
  <c r="P55" i="92"/>
  <c r="O55" i="92"/>
  <c r="S55" i="92" s="1"/>
  <c r="M55" i="92"/>
  <c r="L55" i="92"/>
  <c r="K55" i="92"/>
  <c r="I55" i="92"/>
  <c r="H55" i="92"/>
  <c r="G55" i="92"/>
  <c r="E55" i="92"/>
  <c r="D55" i="92"/>
  <c r="C55" i="92"/>
  <c r="R54" i="92"/>
  <c r="P54" i="92"/>
  <c r="O54" i="92"/>
  <c r="S54" i="92" s="1"/>
  <c r="M54" i="92"/>
  <c r="L54" i="92"/>
  <c r="K54" i="92"/>
  <c r="I54" i="92"/>
  <c r="H54" i="92"/>
  <c r="G54" i="92"/>
  <c r="E54" i="92"/>
  <c r="D54" i="92"/>
  <c r="C54" i="92"/>
  <c r="R53" i="92"/>
  <c r="P53" i="92"/>
  <c r="O53" i="92"/>
  <c r="S53" i="92" s="1"/>
  <c r="M53" i="92"/>
  <c r="L53" i="92"/>
  <c r="K53" i="92"/>
  <c r="I53" i="92"/>
  <c r="H53" i="92"/>
  <c r="G53" i="92"/>
  <c r="E53" i="92"/>
  <c r="D53" i="92"/>
  <c r="C53" i="92"/>
  <c r="R52" i="92"/>
  <c r="P52" i="92"/>
  <c r="O52" i="92"/>
  <c r="S52" i="92" s="1"/>
  <c r="M52" i="92"/>
  <c r="L52" i="92"/>
  <c r="K52" i="92"/>
  <c r="I52" i="92"/>
  <c r="H52" i="92"/>
  <c r="G52" i="92"/>
  <c r="E52" i="92"/>
  <c r="D52" i="92"/>
  <c r="C52" i="92"/>
  <c r="R51" i="92"/>
  <c r="P51" i="92"/>
  <c r="O51" i="92"/>
  <c r="S51" i="92" s="1"/>
  <c r="M51" i="92"/>
  <c r="L51" i="92"/>
  <c r="K51" i="92"/>
  <c r="I51" i="92"/>
  <c r="H51" i="92"/>
  <c r="G51" i="92"/>
  <c r="E51" i="92"/>
  <c r="D51" i="92"/>
  <c r="C51" i="92"/>
  <c r="R50" i="92"/>
  <c r="P50" i="92"/>
  <c r="O50" i="92"/>
  <c r="M50" i="92"/>
  <c r="L50" i="92"/>
  <c r="K50" i="92"/>
  <c r="I50" i="92"/>
  <c r="H50" i="92"/>
  <c r="G50" i="92"/>
  <c r="E50" i="92"/>
  <c r="D50" i="92"/>
  <c r="C50" i="92"/>
  <c r="R49" i="92"/>
  <c r="P49" i="92"/>
  <c r="O49" i="92"/>
  <c r="Q49" i="92" s="1"/>
  <c r="M49" i="92"/>
  <c r="L49" i="92"/>
  <c r="K49" i="92"/>
  <c r="I49" i="92"/>
  <c r="H49" i="92"/>
  <c r="G49" i="92"/>
  <c r="E49" i="92"/>
  <c r="D49" i="92"/>
  <c r="C49" i="92"/>
  <c r="R48" i="92"/>
  <c r="P48" i="92"/>
  <c r="O48" i="92"/>
  <c r="S48" i="92" s="1"/>
  <c r="M48" i="92"/>
  <c r="L48" i="92"/>
  <c r="K48" i="92"/>
  <c r="I48" i="92"/>
  <c r="H48" i="92"/>
  <c r="G48" i="92"/>
  <c r="E48" i="92"/>
  <c r="D48" i="92"/>
  <c r="C48" i="92"/>
  <c r="R47" i="92"/>
  <c r="P47" i="92"/>
  <c r="O47" i="92"/>
  <c r="S47" i="92" s="1"/>
  <c r="M47" i="92"/>
  <c r="L47" i="92"/>
  <c r="K47" i="92"/>
  <c r="I47" i="92"/>
  <c r="H47" i="92"/>
  <c r="G47" i="92"/>
  <c r="E47" i="92"/>
  <c r="D47" i="92"/>
  <c r="C47" i="92"/>
  <c r="R46" i="92"/>
  <c r="P46" i="92"/>
  <c r="O46" i="92"/>
  <c r="S46" i="92" s="1"/>
  <c r="M46" i="92"/>
  <c r="L46" i="92"/>
  <c r="K46" i="92"/>
  <c r="I46" i="92"/>
  <c r="H46" i="92"/>
  <c r="G46" i="92"/>
  <c r="E46" i="92"/>
  <c r="D46" i="92"/>
  <c r="C46" i="92"/>
  <c r="R45" i="92"/>
  <c r="P45" i="92"/>
  <c r="O45" i="92"/>
  <c r="S45" i="92" s="1"/>
  <c r="M45" i="92"/>
  <c r="L45" i="92"/>
  <c r="K45" i="92"/>
  <c r="I45" i="92"/>
  <c r="H45" i="92"/>
  <c r="G45" i="92"/>
  <c r="E45" i="92"/>
  <c r="D45" i="92"/>
  <c r="C45" i="92"/>
  <c r="R44" i="92"/>
  <c r="P44" i="92"/>
  <c r="O44" i="92"/>
  <c r="Q44" i="92" s="1"/>
  <c r="M44" i="92"/>
  <c r="L44" i="92"/>
  <c r="K44" i="92"/>
  <c r="I44" i="92"/>
  <c r="H44" i="92"/>
  <c r="G44" i="92"/>
  <c r="E44" i="92"/>
  <c r="D44" i="92"/>
  <c r="C44" i="92"/>
  <c r="R43" i="92"/>
  <c r="P43" i="92"/>
  <c r="O43" i="92"/>
  <c r="S43" i="92" s="1"/>
  <c r="M43" i="92"/>
  <c r="L43" i="92"/>
  <c r="K43" i="92"/>
  <c r="I43" i="92"/>
  <c r="H43" i="92"/>
  <c r="G43" i="92"/>
  <c r="E43" i="92"/>
  <c r="D43" i="92"/>
  <c r="C43" i="92"/>
  <c r="R42" i="92"/>
  <c r="P42" i="92"/>
  <c r="O42" i="92"/>
  <c r="S42" i="92" s="1"/>
  <c r="M42" i="92"/>
  <c r="L42" i="92"/>
  <c r="K42" i="92"/>
  <c r="I42" i="92"/>
  <c r="H42" i="92"/>
  <c r="G42" i="92"/>
  <c r="E42" i="92"/>
  <c r="D42" i="92"/>
  <c r="C42" i="92"/>
  <c r="R41" i="92"/>
  <c r="P41" i="92"/>
  <c r="O41" i="92"/>
  <c r="S41" i="92" s="1"/>
  <c r="M41" i="92"/>
  <c r="L41" i="92"/>
  <c r="K41" i="92"/>
  <c r="I41" i="92"/>
  <c r="H41" i="92"/>
  <c r="G41" i="92"/>
  <c r="E41" i="92"/>
  <c r="D41" i="92"/>
  <c r="C41" i="92"/>
  <c r="R40" i="92"/>
  <c r="P40" i="92"/>
  <c r="O40" i="92"/>
  <c r="S40" i="92" s="1"/>
  <c r="M40" i="92"/>
  <c r="L40" i="92"/>
  <c r="K40" i="92"/>
  <c r="I40" i="92"/>
  <c r="H40" i="92"/>
  <c r="G40" i="92"/>
  <c r="E40" i="92"/>
  <c r="D40" i="92"/>
  <c r="C40" i="92"/>
  <c r="R39" i="92"/>
  <c r="P39" i="92"/>
  <c r="O39" i="92"/>
  <c r="S39" i="92" s="1"/>
  <c r="M39" i="92"/>
  <c r="L39" i="92"/>
  <c r="K39" i="92"/>
  <c r="I39" i="92"/>
  <c r="H39" i="92"/>
  <c r="G39" i="92"/>
  <c r="E39" i="92"/>
  <c r="D39" i="92"/>
  <c r="C39" i="92"/>
  <c r="R38" i="92"/>
  <c r="P38" i="92"/>
  <c r="O38" i="92"/>
  <c r="M38" i="92"/>
  <c r="L38" i="92"/>
  <c r="K38" i="92"/>
  <c r="I38" i="92"/>
  <c r="H38" i="92"/>
  <c r="G38" i="92"/>
  <c r="E38" i="92"/>
  <c r="D38" i="92"/>
  <c r="C38" i="92"/>
  <c r="R37" i="92"/>
  <c r="P37" i="92"/>
  <c r="O37" i="92"/>
  <c r="S37" i="92" s="1"/>
  <c r="M37" i="92"/>
  <c r="L37" i="92"/>
  <c r="K37" i="92"/>
  <c r="I37" i="92"/>
  <c r="H37" i="92"/>
  <c r="G37" i="92"/>
  <c r="E37" i="92"/>
  <c r="D37" i="92"/>
  <c r="C37" i="92"/>
  <c r="R36" i="92"/>
  <c r="P36" i="92"/>
  <c r="O36" i="92"/>
  <c r="S36" i="92" s="1"/>
  <c r="M36" i="92"/>
  <c r="L36" i="92"/>
  <c r="K36" i="92"/>
  <c r="I36" i="92"/>
  <c r="H36" i="92"/>
  <c r="G36" i="92"/>
  <c r="E36" i="92"/>
  <c r="D36" i="92"/>
  <c r="C36" i="92"/>
  <c r="R35" i="92"/>
  <c r="P35" i="92"/>
  <c r="O35" i="92"/>
  <c r="S35" i="92" s="1"/>
  <c r="M35" i="92"/>
  <c r="L35" i="92"/>
  <c r="K35" i="92"/>
  <c r="I35" i="92"/>
  <c r="H35" i="92"/>
  <c r="G35" i="92"/>
  <c r="E35" i="92"/>
  <c r="D35" i="92"/>
  <c r="C35" i="92"/>
  <c r="R34" i="92"/>
  <c r="P34" i="92"/>
  <c r="O34" i="92"/>
  <c r="S34" i="92" s="1"/>
  <c r="M34" i="92"/>
  <c r="L34" i="92"/>
  <c r="K34" i="92"/>
  <c r="I34" i="92"/>
  <c r="H34" i="92"/>
  <c r="G34" i="92"/>
  <c r="E34" i="92"/>
  <c r="D34" i="92"/>
  <c r="C34" i="92"/>
  <c r="R33" i="92"/>
  <c r="P33" i="92"/>
  <c r="O33" i="92"/>
  <c r="S33" i="92" s="1"/>
  <c r="M33" i="92"/>
  <c r="L33" i="92"/>
  <c r="K33" i="92"/>
  <c r="I33" i="92"/>
  <c r="H33" i="92"/>
  <c r="G33" i="92"/>
  <c r="E33" i="92"/>
  <c r="D33" i="92"/>
  <c r="C33" i="92"/>
  <c r="R32" i="92"/>
  <c r="P32" i="92"/>
  <c r="O32" i="92"/>
  <c r="Q32" i="92" s="1"/>
  <c r="M32" i="92"/>
  <c r="L32" i="92"/>
  <c r="K32" i="92"/>
  <c r="I32" i="92"/>
  <c r="H32" i="92"/>
  <c r="G32" i="92"/>
  <c r="E32" i="92"/>
  <c r="D32" i="92"/>
  <c r="C32" i="92"/>
  <c r="R31" i="92"/>
  <c r="P31" i="92"/>
  <c r="O31" i="92"/>
  <c r="M31" i="92"/>
  <c r="L31" i="92"/>
  <c r="K31" i="92"/>
  <c r="I31" i="92"/>
  <c r="H31" i="92"/>
  <c r="G31" i="92"/>
  <c r="E31" i="92"/>
  <c r="D31" i="92"/>
  <c r="C31" i="92"/>
  <c r="R30" i="92"/>
  <c r="P30" i="92"/>
  <c r="O30" i="92"/>
  <c r="S30" i="92" s="1"/>
  <c r="M30" i="92"/>
  <c r="L30" i="92"/>
  <c r="K30" i="92"/>
  <c r="I30" i="92"/>
  <c r="H30" i="92"/>
  <c r="G30" i="92"/>
  <c r="E30" i="92"/>
  <c r="D30" i="92"/>
  <c r="C30" i="92"/>
  <c r="R29" i="92"/>
  <c r="P29" i="92"/>
  <c r="O29" i="92"/>
  <c r="M29" i="92"/>
  <c r="L29" i="92"/>
  <c r="K29" i="92"/>
  <c r="I29" i="92"/>
  <c r="H29" i="92"/>
  <c r="G29" i="92"/>
  <c r="E29" i="92"/>
  <c r="D29" i="92"/>
  <c r="C29" i="92"/>
  <c r="R28" i="92"/>
  <c r="P28" i="92"/>
  <c r="O28" i="92"/>
  <c r="S28" i="92" s="1"/>
  <c r="M28" i="92"/>
  <c r="L28" i="92"/>
  <c r="K28" i="92"/>
  <c r="I28" i="92"/>
  <c r="H28" i="92"/>
  <c r="G28" i="92"/>
  <c r="E28" i="92"/>
  <c r="D28" i="92"/>
  <c r="C28" i="92"/>
  <c r="R27" i="92"/>
  <c r="P27" i="92"/>
  <c r="O27" i="92"/>
  <c r="S27" i="92" s="1"/>
  <c r="M27" i="92"/>
  <c r="L27" i="92"/>
  <c r="K27" i="92"/>
  <c r="I27" i="92"/>
  <c r="H27" i="92"/>
  <c r="G27" i="92"/>
  <c r="E27" i="92"/>
  <c r="D27" i="92"/>
  <c r="C27" i="92"/>
  <c r="R26" i="92"/>
  <c r="P26" i="92"/>
  <c r="O26" i="92"/>
  <c r="Q26" i="92" s="1"/>
  <c r="M26" i="92"/>
  <c r="L26" i="92"/>
  <c r="K26" i="92"/>
  <c r="I26" i="92"/>
  <c r="H26" i="92"/>
  <c r="G26" i="92"/>
  <c r="E26" i="92"/>
  <c r="D26" i="92"/>
  <c r="C26" i="92"/>
  <c r="R25" i="92"/>
  <c r="P25" i="92"/>
  <c r="O25" i="92"/>
  <c r="S25" i="92" s="1"/>
  <c r="M25" i="92"/>
  <c r="L25" i="92"/>
  <c r="K25" i="92"/>
  <c r="I25" i="92"/>
  <c r="H25" i="92"/>
  <c r="G25" i="92"/>
  <c r="E25" i="92"/>
  <c r="D25" i="92"/>
  <c r="C25" i="92"/>
  <c r="R24" i="92"/>
  <c r="P24" i="92"/>
  <c r="O24" i="92"/>
  <c r="S24" i="92" s="1"/>
  <c r="M24" i="92"/>
  <c r="L24" i="92"/>
  <c r="K24" i="92"/>
  <c r="I24" i="92"/>
  <c r="H24" i="92"/>
  <c r="G24" i="92"/>
  <c r="E24" i="92"/>
  <c r="D24" i="92"/>
  <c r="C24" i="92"/>
  <c r="R23" i="92"/>
  <c r="P23" i="92"/>
  <c r="O23" i="92"/>
  <c r="S23" i="92" s="1"/>
  <c r="M23" i="92"/>
  <c r="L23" i="92"/>
  <c r="K23" i="92"/>
  <c r="I23" i="92"/>
  <c r="H23" i="92"/>
  <c r="G23" i="92"/>
  <c r="E23" i="92"/>
  <c r="D23" i="92"/>
  <c r="C23" i="92"/>
  <c r="R22" i="92"/>
  <c r="P22" i="92"/>
  <c r="O22" i="92"/>
  <c r="S22" i="92" s="1"/>
  <c r="M22" i="92"/>
  <c r="L22" i="92"/>
  <c r="K22" i="92"/>
  <c r="I22" i="92"/>
  <c r="H22" i="92"/>
  <c r="G22" i="92"/>
  <c r="E22" i="92"/>
  <c r="D22" i="92"/>
  <c r="C22" i="92"/>
  <c r="R21" i="92"/>
  <c r="P21" i="92"/>
  <c r="O21" i="92"/>
  <c r="S21" i="92" s="1"/>
  <c r="M21" i="92"/>
  <c r="L21" i="92"/>
  <c r="K21" i="92"/>
  <c r="I21" i="92"/>
  <c r="H21" i="92"/>
  <c r="G21" i="92"/>
  <c r="E21" i="92"/>
  <c r="D21" i="92"/>
  <c r="C21" i="92"/>
  <c r="R20" i="92"/>
  <c r="P20" i="92"/>
  <c r="O20" i="92"/>
  <c r="M20" i="92"/>
  <c r="L20" i="92"/>
  <c r="K20" i="92"/>
  <c r="I20" i="92"/>
  <c r="H20" i="92"/>
  <c r="G20" i="92"/>
  <c r="E20" i="92"/>
  <c r="D20" i="92"/>
  <c r="C20" i="92"/>
  <c r="R19" i="92"/>
  <c r="P19" i="92"/>
  <c r="O19" i="92"/>
  <c r="S19" i="92" s="1"/>
  <c r="M19" i="92"/>
  <c r="L19" i="92"/>
  <c r="K19" i="92"/>
  <c r="I19" i="92"/>
  <c r="H19" i="92"/>
  <c r="G19" i="92"/>
  <c r="E19" i="92"/>
  <c r="D19" i="92"/>
  <c r="C19" i="92"/>
  <c r="R18" i="92"/>
  <c r="P18" i="92"/>
  <c r="O18" i="92"/>
  <c r="S18" i="92" s="1"/>
  <c r="M18" i="92"/>
  <c r="L18" i="92"/>
  <c r="K18" i="92"/>
  <c r="I18" i="92"/>
  <c r="H18" i="92"/>
  <c r="G18" i="92"/>
  <c r="E18" i="92"/>
  <c r="D18" i="92"/>
  <c r="C18" i="92"/>
  <c r="R17" i="92"/>
  <c r="P17" i="92"/>
  <c r="O17" i="92"/>
  <c r="M17" i="92"/>
  <c r="L17" i="92"/>
  <c r="L8" i="92" s="1"/>
  <c r="K17" i="92"/>
  <c r="I17" i="92"/>
  <c r="H17" i="92"/>
  <c r="H8" i="92" s="1"/>
  <c r="G17" i="92"/>
  <c r="E17" i="92"/>
  <c r="D17" i="92"/>
  <c r="C17" i="92"/>
  <c r="C8" i="92" s="1"/>
  <c r="S29" i="92"/>
  <c r="P8" i="92" l="1"/>
  <c r="Q95" i="92"/>
  <c r="Q56" i="92"/>
  <c r="Q50" i="92"/>
  <c r="Q38" i="92"/>
  <c r="G8" i="92"/>
  <c r="Q31" i="92"/>
  <c r="I8" i="92"/>
  <c r="M8" i="92"/>
  <c r="K8" i="92"/>
  <c r="G8" i="91"/>
  <c r="Q20" i="92"/>
  <c r="D8" i="91"/>
  <c r="G6" i="91" s="1"/>
  <c r="E8" i="92"/>
  <c r="R8" i="92"/>
  <c r="I8" i="91"/>
  <c r="K8" i="91"/>
  <c r="D8" i="92"/>
  <c r="S17" i="92"/>
  <c r="O8" i="92"/>
  <c r="S20" i="92"/>
  <c r="Q86" i="92"/>
  <c r="Q62" i="92"/>
  <c r="Q66" i="92"/>
  <c r="Q68" i="92"/>
  <c r="Q73" i="92"/>
  <c r="Q74" i="92"/>
  <c r="Q80" i="92"/>
  <c r="S56" i="92"/>
  <c r="Q65" i="92"/>
  <c r="Q72" i="92"/>
  <c r="Q79" i="92"/>
  <c r="S38" i="92"/>
  <c r="S80" i="92"/>
  <c r="S31" i="92"/>
  <c r="S49" i="92"/>
  <c r="S66" i="92"/>
  <c r="S73" i="92"/>
  <c r="S32" i="92"/>
  <c r="S50" i="92"/>
  <c r="Q67" i="92"/>
  <c r="S74" i="92"/>
  <c r="Q89" i="92"/>
  <c r="Q96" i="92"/>
  <c r="Q25" i="92"/>
  <c r="Q43" i="92"/>
  <c r="Q61" i="92"/>
  <c r="S68" i="92"/>
  <c r="Q83" i="92"/>
  <c r="Q90" i="92"/>
  <c r="S26" i="92"/>
  <c r="S44" i="92"/>
  <c r="S62" i="92"/>
  <c r="Q77" i="92"/>
  <c r="Q84" i="92"/>
  <c r="Q91" i="92"/>
  <c r="Q19" i="92"/>
  <c r="Q71" i="92"/>
  <c r="Q78" i="92"/>
  <c r="Q92" i="92"/>
  <c r="Q37" i="92"/>
  <c r="Q55" i="92"/>
  <c r="Q85" i="92"/>
  <c r="Q21" i="92"/>
  <c r="Q27" i="92"/>
  <c r="Q33" i="92"/>
  <c r="Q39" i="92"/>
  <c r="Q45" i="92"/>
  <c r="Q51" i="92"/>
  <c r="Q57" i="92"/>
  <c r="Q63" i="92"/>
  <c r="Q69" i="92"/>
  <c r="Q75" i="92"/>
  <c r="Q81" i="92"/>
  <c r="Q87" i="92"/>
  <c r="Q93" i="92"/>
  <c r="Q22" i="92"/>
  <c r="Q28" i="92"/>
  <c r="Q34" i="92"/>
  <c r="Q40" i="92"/>
  <c r="Q46" i="92"/>
  <c r="Q52" i="92"/>
  <c r="Q58" i="92"/>
  <c r="Q64" i="92"/>
  <c r="Q70" i="92"/>
  <c r="Q76" i="92"/>
  <c r="Q82" i="92"/>
  <c r="Q88" i="92"/>
  <c r="Q94" i="92"/>
  <c r="Q17" i="92"/>
  <c r="Q23" i="92"/>
  <c r="Q29" i="92"/>
  <c r="Q35" i="92"/>
  <c r="Q41" i="92"/>
  <c r="Q47" i="92"/>
  <c r="Q53" i="92"/>
  <c r="Q59" i="92"/>
  <c r="Q18" i="92"/>
  <c r="Q24" i="92"/>
  <c r="Q30" i="92"/>
  <c r="Q36" i="92"/>
  <c r="Q42" i="92"/>
  <c r="Q48" i="92"/>
  <c r="Q54" i="92"/>
  <c r="Q60" i="92"/>
  <c r="S8" i="92" l="1"/>
  <c r="Q8" i="92"/>
  <c r="G6" i="92" s="1"/>
  <c r="BP26" i="11" l="1"/>
  <c r="BL26" i="11"/>
  <c r="BP25" i="11"/>
  <c r="BQ25" i="11" s="1"/>
  <c r="BL25" i="11"/>
  <c r="BP24" i="11"/>
  <c r="BL24" i="11"/>
  <c r="BP23" i="11"/>
  <c r="BL23" i="11"/>
  <c r="BP22" i="11"/>
  <c r="BL22" i="11"/>
  <c r="BP21" i="11"/>
  <c r="BL21" i="11"/>
  <c r="BP20" i="11"/>
  <c r="BL20" i="11"/>
  <c r="BP19" i="11"/>
  <c r="BL19" i="11"/>
  <c r="BP18" i="11"/>
  <c r="BL18" i="11"/>
  <c r="BP17" i="11"/>
  <c r="BL17" i="11"/>
  <c r="BP16" i="11"/>
  <c r="BL16" i="11"/>
  <c r="BP15" i="11"/>
  <c r="BL15" i="11"/>
  <c r="BP10" i="11"/>
  <c r="BQ10" i="11" s="1"/>
  <c r="BL10" i="11"/>
  <c r="BP26" i="12"/>
  <c r="BQ26" i="12" s="1"/>
  <c r="BL26" i="12"/>
  <c r="BM26" i="12" s="1"/>
  <c r="BP25" i="12"/>
  <c r="BQ25" i="12" s="1"/>
  <c r="BL25" i="12"/>
  <c r="BM25" i="12" s="1"/>
  <c r="BP24" i="12"/>
  <c r="BQ24" i="12" s="1"/>
  <c r="BL24" i="12"/>
  <c r="BM24" i="12" s="1"/>
  <c r="BP23" i="12"/>
  <c r="BQ23" i="12" s="1"/>
  <c r="BL23" i="12"/>
  <c r="BM23" i="12" s="1"/>
  <c r="BP22" i="12"/>
  <c r="BQ22" i="12" s="1"/>
  <c r="BL22" i="12"/>
  <c r="BM22" i="12" s="1"/>
  <c r="BP21" i="12"/>
  <c r="BQ21" i="12" s="1"/>
  <c r="BL21" i="12"/>
  <c r="BM21" i="12" s="1"/>
  <c r="BP20" i="12"/>
  <c r="BQ20" i="12" s="1"/>
  <c r="BL20" i="12"/>
  <c r="BM20" i="12" s="1"/>
  <c r="BP19" i="12"/>
  <c r="BQ19" i="12" s="1"/>
  <c r="BL19" i="12"/>
  <c r="BM19" i="12" s="1"/>
  <c r="BP18" i="12"/>
  <c r="BQ18" i="12" s="1"/>
  <c r="BL18" i="12"/>
  <c r="BM18" i="12" s="1"/>
  <c r="BP17" i="12"/>
  <c r="BQ17" i="12" s="1"/>
  <c r="BL17" i="12"/>
  <c r="BM17" i="12" s="1"/>
  <c r="BP16" i="12"/>
  <c r="BQ16" i="12" s="1"/>
  <c r="BL16" i="12"/>
  <c r="BM16" i="12" s="1"/>
  <c r="BP15" i="12"/>
  <c r="BQ15" i="12" s="1"/>
  <c r="BL15" i="12"/>
  <c r="BM15" i="12" s="1"/>
  <c r="BP10" i="12"/>
  <c r="BQ10" i="12" s="1"/>
  <c r="BL10" i="12"/>
  <c r="BP26" i="13"/>
  <c r="BQ26" i="13" s="1"/>
  <c r="BL26" i="13"/>
  <c r="BM26" i="13" s="1"/>
  <c r="BP25" i="13"/>
  <c r="BQ25" i="13" s="1"/>
  <c r="BL25" i="13"/>
  <c r="BM25" i="13" s="1"/>
  <c r="BP24" i="13"/>
  <c r="BQ24" i="13" s="1"/>
  <c r="BL24" i="13"/>
  <c r="BM24" i="13" s="1"/>
  <c r="BP23" i="13"/>
  <c r="BQ23" i="13" s="1"/>
  <c r="BM23" i="13"/>
  <c r="BL23" i="13"/>
  <c r="BP22" i="13"/>
  <c r="BQ22" i="13" s="1"/>
  <c r="BL22" i="13"/>
  <c r="BM22" i="13" s="1"/>
  <c r="BP21" i="13"/>
  <c r="BQ21" i="13" s="1"/>
  <c r="BL21" i="13"/>
  <c r="BM21" i="13" s="1"/>
  <c r="BP20" i="13"/>
  <c r="BQ20" i="13" s="1"/>
  <c r="BL20" i="13"/>
  <c r="BM20" i="13" s="1"/>
  <c r="BP19" i="13"/>
  <c r="BQ19" i="13" s="1"/>
  <c r="BL19" i="13"/>
  <c r="BM19" i="13" s="1"/>
  <c r="BP18" i="13"/>
  <c r="BQ18" i="13" s="1"/>
  <c r="BL18" i="13"/>
  <c r="BM18" i="13" s="1"/>
  <c r="BP17" i="13"/>
  <c r="BQ17" i="13" s="1"/>
  <c r="BL17" i="13"/>
  <c r="BM17" i="13" s="1"/>
  <c r="BP16" i="13"/>
  <c r="BQ16" i="13" s="1"/>
  <c r="BL16" i="13"/>
  <c r="BM16" i="13" s="1"/>
  <c r="BP15" i="13"/>
  <c r="BQ15" i="13" s="1"/>
  <c r="BL15" i="13"/>
  <c r="BM15" i="13" s="1"/>
  <c r="BP10" i="13"/>
  <c r="BQ10" i="13" s="1"/>
  <c r="BL10" i="13"/>
  <c r="BP26" i="14"/>
  <c r="BQ26" i="14" s="1"/>
  <c r="BL26" i="14"/>
  <c r="BM26" i="14" s="1"/>
  <c r="BP25" i="14"/>
  <c r="BQ25" i="14" s="1"/>
  <c r="BL25" i="14"/>
  <c r="BM25" i="14" s="1"/>
  <c r="BP24" i="14"/>
  <c r="BQ24" i="14" s="1"/>
  <c r="BL24" i="14"/>
  <c r="BM24" i="14" s="1"/>
  <c r="BP23" i="14"/>
  <c r="BQ23" i="14" s="1"/>
  <c r="BL23" i="14"/>
  <c r="BM23" i="14" s="1"/>
  <c r="BP22" i="14"/>
  <c r="BQ22" i="14" s="1"/>
  <c r="BL22" i="14"/>
  <c r="BM22" i="14" s="1"/>
  <c r="BP21" i="14"/>
  <c r="BQ21" i="14" s="1"/>
  <c r="BL21" i="14"/>
  <c r="BM21" i="14" s="1"/>
  <c r="BP20" i="14"/>
  <c r="BQ20" i="14" s="1"/>
  <c r="BL20" i="14"/>
  <c r="BM20" i="14" s="1"/>
  <c r="BP19" i="14"/>
  <c r="BQ19" i="14" s="1"/>
  <c r="BL19" i="14"/>
  <c r="BM19" i="14" s="1"/>
  <c r="BP18" i="14"/>
  <c r="BQ18" i="14" s="1"/>
  <c r="BL18" i="14"/>
  <c r="BM18" i="14" s="1"/>
  <c r="BP17" i="14"/>
  <c r="BQ17" i="14" s="1"/>
  <c r="BL17" i="14"/>
  <c r="BM17" i="14" s="1"/>
  <c r="BP16" i="14"/>
  <c r="BQ16" i="14" s="1"/>
  <c r="BL16" i="14"/>
  <c r="BM16" i="14" s="1"/>
  <c r="BP15" i="14"/>
  <c r="BQ15" i="14" s="1"/>
  <c r="BL15" i="14"/>
  <c r="BM15" i="14" s="1"/>
  <c r="BP10" i="14"/>
  <c r="BQ10" i="14" s="1"/>
  <c r="BL10" i="14"/>
  <c r="BP26" i="15"/>
  <c r="BQ26" i="15" s="1"/>
  <c r="BL26" i="15"/>
  <c r="BM26" i="15" s="1"/>
  <c r="BP25" i="15"/>
  <c r="BQ25" i="15" s="1"/>
  <c r="BL25" i="15"/>
  <c r="BM25" i="15" s="1"/>
  <c r="BP24" i="15"/>
  <c r="BQ24" i="15" s="1"/>
  <c r="BL24" i="15"/>
  <c r="BM24" i="15" s="1"/>
  <c r="BP23" i="15"/>
  <c r="BQ23" i="15" s="1"/>
  <c r="BL23" i="15"/>
  <c r="BM23" i="15" s="1"/>
  <c r="BP22" i="15"/>
  <c r="BQ22" i="15" s="1"/>
  <c r="BL22" i="15"/>
  <c r="BM22" i="15" s="1"/>
  <c r="BP21" i="15"/>
  <c r="BQ21" i="15" s="1"/>
  <c r="BL21" i="15"/>
  <c r="BM21" i="15" s="1"/>
  <c r="BP20" i="15"/>
  <c r="BQ20" i="15" s="1"/>
  <c r="BL20" i="15"/>
  <c r="BM20" i="15" s="1"/>
  <c r="BP19" i="15"/>
  <c r="BQ19" i="15" s="1"/>
  <c r="BL19" i="15"/>
  <c r="BM19" i="15" s="1"/>
  <c r="BP18" i="15"/>
  <c r="BQ18" i="15" s="1"/>
  <c r="BL18" i="15"/>
  <c r="BM18" i="15" s="1"/>
  <c r="BP17" i="15"/>
  <c r="BQ17" i="15" s="1"/>
  <c r="BL17" i="15"/>
  <c r="BM17" i="15" s="1"/>
  <c r="BP16" i="15"/>
  <c r="BQ16" i="15" s="1"/>
  <c r="BL16" i="15"/>
  <c r="BM16" i="15" s="1"/>
  <c r="BP15" i="15"/>
  <c r="BQ15" i="15" s="1"/>
  <c r="BL15" i="15"/>
  <c r="BM15" i="15" s="1"/>
  <c r="BP10" i="15"/>
  <c r="BQ10" i="15" s="1"/>
  <c r="BL10" i="15"/>
  <c r="BP26" i="16"/>
  <c r="BQ26" i="16" s="1"/>
  <c r="BL26" i="16"/>
  <c r="BM26" i="16" s="1"/>
  <c r="BP25" i="16"/>
  <c r="BQ25" i="16" s="1"/>
  <c r="BL25" i="16"/>
  <c r="BM25" i="16" s="1"/>
  <c r="BP24" i="16"/>
  <c r="BQ24" i="16" s="1"/>
  <c r="BL24" i="16"/>
  <c r="BM24" i="16" s="1"/>
  <c r="BP23" i="16"/>
  <c r="BQ23" i="16" s="1"/>
  <c r="BL23" i="16"/>
  <c r="BM23" i="16" s="1"/>
  <c r="BP22" i="16"/>
  <c r="BQ22" i="16" s="1"/>
  <c r="BL22" i="16"/>
  <c r="BM22" i="16" s="1"/>
  <c r="BP21" i="16"/>
  <c r="BQ21" i="16" s="1"/>
  <c r="BL21" i="16"/>
  <c r="BM21" i="16" s="1"/>
  <c r="BP20" i="16"/>
  <c r="BQ20" i="16" s="1"/>
  <c r="BL20" i="16"/>
  <c r="BM20" i="16" s="1"/>
  <c r="BP19" i="16"/>
  <c r="BQ19" i="16" s="1"/>
  <c r="BL19" i="16"/>
  <c r="BM19" i="16" s="1"/>
  <c r="BP18" i="16"/>
  <c r="BQ18" i="16" s="1"/>
  <c r="BL18" i="16"/>
  <c r="BM18" i="16" s="1"/>
  <c r="BP17" i="16"/>
  <c r="BQ17" i="16" s="1"/>
  <c r="BL17" i="16"/>
  <c r="BM17" i="16" s="1"/>
  <c r="BP16" i="16"/>
  <c r="BQ16" i="16" s="1"/>
  <c r="BL16" i="16"/>
  <c r="BM16" i="16" s="1"/>
  <c r="BP15" i="16"/>
  <c r="BQ15" i="16" s="1"/>
  <c r="BL15" i="16"/>
  <c r="BM15" i="16" s="1"/>
  <c r="BP10" i="16"/>
  <c r="BQ10" i="16" s="1"/>
  <c r="BL10" i="16"/>
  <c r="BP26" i="17"/>
  <c r="BQ26" i="17" s="1"/>
  <c r="BL26" i="17"/>
  <c r="BM26" i="17" s="1"/>
  <c r="BP25" i="17"/>
  <c r="BQ25" i="17" s="1"/>
  <c r="BL25" i="17"/>
  <c r="BM25" i="17" s="1"/>
  <c r="BP24" i="17"/>
  <c r="BQ24" i="17" s="1"/>
  <c r="BL24" i="17"/>
  <c r="BM24" i="17" s="1"/>
  <c r="BP23" i="17"/>
  <c r="BQ23" i="17" s="1"/>
  <c r="BL23" i="17"/>
  <c r="BM23" i="17" s="1"/>
  <c r="BP22" i="17"/>
  <c r="BQ22" i="17" s="1"/>
  <c r="BL22" i="17"/>
  <c r="BM22" i="17" s="1"/>
  <c r="BP21" i="17"/>
  <c r="BQ21" i="17" s="1"/>
  <c r="BL21" i="17"/>
  <c r="BM21" i="17" s="1"/>
  <c r="BP20" i="17"/>
  <c r="BQ20" i="17" s="1"/>
  <c r="BL20" i="17"/>
  <c r="BM20" i="17" s="1"/>
  <c r="BP19" i="17"/>
  <c r="BQ19" i="17" s="1"/>
  <c r="BL19" i="17"/>
  <c r="BM19" i="17" s="1"/>
  <c r="BP18" i="17"/>
  <c r="BQ18" i="17" s="1"/>
  <c r="BL18" i="17"/>
  <c r="BM18" i="17" s="1"/>
  <c r="BP17" i="17"/>
  <c r="BQ17" i="17" s="1"/>
  <c r="BL17" i="17"/>
  <c r="BM17" i="17" s="1"/>
  <c r="BP16" i="17"/>
  <c r="BQ16" i="17" s="1"/>
  <c r="BL16" i="17"/>
  <c r="BM16" i="17" s="1"/>
  <c r="BP15" i="17"/>
  <c r="BQ15" i="17" s="1"/>
  <c r="BL15" i="17"/>
  <c r="BM15" i="17" s="1"/>
  <c r="BP10" i="17"/>
  <c r="BQ10" i="17" s="1"/>
  <c r="BL10" i="17"/>
  <c r="BP26" i="18"/>
  <c r="BQ26" i="18" s="1"/>
  <c r="BL26" i="18"/>
  <c r="BM26" i="18" s="1"/>
  <c r="BP25" i="18"/>
  <c r="BQ25" i="18" s="1"/>
  <c r="BL25" i="18"/>
  <c r="BM25" i="18" s="1"/>
  <c r="BQ24" i="18"/>
  <c r="BP24" i="18"/>
  <c r="BL24" i="18"/>
  <c r="BM24" i="18" s="1"/>
  <c r="BP23" i="18"/>
  <c r="BQ23" i="18" s="1"/>
  <c r="BL23" i="18"/>
  <c r="BM23" i="18" s="1"/>
  <c r="BP22" i="18"/>
  <c r="BQ22" i="18" s="1"/>
  <c r="BL22" i="18"/>
  <c r="BM22" i="18" s="1"/>
  <c r="BP21" i="18"/>
  <c r="BQ21" i="18" s="1"/>
  <c r="BL21" i="18"/>
  <c r="BM21" i="18" s="1"/>
  <c r="BP20" i="18"/>
  <c r="BQ20" i="18" s="1"/>
  <c r="BL20" i="18"/>
  <c r="BM20" i="18" s="1"/>
  <c r="BP19" i="18"/>
  <c r="BQ19" i="18" s="1"/>
  <c r="BL19" i="18"/>
  <c r="BM19" i="18" s="1"/>
  <c r="BP18" i="18"/>
  <c r="BQ18" i="18" s="1"/>
  <c r="BL18" i="18"/>
  <c r="BM18" i="18" s="1"/>
  <c r="BP17" i="18"/>
  <c r="BQ17" i="18" s="1"/>
  <c r="BL17" i="18"/>
  <c r="BM17" i="18" s="1"/>
  <c r="BP16" i="18"/>
  <c r="BQ16" i="18" s="1"/>
  <c r="BL16" i="18"/>
  <c r="BM16" i="18" s="1"/>
  <c r="BP15" i="18"/>
  <c r="BQ15" i="18" s="1"/>
  <c r="BL15" i="18"/>
  <c r="BM15" i="18" s="1"/>
  <c r="BP10" i="18"/>
  <c r="BQ10" i="18" s="1"/>
  <c r="BL10" i="18"/>
  <c r="BP26" i="19"/>
  <c r="BQ26" i="19" s="1"/>
  <c r="BL26" i="19"/>
  <c r="BM26" i="19" s="1"/>
  <c r="BP25" i="19"/>
  <c r="BQ25" i="19" s="1"/>
  <c r="BL25" i="19"/>
  <c r="BM25" i="19" s="1"/>
  <c r="BP24" i="19"/>
  <c r="BQ24" i="19" s="1"/>
  <c r="BL24" i="19"/>
  <c r="BM24" i="19" s="1"/>
  <c r="BP23" i="19"/>
  <c r="BQ23" i="19" s="1"/>
  <c r="BL23" i="19"/>
  <c r="BM23" i="19" s="1"/>
  <c r="BP22" i="19"/>
  <c r="BQ22" i="19" s="1"/>
  <c r="BL22" i="19"/>
  <c r="BM22" i="19" s="1"/>
  <c r="BP21" i="19"/>
  <c r="BQ21" i="19" s="1"/>
  <c r="BL21" i="19"/>
  <c r="BM21" i="19" s="1"/>
  <c r="BP20" i="19"/>
  <c r="BQ20" i="19" s="1"/>
  <c r="BL20" i="19"/>
  <c r="BM20" i="19" s="1"/>
  <c r="BP19" i="19"/>
  <c r="BQ19" i="19" s="1"/>
  <c r="BL19" i="19"/>
  <c r="BM19" i="19" s="1"/>
  <c r="BP18" i="19"/>
  <c r="BQ18" i="19" s="1"/>
  <c r="BL18" i="19"/>
  <c r="BM18" i="19" s="1"/>
  <c r="BP17" i="19"/>
  <c r="BQ17" i="19" s="1"/>
  <c r="BL17" i="19"/>
  <c r="BM17" i="19" s="1"/>
  <c r="BP16" i="19"/>
  <c r="BQ16" i="19" s="1"/>
  <c r="BL16" i="19"/>
  <c r="BM16" i="19" s="1"/>
  <c r="BP15" i="19"/>
  <c r="BQ15" i="19" s="1"/>
  <c r="BL15" i="19"/>
  <c r="BM15" i="19" s="1"/>
  <c r="BP10" i="19"/>
  <c r="BQ10" i="19" s="1"/>
  <c r="BL10" i="19"/>
  <c r="BP26" i="20"/>
  <c r="BQ26" i="20" s="1"/>
  <c r="BL26" i="20"/>
  <c r="BM26" i="20" s="1"/>
  <c r="BP25" i="20"/>
  <c r="BQ25" i="20" s="1"/>
  <c r="BL25" i="20"/>
  <c r="BM25" i="20" s="1"/>
  <c r="BP24" i="20"/>
  <c r="BQ24" i="20" s="1"/>
  <c r="BL24" i="20"/>
  <c r="BM24" i="20" s="1"/>
  <c r="BP23" i="20"/>
  <c r="BQ23" i="20" s="1"/>
  <c r="BL23" i="20"/>
  <c r="BM23" i="20" s="1"/>
  <c r="BP22" i="20"/>
  <c r="BQ22" i="20" s="1"/>
  <c r="BL22" i="20"/>
  <c r="BM22" i="20" s="1"/>
  <c r="BP21" i="20"/>
  <c r="BQ21" i="20" s="1"/>
  <c r="BL21" i="20"/>
  <c r="BM21" i="20" s="1"/>
  <c r="BP20" i="20"/>
  <c r="BQ20" i="20" s="1"/>
  <c r="BL20" i="20"/>
  <c r="BM20" i="20" s="1"/>
  <c r="BP19" i="20"/>
  <c r="BQ19" i="20" s="1"/>
  <c r="BL19" i="20"/>
  <c r="BM19" i="20" s="1"/>
  <c r="BP18" i="20"/>
  <c r="BQ18" i="20" s="1"/>
  <c r="BL18" i="20"/>
  <c r="BM18" i="20" s="1"/>
  <c r="BP17" i="20"/>
  <c r="BQ17" i="20" s="1"/>
  <c r="BL17" i="20"/>
  <c r="BM17" i="20" s="1"/>
  <c r="BP16" i="20"/>
  <c r="BQ16" i="20" s="1"/>
  <c r="BL16" i="20"/>
  <c r="BM16" i="20" s="1"/>
  <c r="BP15" i="20"/>
  <c r="BQ15" i="20" s="1"/>
  <c r="BL15" i="20"/>
  <c r="BM15" i="20" s="1"/>
  <c r="BP10" i="20"/>
  <c r="BQ10" i="20" s="1"/>
  <c r="BL10" i="20"/>
  <c r="BP26" i="21"/>
  <c r="BQ26" i="21" s="1"/>
  <c r="BL26" i="21"/>
  <c r="BM26" i="21" s="1"/>
  <c r="BP25" i="21"/>
  <c r="BQ25" i="21" s="1"/>
  <c r="BL25" i="21"/>
  <c r="BM25" i="21" s="1"/>
  <c r="BP24" i="21"/>
  <c r="BQ24" i="21" s="1"/>
  <c r="BL24" i="21"/>
  <c r="BM24" i="21" s="1"/>
  <c r="BP23" i="21"/>
  <c r="BQ23" i="21" s="1"/>
  <c r="BL23" i="21"/>
  <c r="BM23" i="21" s="1"/>
  <c r="BP22" i="21"/>
  <c r="BQ22" i="21" s="1"/>
  <c r="BL22" i="21"/>
  <c r="BM22" i="21" s="1"/>
  <c r="BP21" i="21"/>
  <c r="BQ21" i="21" s="1"/>
  <c r="BL21" i="21"/>
  <c r="BM21" i="21" s="1"/>
  <c r="BP20" i="21"/>
  <c r="BQ20" i="21" s="1"/>
  <c r="BL20" i="21"/>
  <c r="BM20" i="21" s="1"/>
  <c r="BP19" i="21"/>
  <c r="BQ19" i="21" s="1"/>
  <c r="BL19" i="21"/>
  <c r="BM19" i="21" s="1"/>
  <c r="BP18" i="21"/>
  <c r="BQ18" i="21" s="1"/>
  <c r="BL18" i="21"/>
  <c r="BM18" i="21" s="1"/>
  <c r="BP17" i="21"/>
  <c r="BQ17" i="21" s="1"/>
  <c r="BL17" i="21"/>
  <c r="BM17" i="21" s="1"/>
  <c r="BP16" i="21"/>
  <c r="BQ16" i="21" s="1"/>
  <c r="BL16" i="21"/>
  <c r="BM16" i="21" s="1"/>
  <c r="BP15" i="21"/>
  <c r="BQ15" i="21" s="1"/>
  <c r="BL15" i="21"/>
  <c r="BM15" i="21" s="1"/>
  <c r="BP10" i="21"/>
  <c r="BQ10" i="21" s="1"/>
  <c r="BL10" i="21"/>
  <c r="BP26" i="22"/>
  <c r="BQ26" i="22" s="1"/>
  <c r="BL26" i="22"/>
  <c r="BM26" i="22" s="1"/>
  <c r="BP25" i="22"/>
  <c r="BQ25" i="22" s="1"/>
  <c r="BL25" i="22"/>
  <c r="BM25" i="22" s="1"/>
  <c r="BP24" i="22"/>
  <c r="BQ24" i="22" s="1"/>
  <c r="BL24" i="22"/>
  <c r="BM24" i="22" s="1"/>
  <c r="BP23" i="22"/>
  <c r="BQ23" i="22" s="1"/>
  <c r="BL23" i="22"/>
  <c r="BM23" i="22" s="1"/>
  <c r="BP22" i="22"/>
  <c r="BQ22" i="22" s="1"/>
  <c r="BL22" i="22"/>
  <c r="BM22" i="22" s="1"/>
  <c r="BP21" i="22"/>
  <c r="BQ21" i="22" s="1"/>
  <c r="BL21" i="22"/>
  <c r="BM21" i="22" s="1"/>
  <c r="BP20" i="22"/>
  <c r="BQ20" i="22" s="1"/>
  <c r="BL20" i="22"/>
  <c r="BM20" i="22" s="1"/>
  <c r="BP19" i="22"/>
  <c r="BQ19" i="22" s="1"/>
  <c r="BL19" i="22"/>
  <c r="BM19" i="22" s="1"/>
  <c r="BP18" i="22"/>
  <c r="BQ18" i="22" s="1"/>
  <c r="BL18" i="22"/>
  <c r="BM18" i="22" s="1"/>
  <c r="BP17" i="22"/>
  <c r="BQ17" i="22" s="1"/>
  <c r="BL17" i="22"/>
  <c r="BM17" i="22" s="1"/>
  <c r="BP16" i="22"/>
  <c r="BQ16" i="22" s="1"/>
  <c r="BL16" i="22"/>
  <c r="BM16" i="22" s="1"/>
  <c r="BP15" i="22"/>
  <c r="BQ15" i="22" s="1"/>
  <c r="BL15" i="22"/>
  <c r="BM15" i="22" s="1"/>
  <c r="BP10" i="22"/>
  <c r="BQ10" i="22" s="1"/>
  <c r="BL10" i="22"/>
  <c r="BP26" i="23"/>
  <c r="BQ26" i="23" s="1"/>
  <c r="BL26" i="23"/>
  <c r="BM26" i="23" s="1"/>
  <c r="BP25" i="23"/>
  <c r="BQ25" i="23" s="1"/>
  <c r="BL25" i="23"/>
  <c r="BM25" i="23" s="1"/>
  <c r="BP24" i="23"/>
  <c r="BQ24" i="23" s="1"/>
  <c r="BL24" i="23"/>
  <c r="BM24" i="23" s="1"/>
  <c r="BP23" i="23"/>
  <c r="BQ23" i="23" s="1"/>
  <c r="BL23" i="23"/>
  <c r="BM23" i="23" s="1"/>
  <c r="BP22" i="23"/>
  <c r="BQ22" i="23" s="1"/>
  <c r="BL22" i="23"/>
  <c r="BM22" i="23" s="1"/>
  <c r="BP21" i="23"/>
  <c r="BQ21" i="23" s="1"/>
  <c r="BL21" i="23"/>
  <c r="BM21" i="23" s="1"/>
  <c r="BP20" i="23"/>
  <c r="BQ20" i="23" s="1"/>
  <c r="BL20" i="23"/>
  <c r="BM20" i="23" s="1"/>
  <c r="BP19" i="23"/>
  <c r="BQ19" i="23" s="1"/>
  <c r="BL19" i="23"/>
  <c r="BM19" i="23" s="1"/>
  <c r="BP18" i="23"/>
  <c r="BQ18" i="23" s="1"/>
  <c r="BL18" i="23"/>
  <c r="BM18" i="23" s="1"/>
  <c r="BP17" i="23"/>
  <c r="BQ17" i="23" s="1"/>
  <c r="BL17" i="23"/>
  <c r="BM17" i="23" s="1"/>
  <c r="BP16" i="23"/>
  <c r="BQ16" i="23" s="1"/>
  <c r="BL16" i="23"/>
  <c r="BM16" i="23" s="1"/>
  <c r="BP15" i="23"/>
  <c r="BQ15" i="23" s="1"/>
  <c r="BL15" i="23"/>
  <c r="BM15" i="23" s="1"/>
  <c r="BP10" i="23"/>
  <c r="BQ10" i="23" s="1"/>
  <c r="BL10" i="23"/>
  <c r="BP26" i="24"/>
  <c r="BQ26" i="24" s="1"/>
  <c r="BL26" i="24"/>
  <c r="BM26" i="24" s="1"/>
  <c r="BP25" i="24"/>
  <c r="BQ25" i="24" s="1"/>
  <c r="BL25" i="24"/>
  <c r="BM25" i="24" s="1"/>
  <c r="BP24" i="24"/>
  <c r="BQ24" i="24" s="1"/>
  <c r="BL24" i="24"/>
  <c r="BM24" i="24" s="1"/>
  <c r="BP23" i="24"/>
  <c r="BQ23" i="24" s="1"/>
  <c r="BL23" i="24"/>
  <c r="BM23" i="24" s="1"/>
  <c r="BP22" i="24"/>
  <c r="BQ22" i="24" s="1"/>
  <c r="BL22" i="24"/>
  <c r="BM22" i="24" s="1"/>
  <c r="BP21" i="24"/>
  <c r="BQ21" i="24" s="1"/>
  <c r="BL21" i="24"/>
  <c r="BM21" i="24" s="1"/>
  <c r="BP20" i="24"/>
  <c r="BQ20" i="24" s="1"/>
  <c r="BL20" i="24"/>
  <c r="BM20" i="24" s="1"/>
  <c r="BP19" i="24"/>
  <c r="BQ19" i="24" s="1"/>
  <c r="BL19" i="24"/>
  <c r="BM19" i="24" s="1"/>
  <c r="BP18" i="24"/>
  <c r="BQ18" i="24" s="1"/>
  <c r="BL18" i="24"/>
  <c r="BM18" i="24" s="1"/>
  <c r="BP17" i="24"/>
  <c r="BQ17" i="24" s="1"/>
  <c r="BL17" i="24"/>
  <c r="BM17" i="24" s="1"/>
  <c r="BP16" i="24"/>
  <c r="BQ16" i="24" s="1"/>
  <c r="BL16" i="24"/>
  <c r="BM16" i="24" s="1"/>
  <c r="BP15" i="24"/>
  <c r="BQ15" i="24" s="1"/>
  <c r="BL15" i="24"/>
  <c r="BM15" i="24" s="1"/>
  <c r="BP10" i="24"/>
  <c r="BQ10" i="24" s="1"/>
  <c r="BL10" i="24"/>
  <c r="BP26" i="26"/>
  <c r="BQ26" i="26" s="1"/>
  <c r="BL26" i="26"/>
  <c r="BM26" i="26" s="1"/>
  <c r="BP25" i="26"/>
  <c r="BQ25" i="26" s="1"/>
  <c r="BL25" i="26"/>
  <c r="BM25" i="26" s="1"/>
  <c r="BP24" i="26"/>
  <c r="BQ24" i="26" s="1"/>
  <c r="BL24" i="26"/>
  <c r="BM24" i="26" s="1"/>
  <c r="BP23" i="26"/>
  <c r="BQ23" i="26" s="1"/>
  <c r="BL23" i="26"/>
  <c r="BM23" i="26" s="1"/>
  <c r="BP22" i="26"/>
  <c r="BQ22" i="26" s="1"/>
  <c r="BL22" i="26"/>
  <c r="BM22" i="26" s="1"/>
  <c r="BP21" i="26"/>
  <c r="BQ21" i="26" s="1"/>
  <c r="BL21" i="26"/>
  <c r="BM21" i="26" s="1"/>
  <c r="BP20" i="26"/>
  <c r="BQ20" i="26" s="1"/>
  <c r="BL20" i="26"/>
  <c r="BM20" i="26" s="1"/>
  <c r="BP19" i="26"/>
  <c r="BQ19" i="26" s="1"/>
  <c r="BL19" i="26"/>
  <c r="BM19" i="26" s="1"/>
  <c r="BP18" i="26"/>
  <c r="BQ18" i="26" s="1"/>
  <c r="BL18" i="26"/>
  <c r="BM18" i="26" s="1"/>
  <c r="BP17" i="26"/>
  <c r="BQ17" i="26" s="1"/>
  <c r="BL17" i="26"/>
  <c r="BM17" i="26" s="1"/>
  <c r="BP16" i="26"/>
  <c r="BQ16" i="26" s="1"/>
  <c r="BL16" i="26"/>
  <c r="BM16" i="26" s="1"/>
  <c r="BP15" i="26"/>
  <c r="BQ15" i="26" s="1"/>
  <c r="BL15" i="26"/>
  <c r="BM15" i="26" s="1"/>
  <c r="BP10" i="26"/>
  <c r="BQ10" i="26" s="1"/>
  <c r="BL10" i="26"/>
  <c r="BP26" i="27"/>
  <c r="BQ26" i="27" s="1"/>
  <c r="BL26" i="27"/>
  <c r="BM26" i="27" s="1"/>
  <c r="BP25" i="27"/>
  <c r="BQ25" i="27" s="1"/>
  <c r="BL25" i="27"/>
  <c r="BM25" i="27" s="1"/>
  <c r="BP24" i="27"/>
  <c r="BQ24" i="27" s="1"/>
  <c r="BL24" i="27"/>
  <c r="BM24" i="27" s="1"/>
  <c r="BP23" i="27"/>
  <c r="BQ23" i="27" s="1"/>
  <c r="BL23" i="27"/>
  <c r="BM23" i="27" s="1"/>
  <c r="BP22" i="27"/>
  <c r="BQ22" i="27" s="1"/>
  <c r="BL22" i="27"/>
  <c r="BM22" i="27" s="1"/>
  <c r="BP21" i="27"/>
  <c r="BQ21" i="27" s="1"/>
  <c r="BL21" i="27"/>
  <c r="BM21" i="27" s="1"/>
  <c r="BP20" i="27"/>
  <c r="BQ20" i="27" s="1"/>
  <c r="BL20" i="27"/>
  <c r="BM20" i="27" s="1"/>
  <c r="BP19" i="27"/>
  <c r="BQ19" i="27" s="1"/>
  <c r="BL19" i="27"/>
  <c r="BM19" i="27" s="1"/>
  <c r="BP18" i="27"/>
  <c r="BQ18" i="27" s="1"/>
  <c r="BL18" i="27"/>
  <c r="BM18" i="27" s="1"/>
  <c r="BP17" i="27"/>
  <c r="BQ17" i="27" s="1"/>
  <c r="BL17" i="27"/>
  <c r="BM17" i="27" s="1"/>
  <c r="BP16" i="27"/>
  <c r="BQ16" i="27" s="1"/>
  <c r="BL16" i="27"/>
  <c r="BM16" i="27" s="1"/>
  <c r="BP15" i="27"/>
  <c r="BQ15" i="27" s="1"/>
  <c r="BL15" i="27"/>
  <c r="BM15" i="27" s="1"/>
  <c r="BP10" i="27"/>
  <c r="BQ10" i="27" s="1"/>
  <c r="BL10" i="27"/>
  <c r="BP26" i="28"/>
  <c r="BQ26" i="28" s="1"/>
  <c r="BL26" i="28"/>
  <c r="BM26" i="28" s="1"/>
  <c r="BP25" i="28"/>
  <c r="BQ25" i="28" s="1"/>
  <c r="BL25" i="28"/>
  <c r="BM25" i="28" s="1"/>
  <c r="BP24" i="28"/>
  <c r="BQ24" i="28" s="1"/>
  <c r="BL24" i="28"/>
  <c r="BM24" i="28" s="1"/>
  <c r="BP23" i="28"/>
  <c r="BQ23" i="28" s="1"/>
  <c r="BL23" i="28"/>
  <c r="BM23" i="28" s="1"/>
  <c r="BP22" i="28"/>
  <c r="BQ22" i="28" s="1"/>
  <c r="BL22" i="28"/>
  <c r="BM22" i="28" s="1"/>
  <c r="BP21" i="28"/>
  <c r="BQ21" i="28" s="1"/>
  <c r="BL21" i="28"/>
  <c r="BM21" i="28" s="1"/>
  <c r="BP20" i="28"/>
  <c r="BQ20" i="28" s="1"/>
  <c r="BL20" i="28"/>
  <c r="BM20" i="28" s="1"/>
  <c r="BP19" i="28"/>
  <c r="BQ19" i="28" s="1"/>
  <c r="BL19" i="28"/>
  <c r="BM19" i="28" s="1"/>
  <c r="BP18" i="28"/>
  <c r="BQ18" i="28" s="1"/>
  <c r="BL18" i="28"/>
  <c r="BM18" i="28" s="1"/>
  <c r="BP17" i="28"/>
  <c r="BQ17" i="28" s="1"/>
  <c r="BL17" i="28"/>
  <c r="BM17" i="28" s="1"/>
  <c r="BP16" i="28"/>
  <c r="BQ16" i="28" s="1"/>
  <c r="BL16" i="28"/>
  <c r="BM16" i="28" s="1"/>
  <c r="BP15" i="28"/>
  <c r="BQ15" i="28" s="1"/>
  <c r="BL15" i="28"/>
  <c r="BM15" i="28" s="1"/>
  <c r="BP10" i="28"/>
  <c r="BQ10" i="28" s="1"/>
  <c r="BL10" i="28"/>
  <c r="BP26" i="29"/>
  <c r="BQ26" i="29" s="1"/>
  <c r="BL26" i="29"/>
  <c r="BM26" i="29" s="1"/>
  <c r="BP25" i="29"/>
  <c r="BQ25" i="29" s="1"/>
  <c r="BL25" i="29"/>
  <c r="BM25" i="29" s="1"/>
  <c r="BP24" i="29"/>
  <c r="BQ24" i="29" s="1"/>
  <c r="BL24" i="29"/>
  <c r="BM24" i="29" s="1"/>
  <c r="BP23" i="29"/>
  <c r="BQ23" i="29" s="1"/>
  <c r="BL23" i="29"/>
  <c r="BM23" i="29" s="1"/>
  <c r="BP22" i="29"/>
  <c r="BQ22" i="29" s="1"/>
  <c r="BL22" i="29"/>
  <c r="BM22" i="29" s="1"/>
  <c r="BP21" i="29"/>
  <c r="BQ21" i="29" s="1"/>
  <c r="BL21" i="29"/>
  <c r="BM21" i="29" s="1"/>
  <c r="BP20" i="29"/>
  <c r="BQ20" i="29" s="1"/>
  <c r="BL20" i="29"/>
  <c r="BM20" i="29" s="1"/>
  <c r="BP19" i="29"/>
  <c r="BQ19" i="29" s="1"/>
  <c r="BL19" i="29"/>
  <c r="BM19" i="29" s="1"/>
  <c r="BP18" i="29"/>
  <c r="BQ18" i="29" s="1"/>
  <c r="BL18" i="29"/>
  <c r="BM18" i="29" s="1"/>
  <c r="BP17" i="29"/>
  <c r="BQ17" i="29" s="1"/>
  <c r="BL17" i="29"/>
  <c r="BM17" i="29" s="1"/>
  <c r="BP16" i="29"/>
  <c r="BQ16" i="29" s="1"/>
  <c r="BL16" i="29"/>
  <c r="BM16" i="29" s="1"/>
  <c r="BP15" i="29"/>
  <c r="BQ15" i="29" s="1"/>
  <c r="BL15" i="29"/>
  <c r="BM15" i="29" s="1"/>
  <c r="BP10" i="29"/>
  <c r="BQ10" i="29" s="1"/>
  <c r="BL10" i="29"/>
  <c r="BP26" i="30"/>
  <c r="BQ26" i="30" s="1"/>
  <c r="BL26" i="30"/>
  <c r="BM26" i="30" s="1"/>
  <c r="BP25" i="30"/>
  <c r="BQ25" i="30" s="1"/>
  <c r="BL25" i="30"/>
  <c r="BM25" i="30" s="1"/>
  <c r="BP24" i="30"/>
  <c r="BQ24" i="30" s="1"/>
  <c r="BL24" i="30"/>
  <c r="BM24" i="30" s="1"/>
  <c r="BP23" i="30"/>
  <c r="BQ23" i="30" s="1"/>
  <c r="BL23" i="30"/>
  <c r="BM23" i="30" s="1"/>
  <c r="BP22" i="30"/>
  <c r="BQ22" i="30" s="1"/>
  <c r="BL22" i="30"/>
  <c r="BM22" i="30" s="1"/>
  <c r="BP21" i="30"/>
  <c r="BQ21" i="30" s="1"/>
  <c r="BL21" i="30"/>
  <c r="BM21" i="30" s="1"/>
  <c r="BP20" i="30"/>
  <c r="BQ20" i="30" s="1"/>
  <c r="BL20" i="30"/>
  <c r="BM20" i="30" s="1"/>
  <c r="BP19" i="30"/>
  <c r="BQ19" i="30" s="1"/>
  <c r="BL19" i="30"/>
  <c r="BM19" i="30" s="1"/>
  <c r="BP18" i="30"/>
  <c r="BQ18" i="30" s="1"/>
  <c r="BL18" i="30"/>
  <c r="BM18" i="30" s="1"/>
  <c r="BP17" i="30"/>
  <c r="BQ17" i="30" s="1"/>
  <c r="BL17" i="30"/>
  <c r="BM17" i="30" s="1"/>
  <c r="BP16" i="30"/>
  <c r="BQ16" i="30" s="1"/>
  <c r="BL16" i="30"/>
  <c r="BM16" i="30" s="1"/>
  <c r="BP15" i="30"/>
  <c r="BQ15" i="30" s="1"/>
  <c r="BL15" i="30"/>
  <c r="BM15" i="30" s="1"/>
  <c r="BP10" i="30"/>
  <c r="BQ10" i="30" s="1"/>
  <c r="BL10" i="30"/>
  <c r="BP26" i="31"/>
  <c r="BQ26" i="31" s="1"/>
  <c r="BL26" i="31"/>
  <c r="BM26" i="31" s="1"/>
  <c r="BP25" i="31"/>
  <c r="BQ25" i="31" s="1"/>
  <c r="BL25" i="31"/>
  <c r="BM25" i="31" s="1"/>
  <c r="BP24" i="31"/>
  <c r="BQ24" i="31" s="1"/>
  <c r="BL24" i="31"/>
  <c r="BM24" i="31" s="1"/>
  <c r="BP23" i="31"/>
  <c r="BQ23" i="31" s="1"/>
  <c r="BL23" i="31"/>
  <c r="BM23" i="31" s="1"/>
  <c r="BP22" i="31"/>
  <c r="BQ22" i="31" s="1"/>
  <c r="BL22" i="31"/>
  <c r="BM22" i="31" s="1"/>
  <c r="BP21" i="31"/>
  <c r="BQ21" i="31" s="1"/>
  <c r="BL21" i="31"/>
  <c r="BM21" i="31" s="1"/>
  <c r="BP20" i="31"/>
  <c r="BQ20" i="31" s="1"/>
  <c r="BL20" i="31"/>
  <c r="BM20" i="31" s="1"/>
  <c r="BP19" i="31"/>
  <c r="BQ19" i="31" s="1"/>
  <c r="BL19" i="31"/>
  <c r="BM19" i="31" s="1"/>
  <c r="BP18" i="31"/>
  <c r="BQ18" i="31" s="1"/>
  <c r="BL18" i="31"/>
  <c r="BM18" i="31" s="1"/>
  <c r="BP17" i="31"/>
  <c r="BQ17" i="31" s="1"/>
  <c r="BL17" i="31"/>
  <c r="BM17" i="31" s="1"/>
  <c r="BP16" i="31"/>
  <c r="BQ16" i="31" s="1"/>
  <c r="BL16" i="31"/>
  <c r="BM16" i="31" s="1"/>
  <c r="BP15" i="31"/>
  <c r="BQ15" i="31" s="1"/>
  <c r="BL15" i="31"/>
  <c r="BM15" i="31" s="1"/>
  <c r="BP10" i="31"/>
  <c r="BQ10" i="31" s="1"/>
  <c r="BL10" i="31"/>
  <c r="BP26" i="32"/>
  <c r="BQ26" i="32" s="1"/>
  <c r="BL26" i="32"/>
  <c r="BM26" i="32" s="1"/>
  <c r="BP25" i="32"/>
  <c r="BQ25" i="32" s="1"/>
  <c r="BL25" i="32"/>
  <c r="BM25" i="32" s="1"/>
  <c r="BP24" i="32"/>
  <c r="BQ24" i="32" s="1"/>
  <c r="BL24" i="32"/>
  <c r="BM24" i="32" s="1"/>
  <c r="BP23" i="32"/>
  <c r="BQ23" i="32" s="1"/>
  <c r="BL23" i="32"/>
  <c r="BM23" i="32" s="1"/>
  <c r="BP22" i="32"/>
  <c r="BQ22" i="32" s="1"/>
  <c r="BL22" i="32"/>
  <c r="BM22" i="32" s="1"/>
  <c r="BP21" i="32"/>
  <c r="BQ21" i="32" s="1"/>
  <c r="BL21" i="32"/>
  <c r="BM21" i="32" s="1"/>
  <c r="BP20" i="32"/>
  <c r="BQ20" i="32" s="1"/>
  <c r="BL20" i="32"/>
  <c r="BM20" i="32" s="1"/>
  <c r="BP19" i="32"/>
  <c r="BQ19" i="32" s="1"/>
  <c r="BL19" i="32"/>
  <c r="BM19" i="32" s="1"/>
  <c r="BP18" i="32"/>
  <c r="BQ18" i="32" s="1"/>
  <c r="BL18" i="32"/>
  <c r="BM18" i="32" s="1"/>
  <c r="BP17" i="32"/>
  <c r="BQ17" i="32" s="1"/>
  <c r="BL17" i="32"/>
  <c r="BM17" i="32" s="1"/>
  <c r="BP16" i="32"/>
  <c r="BQ16" i="32" s="1"/>
  <c r="BL16" i="32"/>
  <c r="BM16" i="32" s="1"/>
  <c r="BP15" i="32"/>
  <c r="BQ15" i="32" s="1"/>
  <c r="BL15" i="32"/>
  <c r="BM15" i="32" s="1"/>
  <c r="BP10" i="32"/>
  <c r="BQ10" i="32" s="1"/>
  <c r="BL10" i="32"/>
  <c r="BP26" i="33"/>
  <c r="BQ26" i="33" s="1"/>
  <c r="BL26" i="33"/>
  <c r="BM26" i="33" s="1"/>
  <c r="BP25" i="33"/>
  <c r="BQ25" i="33" s="1"/>
  <c r="BL25" i="33"/>
  <c r="BM25" i="33" s="1"/>
  <c r="BP24" i="33"/>
  <c r="BQ24" i="33" s="1"/>
  <c r="BL24" i="33"/>
  <c r="BM24" i="33" s="1"/>
  <c r="BP23" i="33"/>
  <c r="BQ23" i="33" s="1"/>
  <c r="BL23" i="33"/>
  <c r="BM23" i="33" s="1"/>
  <c r="BP22" i="33"/>
  <c r="BQ22" i="33" s="1"/>
  <c r="BL22" i="33"/>
  <c r="BM22" i="33" s="1"/>
  <c r="BP21" i="33"/>
  <c r="BQ21" i="33" s="1"/>
  <c r="BL21" i="33"/>
  <c r="BM21" i="33" s="1"/>
  <c r="BP20" i="33"/>
  <c r="BQ20" i="33" s="1"/>
  <c r="BL20" i="33"/>
  <c r="BM20" i="33" s="1"/>
  <c r="BP19" i="33"/>
  <c r="BQ19" i="33" s="1"/>
  <c r="BL19" i="33"/>
  <c r="BM19" i="33" s="1"/>
  <c r="BP18" i="33"/>
  <c r="BQ18" i="33" s="1"/>
  <c r="BL18" i="33"/>
  <c r="BM18" i="33" s="1"/>
  <c r="BP17" i="33"/>
  <c r="BQ17" i="33" s="1"/>
  <c r="BL17" i="33"/>
  <c r="BM17" i="33" s="1"/>
  <c r="BP16" i="33"/>
  <c r="BQ16" i="33" s="1"/>
  <c r="BL16" i="33"/>
  <c r="BM16" i="33" s="1"/>
  <c r="BP15" i="33"/>
  <c r="BQ15" i="33" s="1"/>
  <c r="BL15" i="33"/>
  <c r="BM15" i="33" s="1"/>
  <c r="BP10" i="33"/>
  <c r="BQ10" i="33" s="1"/>
  <c r="BL10" i="33"/>
  <c r="BP26" i="34"/>
  <c r="BQ26" i="34" s="1"/>
  <c r="BL26" i="34"/>
  <c r="BM26" i="34" s="1"/>
  <c r="BP25" i="34"/>
  <c r="BQ25" i="34" s="1"/>
  <c r="BL25" i="34"/>
  <c r="BM25" i="34" s="1"/>
  <c r="BP24" i="34"/>
  <c r="BQ24" i="34" s="1"/>
  <c r="BL24" i="34"/>
  <c r="BM24" i="34" s="1"/>
  <c r="BP23" i="34"/>
  <c r="BQ23" i="34" s="1"/>
  <c r="BL23" i="34"/>
  <c r="BM23" i="34" s="1"/>
  <c r="BP22" i="34"/>
  <c r="BQ22" i="34" s="1"/>
  <c r="BL22" i="34"/>
  <c r="BM22" i="34" s="1"/>
  <c r="BP21" i="34"/>
  <c r="BQ21" i="34" s="1"/>
  <c r="BL21" i="34"/>
  <c r="BM21" i="34" s="1"/>
  <c r="BP20" i="34"/>
  <c r="BQ20" i="34" s="1"/>
  <c r="BL20" i="34"/>
  <c r="BM20" i="34" s="1"/>
  <c r="BP19" i="34"/>
  <c r="BQ19" i="34" s="1"/>
  <c r="BL19" i="34"/>
  <c r="BM19" i="34" s="1"/>
  <c r="BP18" i="34"/>
  <c r="BQ18" i="34" s="1"/>
  <c r="BL18" i="34"/>
  <c r="BM18" i="34" s="1"/>
  <c r="BP17" i="34"/>
  <c r="BQ17" i="34" s="1"/>
  <c r="BL17" i="34"/>
  <c r="BM17" i="34" s="1"/>
  <c r="BP16" i="34"/>
  <c r="BQ16" i="34" s="1"/>
  <c r="BL16" i="34"/>
  <c r="BM16" i="34" s="1"/>
  <c r="BP15" i="34"/>
  <c r="BQ15" i="34" s="1"/>
  <c r="BL15" i="34"/>
  <c r="BM15" i="34" s="1"/>
  <c r="BP10" i="34"/>
  <c r="BQ10" i="34" s="1"/>
  <c r="BL10" i="34"/>
  <c r="BP26" i="35"/>
  <c r="BQ26" i="35" s="1"/>
  <c r="BL26" i="35"/>
  <c r="BM26" i="35" s="1"/>
  <c r="BP25" i="35"/>
  <c r="BQ25" i="35" s="1"/>
  <c r="BL25" i="35"/>
  <c r="BM25" i="35" s="1"/>
  <c r="BP24" i="35"/>
  <c r="BQ24" i="35" s="1"/>
  <c r="BL24" i="35"/>
  <c r="BM24" i="35" s="1"/>
  <c r="BP23" i="35"/>
  <c r="BQ23" i="35" s="1"/>
  <c r="BL23" i="35"/>
  <c r="BM23" i="35" s="1"/>
  <c r="BP22" i="35"/>
  <c r="BQ22" i="35" s="1"/>
  <c r="BL22" i="35"/>
  <c r="BM22" i="35" s="1"/>
  <c r="BP21" i="35"/>
  <c r="BQ21" i="35" s="1"/>
  <c r="BL21" i="35"/>
  <c r="BM21" i="35" s="1"/>
  <c r="BP20" i="35"/>
  <c r="BQ20" i="35" s="1"/>
  <c r="BL20" i="35"/>
  <c r="BM20" i="35" s="1"/>
  <c r="BP19" i="35"/>
  <c r="BQ19" i="35" s="1"/>
  <c r="BL19" i="35"/>
  <c r="BM19" i="35" s="1"/>
  <c r="BP18" i="35"/>
  <c r="BQ18" i="35" s="1"/>
  <c r="BL18" i="35"/>
  <c r="BM18" i="35" s="1"/>
  <c r="BP17" i="35"/>
  <c r="BQ17" i="35" s="1"/>
  <c r="BL17" i="35"/>
  <c r="BM17" i="35" s="1"/>
  <c r="BP16" i="35"/>
  <c r="BQ16" i="35" s="1"/>
  <c r="BL16" i="35"/>
  <c r="BM16" i="35" s="1"/>
  <c r="BP15" i="35"/>
  <c r="BQ15" i="35" s="1"/>
  <c r="BL15" i="35"/>
  <c r="BM15" i="35" s="1"/>
  <c r="BP10" i="35"/>
  <c r="BQ10" i="35" s="1"/>
  <c r="BL10" i="35"/>
  <c r="BP26" i="36"/>
  <c r="BQ26" i="36" s="1"/>
  <c r="BL26" i="36"/>
  <c r="BM26" i="36" s="1"/>
  <c r="BP25" i="36"/>
  <c r="BQ25" i="36" s="1"/>
  <c r="BL25" i="36"/>
  <c r="BM25" i="36" s="1"/>
  <c r="BP24" i="36"/>
  <c r="BQ24" i="36" s="1"/>
  <c r="BL24" i="36"/>
  <c r="BM24" i="36" s="1"/>
  <c r="BP23" i="36"/>
  <c r="BQ23" i="36" s="1"/>
  <c r="BL23" i="36"/>
  <c r="BM23" i="36" s="1"/>
  <c r="BP22" i="36"/>
  <c r="BQ22" i="36" s="1"/>
  <c r="BL22" i="36"/>
  <c r="BM22" i="36" s="1"/>
  <c r="BP21" i="36"/>
  <c r="BQ21" i="36" s="1"/>
  <c r="BL21" i="36"/>
  <c r="BM21" i="36" s="1"/>
  <c r="BP20" i="36"/>
  <c r="BQ20" i="36" s="1"/>
  <c r="BL20" i="36"/>
  <c r="BM20" i="36" s="1"/>
  <c r="BP19" i="36"/>
  <c r="BQ19" i="36" s="1"/>
  <c r="BL19" i="36"/>
  <c r="BM19" i="36" s="1"/>
  <c r="BP18" i="36"/>
  <c r="BQ18" i="36" s="1"/>
  <c r="BL18" i="36"/>
  <c r="BM18" i="36" s="1"/>
  <c r="BP17" i="36"/>
  <c r="BQ17" i="36" s="1"/>
  <c r="BL17" i="36"/>
  <c r="BM17" i="36" s="1"/>
  <c r="BP16" i="36"/>
  <c r="BQ16" i="36" s="1"/>
  <c r="BL16" i="36"/>
  <c r="BM16" i="36" s="1"/>
  <c r="BP15" i="36"/>
  <c r="BQ15" i="36" s="1"/>
  <c r="BL15" i="36"/>
  <c r="BM15" i="36" s="1"/>
  <c r="BP10" i="36"/>
  <c r="BQ10" i="36" s="1"/>
  <c r="BL10" i="36"/>
  <c r="BP26" i="37"/>
  <c r="BQ26" i="37" s="1"/>
  <c r="BL26" i="37"/>
  <c r="BM26" i="37" s="1"/>
  <c r="BP25" i="37"/>
  <c r="BQ25" i="37" s="1"/>
  <c r="BL25" i="37"/>
  <c r="BM25" i="37" s="1"/>
  <c r="BP24" i="37"/>
  <c r="BQ24" i="37" s="1"/>
  <c r="BL24" i="37"/>
  <c r="BM24" i="37" s="1"/>
  <c r="BP23" i="37"/>
  <c r="BQ23" i="37" s="1"/>
  <c r="BL23" i="37"/>
  <c r="BM23" i="37" s="1"/>
  <c r="BP22" i="37"/>
  <c r="BQ22" i="37" s="1"/>
  <c r="BL22" i="37"/>
  <c r="BM22" i="37" s="1"/>
  <c r="BP21" i="37"/>
  <c r="BQ21" i="37" s="1"/>
  <c r="BL21" i="37"/>
  <c r="BM21" i="37" s="1"/>
  <c r="BP20" i="37"/>
  <c r="BQ20" i="37" s="1"/>
  <c r="BL20" i="37"/>
  <c r="BM20" i="37" s="1"/>
  <c r="BP19" i="37"/>
  <c r="BQ19" i="37" s="1"/>
  <c r="BL19" i="37"/>
  <c r="BM19" i="37" s="1"/>
  <c r="BP18" i="37"/>
  <c r="BQ18" i="37" s="1"/>
  <c r="BL18" i="37"/>
  <c r="BM18" i="37" s="1"/>
  <c r="BP17" i="37"/>
  <c r="BQ17" i="37" s="1"/>
  <c r="BL17" i="37"/>
  <c r="BM17" i="37" s="1"/>
  <c r="BP16" i="37"/>
  <c r="BQ16" i="37" s="1"/>
  <c r="BL16" i="37"/>
  <c r="BM16" i="37" s="1"/>
  <c r="BP15" i="37"/>
  <c r="BQ15" i="37" s="1"/>
  <c r="BL15" i="37"/>
  <c r="BM15" i="37" s="1"/>
  <c r="BP10" i="37"/>
  <c r="BQ10" i="37" s="1"/>
  <c r="BL10" i="37"/>
  <c r="BP26" i="38"/>
  <c r="BQ26" i="38" s="1"/>
  <c r="BL26" i="38"/>
  <c r="BM26" i="38" s="1"/>
  <c r="BP25" i="38"/>
  <c r="BQ25" i="38" s="1"/>
  <c r="BL25" i="38"/>
  <c r="BM25" i="38" s="1"/>
  <c r="BP24" i="38"/>
  <c r="BQ24" i="38" s="1"/>
  <c r="BL24" i="38"/>
  <c r="BM24" i="38" s="1"/>
  <c r="BP23" i="38"/>
  <c r="BQ23" i="38" s="1"/>
  <c r="BL23" i="38"/>
  <c r="BM23" i="38" s="1"/>
  <c r="BP22" i="38"/>
  <c r="BQ22" i="38" s="1"/>
  <c r="BL22" i="38"/>
  <c r="BM22" i="38" s="1"/>
  <c r="BP21" i="38"/>
  <c r="BQ21" i="38" s="1"/>
  <c r="BL21" i="38"/>
  <c r="BM21" i="38" s="1"/>
  <c r="BP20" i="38"/>
  <c r="BQ20" i="38" s="1"/>
  <c r="BL20" i="38"/>
  <c r="BM20" i="38" s="1"/>
  <c r="BP19" i="38"/>
  <c r="BQ19" i="38" s="1"/>
  <c r="BL19" i="38"/>
  <c r="BM19" i="38" s="1"/>
  <c r="BP18" i="38"/>
  <c r="BQ18" i="38" s="1"/>
  <c r="BL18" i="38"/>
  <c r="BM18" i="38" s="1"/>
  <c r="BP17" i="38"/>
  <c r="BQ17" i="38" s="1"/>
  <c r="BL17" i="38"/>
  <c r="BM17" i="38" s="1"/>
  <c r="BP16" i="38"/>
  <c r="BQ16" i="38" s="1"/>
  <c r="BL16" i="38"/>
  <c r="BM16" i="38" s="1"/>
  <c r="BP15" i="38"/>
  <c r="BQ15" i="38" s="1"/>
  <c r="BL15" i="38"/>
  <c r="BM15" i="38" s="1"/>
  <c r="BP10" i="38"/>
  <c r="BQ10" i="38" s="1"/>
  <c r="BL10" i="38"/>
  <c r="BP26" i="39"/>
  <c r="BQ26" i="39" s="1"/>
  <c r="BL26" i="39"/>
  <c r="BM26" i="39" s="1"/>
  <c r="BP25" i="39"/>
  <c r="BQ25" i="39" s="1"/>
  <c r="BL25" i="39"/>
  <c r="BM25" i="39" s="1"/>
  <c r="BP24" i="39"/>
  <c r="BQ24" i="39" s="1"/>
  <c r="BL24" i="39"/>
  <c r="BM24" i="39" s="1"/>
  <c r="BP23" i="39"/>
  <c r="BQ23" i="39" s="1"/>
  <c r="BL23" i="39"/>
  <c r="BM23" i="39" s="1"/>
  <c r="BP22" i="39"/>
  <c r="BQ22" i="39" s="1"/>
  <c r="BL22" i="39"/>
  <c r="BM22" i="39" s="1"/>
  <c r="BP21" i="39"/>
  <c r="BQ21" i="39" s="1"/>
  <c r="BL21" i="39"/>
  <c r="BM21" i="39" s="1"/>
  <c r="BP20" i="39"/>
  <c r="BQ20" i="39" s="1"/>
  <c r="BL20" i="39"/>
  <c r="BM20" i="39" s="1"/>
  <c r="BP19" i="39"/>
  <c r="BQ19" i="39" s="1"/>
  <c r="BL19" i="39"/>
  <c r="BM19" i="39" s="1"/>
  <c r="BP18" i="39"/>
  <c r="BQ18" i="39" s="1"/>
  <c r="BL18" i="39"/>
  <c r="BM18" i="39" s="1"/>
  <c r="BP17" i="39"/>
  <c r="BQ17" i="39" s="1"/>
  <c r="BL17" i="39"/>
  <c r="BM17" i="39" s="1"/>
  <c r="BP16" i="39"/>
  <c r="BQ16" i="39" s="1"/>
  <c r="BL16" i="39"/>
  <c r="BM16" i="39" s="1"/>
  <c r="BP15" i="39"/>
  <c r="BQ15" i="39" s="1"/>
  <c r="BL15" i="39"/>
  <c r="BM15" i="39" s="1"/>
  <c r="BP10" i="39"/>
  <c r="BQ10" i="39" s="1"/>
  <c r="BL10" i="39"/>
  <c r="BP26" i="40"/>
  <c r="BQ26" i="40" s="1"/>
  <c r="BL26" i="40"/>
  <c r="BM26" i="40" s="1"/>
  <c r="BP25" i="40"/>
  <c r="BQ25" i="40" s="1"/>
  <c r="BL25" i="40"/>
  <c r="BM25" i="40" s="1"/>
  <c r="BP24" i="40"/>
  <c r="BQ24" i="40" s="1"/>
  <c r="BL24" i="40"/>
  <c r="BM24" i="40" s="1"/>
  <c r="BP23" i="40"/>
  <c r="BQ23" i="40" s="1"/>
  <c r="BL23" i="40"/>
  <c r="BM23" i="40" s="1"/>
  <c r="BP22" i="40"/>
  <c r="BQ22" i="40" s="1"/>
  <c r="BL22" i="40"/>
  <c r="BM22" i="40" s="1"/>
  <c r="BP21" i="40"/>
  <c r="BQ21" i="40" s="1"/>
  <c r="BL21" i="40"/>
  <c r="BM21" i="40" s="1"/>
  <c r="BP20" i="40"/>
  <c r="BQ20" i="40" s="1"/>
  <c r="BL20" i="40"/>
  <c r="BM20" i="40" s="1"/>
  <c r="BP19" i="40"/>
  <c r="BQ19" i="40" s="1"/>
  <c r="BL19" i="40"/>
  <c r="BM19" i="40" s="1"/>
  <c r="BP18" i="40"/>
  <c r="BQ18" i="40" s="1"/>
  <c r="BL18" i="40"/>
  <c r="BM18" i="40" s="1"/>
  <c r="BP17" i="40"/>
  <c r="BQ17" i="40" s="1"/>
  <c r="BL17" i="40"/>
  <c r="BM17" i="40" s="1"/>
  <c r="BP16" i="40"/>
  <c r="BQ16" i="40" s="1"/>
  <c r="BL16" i="40"/>
  <c r="BM16" i="40" s="1"/>
  <c r="BP15" i="40"/>
  <c r="BQ15" i="40" s="1"/>
  <c r="BL15" i="40"/>
  <c r="BM15" i="40" s="1"/>
  <c r="BP10" i="40"/>
  <c r="BQ10" i="40" s="1"/>
  <c r="BL10" i="40"/>
  <c r="BP26" i="41"/>
  <c r="BQ26" i="41" s="1"/>
  <c r="BL26" i="41"/>
  <c r="BM26" i="41" s="1"/>
  <c r="BP25" i="41"/>
  <c r="BQ25" i="41" s="1"/>
  <c r="BL25" i="41"/>
  <c r="BM25" i="41" s="1"/>
  <c r="BP24" i="41"/>
  <c r="BQ24" i="41" s="1"/>
  <c r="BL24" i="41"/>
  <c r="BM24" i="41" s="1"/>
  <c r="BP23" i="41"/>
  <c r="BQ23" i="41" s="1"/>
  <c r="BL23" i="41"/>
  <c r="BM23" i="41" s="1"/>
  <c r="BP22" i="41"/>
  <c r="BQ22" i="41" s="1"/>
  <c r="BL22" i="41"/>
  <c r="BM22" i="41" s="1"/>
  <c r="BP21" i="41"/>
  <c r="BQ21" i="41" s="1"/>
  <c r="BL21" i="41"/>
  <c r="BM21" i="41" s="1"/>
  <c r="BP20" i="41"/>
  <c r="BQ20" i="41" s="1"/>
  <c r="BL20" i="41"/>
  <c r="BM20" i="41" s="1"/>
  <c r="BP19" i="41"/>
  <c r="BQ19" i="41" s="1"/>
  <c r="BL19" i="41"/>
  <c r="BM19" i="41" s="1"/>
  <c r="BP18" i="41"/>
  <c r="BQ18" i="41" s="1"/>
  <c r="BL18" i="41"/>
  <c r="BM18" i="41" s="1"/>
  <c r="BP17" i="41"/>
  <c r="BQ17" i="41" s="1"/>
  <c r="BL17" i="41"/>
  <c r="BM17" i="41" s="1"/>
  <c r="BP16" i="41"/>
  <c r="BQ16" i="41" s="1"/>
  <c r="BL16" i="41"/>
  <c r="BM16" i="41" s="1"/>
  <c r="BP15" i="41"/>
  <c r="BQ15" i="41" s="1"/>
  <c r="BL15" i="41"/>
  <c r="BM15" i="41" s="1"/>
  <c r="BP10" i="41"/>
  <c r="BQ10" i="41" s="1"/>
  <c r="BL10" i="41"/>
  <c r="BP26" i="42"/>
  <c r="BQ26" i="42" s="1"/>
  <c r="BL26" i="42"/>
  <c r="BM26" i="42" s="1"/>
  <c r="BP25" i="42"/>
  <c r="BQ25" i="42" s="1"/>
  <c r="BL25" i="42"/>
  <c r="BM25" i="42" s="1"/>
  <c r="BP24" i="42"/>
  <c r="BQ24" i="42" s="1"/>
  <c r="BM24" i="42"/>
  <c r="BL24" i="42"/>
  <c r="BP23" i="42"/>
  <c r="BQ23" i="42" s="1"/>
  <c r="BL23" i="42"/>
  <c r="BM23" i="42" s="1"/>
  <c r="BP22" i="42"/>
  <c r="BQ22" i="42" s="1"/>
  <c r="BL22" i="42"/>
  <c r="BM22" i="42" s="1"/>
  <c r="BP21" i="42"/>
  <c r="BQ21" i="42" s="1"/>
  <c r="BL21" i="42"/>
  <c r="BM21" i="42" s="1"/>
  <c r="BP20" i="42"/>
  <c r="BQ20" i="42" s="1"/>
  <c r="BL20" i="42"/>
  <c r="BM20" i="42" s="1"/>
  <c r="BP19" i="42"/>
  <c r="BQ19" i="42" s="1"/>
  <c r="BL19" i="42"/>
  <c r="BM19" i="42" s="1"/>
  <c r="BP18" i="42"/>
  <c r="BQ18" i="42" s="1"/>
  <c r="BL18" i="42"/>
  <c r="BM18" i="42" s="1"/>
  <c r="BP17" i="42"/>
  <c r="BQ17" i="42" s="1"/>
  <c r="BL17" i="42"/>
  <c r="BM17" i="42" s="1"/>
  <c r="BP16" i="42"/>
  <c r="BQ16" i="42" s="1"/>
  <c r="BL16" i="42"/>
  <c r="BM16" i="42" s="1"/>
  <c r="BP15" i="42"/>
  <c r="BQ15" i="42" s="1"/>
  <c r="BL15" i="42"/>
  <c r="BM15" i="42" s="1"/>
  <c r="BP10" i="42"/>
  <c r="BQ10" i="42" s="1"/>
  <c r="BL10" i="42"/>
  <c r="BP26" i="43"/>
  <c r="BQ26" i="43" s="1"/>
  <c r="BL26" i="43"/>
  <c r="BM26" i="43" s="1"/>
  <c r="BP25" i="43"/>
  <c r="BQ25" i="43" s="1"/>
  <c r="BL25" i="43"/>
  <c r="BM25" i="43" s="1"/>
  <c r="BP24" i="43"/>
  <c r="BQ24" i="43" s="1"/>
  <c r="BL24" i="43"/>
  <c r="BM24" i="43" s="1"/>
  <c r="BP23" i="43"/>
  <c r="BQ23" i="43" s="1"/>
  <c r="BL23" i="43"/>
  <c r="BM23" i="43" s="1"/>
  <c r="BP22" i="43"/>
  <c r="BQ22" i="43" s="1"/>
  <c r="BL22" i="43"/>
  <c r="BM22" i="43" s="1"/>
  <c r="BP21" i="43"/>
  <c r="BQ21" i="43" s="1"/>
  <c r="BL21" i="43"/>
  <c r="BM21" i="43" s="1"/>
  <c r="BP20" i="43"/>
  <c r="BQ20" i="43" s="1"/>
  <c r="BL20" i="43"/>
  <c r="BM20" i="43" s="1"/>
  <c r="BP19" i="43"/>
  <c r="BQ19" i="43" s="1"/>
  <c r="BL19" i="43"/>
  <c r="BM19" i="43" s="1"/>
  <c r="BP18" i="43"/>
  <c r="BQ18" i="43" s="1"/>
  <c r="BL18" i="43"/>
  <c r="BM18" i="43" s="1"/>
  <c r="BP17" i="43"/>
  <c r="BQ17" i="43" s="1"/>
  <c r="BL17" i="43"/>
  <c r="BM17" i="43" s="1"/>
  <c r="BP16" i="43"/>
  <c r="BQ16" i="43" s="1"/>
  <c r="BL16" i="43"/>
  <c r="BM16" i="43" s="1"/>
  <c r="BP15" i="43"/>
  <c r="BQ15" i="43" s="1"/>
  <c r="BL15" i="43"/>
  <c r="BM15" i="43" s="1"/>
  <c r="BP10" i="43"/>
  <c r="BQ10" i="43" s="1"/>
  <c r="BL10" i="43"/>
  <c r="BP26" i="44"/>
  <c r="BQ26" i="44" s="1"/>
  <c r="BL26" i="44"/>
  <c r="BM26" i="44" s="1"/>
  <c r="BP25" i="44"/>
  <c r="BQ25" i="44" s="1"/>
  <c r="BL25" i="44"/>
  <c r="BM25" i="44" s="1"/>
  <c r="BP24" i="44"/>
  <c r="BQ24" i="44" s="1"/>
  <c r="BL24" i="44"/>
  <c r="BM24" i="44" s="1"/>
  <c r="BP23" i="44"/>
  <c r="BQ23" i="44" s="1"/>
  <c r="BL23" i="44"/>
  <c r="BM23" i="44" s="1"/>
  <c r="BP22" i="44"/>
  <c r="BQ22" i="44" s="1"/>
  <c r="BL22" i="44"/>
  <c r="BM22" i="44" s="1"/>
  <c r="BP21" i="44"/>
  <c r="BQ21" i="44" s="1"/>
  <c r="BL21" i="44"/>
  <c r="BM21" i="44" s="1"/>
  <c r="BP20" i="44"/>
  <c r="BQ20" i="44" s="1"/>
  <c r="BL20" i="44"/>
  <c r="BM20" i="44" s="1"/>
  <c r="BP19" i="44"/>
  <c r="BQ19" i="44" s="1"/>
  <c r="BL19" i="44"/>
  <c r="BM19" i="44" s="1"/>
  <c r="BP18" i="44"/>
  <c r="BQ18" i="44" s="1"/>
  <c r="BL18" i="44"/>
  <c r="BM18" i="44" s="1"/>
  <c r="BP17" i="44"/>
  <c r="BQ17" i="44" s="1"/>
  <c r="BL17" i="44"/>
  <c r="BM17" i="44" s="1"/>
  <c r="BP16" i="44"/>
  <c r="BQ16" i="44" s="1"/>
  <c r="BL16" i="44"/>
  <c r="BM16" i="44" s="1"/>
  <c r="BP15" i="44"/>
  <c r="BQ15" i="44" s="1"/>
  <c r="BL15" i="44"/>
  <c r="BM15" i="44" s="1"/>
  <c r="BP10" i="44"/>
  <c r="BQ10" i="44" s="1"/>
  <c r="BL10" i="44"/>
  <c r="BP26" i="50"/>
  <c r="BQ26" i="50" s="1"/>
  <c r="BL26" i="50"/>
  <c r="BM26" i="50" s="1"/>
  <c r="BP25" i="50"/>
  <c r="BQ25" i="50" s="1"/>
  <c r="BL25" i="50"/>
  <c r="BM25" i="50" s="1"/>
  <c r="BP24" i="50"/>
  <c r="BQ24" i="50" s="1"/>
  <c r="BL24" i="50"/>
  <c r="BM24" i="50" s="1"/>
  <c r="BP23" i="50"/>
  <c r="BQ23" i="50" s="1"/>
  <c r="BL23" i="50"/>
  <c r="BM23" i="50" s="1"/>
  <c r="BP22" i="50"/>
  <c r="BQ22" i="50" s="1"/>
  <c r="BL22" i="50"/>
  <c r="BM22" i="50" s="1"/>
  <c r="BP21" i="50"/>
  <c r="BQ21" i="50" s="1"/>
  <c r="BL21" i="50"/>
  <c r="BM21" i="50" s="1"/>
  <c r="BP20" i="50"/>
  <c r="BQ20" i="50" s="1"/>
  <c r="BL20" i="50"/>
  <c r="BM20" i="50" s="1"/>
  <c r="BP19" i="50"/>
  <c r="BQ19" i="50" s="1"/>
  <c r="BL19" i="50"/>
  <c r="BM19" i="50" s="1"/>
  <c r="BP18" i="50"/>
  <c r="BQ18" i="50" s="1"/>
  <c r="BL18" i="50"/>
  <c r="BM18" i="50" s="1"/>
  <c r="BP17" i="50"/>
  <c r="BQ17" i="50" s="1"/>
  <c r="BL17" i="50"/>
  <c r="BM17" i="50" s="1"/>
  <c r="BP16" i="50"/>
  <c r="BQ16" i="50" s="1"/>
  <c r="BL16" i="50"/>
  <c r="BM16" i="50" s="1"/>
  <c r="BP15" i="50"/>
  <c r="BQ15" i="50" s="1"/>
  <c r="BL15" i="50"/>
  <c r="BM15" i="50" s="1"/>
  <c r="BP10" i="50"/>
  <c r="BQ10" i="50" s="1"/>
  <c r="BL10" i="50"/>
  <c r="BP26" i="51"/>
  <c r="BQ26" i="51" s="1"/>
  <c r="BL26" i="51"/>
  <c r="BM26" i="51" s="1"/>
  <c r="BP25" i="51"/>
  <c r="BQ25" i="51" s="1"/>
  <c r="BL25" i="51"/>
  <c r="BM25" i="51" s="1"/>
  <c r="BP24" i="51"/>
  <c r="BQ24" i="51" s="1"/>
  <c r="BL24" i="51"/>
  <c r="BM24" i="51" s="1"/>
  <c r="BP23" i="51"/>
  <c r="BQ23" i="51" s="1"/>
  <c r="BL23" i="51"/>
  <c r="BM23" i="51" s="1"/>
  <c r="BP22" i="51"/>
  <c r="BQ22" i="51" s="1"/>
  <c r="BL22" i="51"/>
  <c r="BM22" i="51" s="1"/>
  <c r="BP21" i="51"/>
  <c r="BQ21" i="51" s="1"/>
  <c r="BL21" i="51"/>
  <c r="BM21" i="51" s="1"/>
  <c r="BP20" i="51"/>
  <c r="BQ20" i="51" s="1"/>
  <c r="BL20" i="51"/>
  <c r="BM20" i="51" s="1"/>
  <c r="BP19" i="51"/>
  <c r="BQ19" i="51" s="1"/>
  <c r="BL19" i="51"/>
  <c r="BM19" i="51" s="1"/>
  <c r="BP18" i="51"/>
  <c r="BQ18" i="51" s="1"/>
  <c r="BL18" i="51"/>
  <c r="BM18" i="51" s="1"/>
  <c r="BP17" i="51"/>
  <c r="BQ17" i="51" s="1"/>
  <c r="BL17" i="51"/>
  <c r="BM17" i="51" s="1"/>
  <c r="BP16" i="51"/>
  <c r="BQ16" i="51" s="1"/>
  <c r="BL16" i="51"/>
  <c r="BM16" i="51" s="1"/>
  <c r="BP15" i="51"/>
  <c r="BQ15" i="51" s="1"/>
  <c r="BL15" i="51"/>
  <c r="BM15" i="51" s="1"/>
  <c r="BP10" i="51"/>
  <c r="BQ10" i="51" s="1"/>
  <c r="BL10" i="51"/>
  <c r="BP26" i="52"/>
  <c r="BQ26" i="52" s="1"/>
  <c r="BL26" i="52"/>
  <c r="BM26" i="52" s="1"/>
  <c r="BP25" i="52"/>
  <c r="BQ25" i="52" s="1"/>
  <c r="BL25" i="52"/>
  <c r="BM25" i="52" s="1"/>
  <c r="BP24" i="52"/>
  <c r="BQ24" i="52" s="1"/>
  <c r="BL24" i="52"/>
  <c r="BM24" i="52" s="1"/>
  <c r="BP23" i="52"/>
  <c r="BQ23" i="52" s="1"/>
  <c r="BL23" i="52"/>
  <c r="BM23" i="52" s="1"/>
  <c r="BP22" i="52"/>
  <c r="BQ22" i="52" s="1"/>
  <c r="BL22" i="52"/>
  <c r="BM22" i="52" s="1"/>
  <c r="BP21" i="52"/>
  <c r="BQ21" i="52" s="1"/>
  <c r="BL21" i="52"/>
  <c r="BM21" i="52" s="1"/>
  <c r="BP20" i="52"/>
  <c r="BQ20" i="52" s="1"/>
  <c r="BL20" i="52"/>
  <c r="BM20" i="52" s="1"/>
  <c r="BP19" i="52"/>
  <c r="BQ19" i="52" s="1"/>
  <c r="BL19" i="52"/>
  <c r="BM19" i="52" s="1"/>
  <c r="BP18" i="52"/>
  <c r="BQ18" i="52" s="1"/>
  <c r="BL18" i="52"/>
  <c r="BM18" i="52" s="1"/>
  <c r="BP17" i="52"/>
  <c r="BQ17" i="52" s="1"/>
  <c r="BL17" i="52"/>
  <c r="BM17" i="52" s="1"/>
  <c r="BP16" i="52"/>
  <c r="BQ16" i="52" s="1"/>
  <c r="BL16" i="52"/>
  <c r="BM16" i="52" s="1"/>
  <c r="BP15" i="52"/>
  <c r="BQ15" i="52" s="1"/>
  <c r="BL15" i="52"/>
  <c r="BM15" i="52" s="1"/>
  <c r="BP10" i="52"/>
  <c r="BQ10" i="52" s="1"/>
  <c r="BL10" i="52"/>
  <c r="BP26" i="53"/>
  <c r="BQ26" i="53" s="1"/>
  <c r="BL26" i="53"/>
  <c r="BM26" i="53" s="1"/>
  <c r="BP25" i="53"/>
  <c r="BQ25" i="53" s="1"/>
  <c r="BL25" i="53"/>
  <c r="BM25" i="53" s="1"/>
  <c r="BP24" i="53"/>
  <c r="BQ24" i="53" s="1"/>
  <c r="BL24" i="53"/>
  <c r="BM24" i="53" s="1"/>
  <c r="BP23" i="53"/>
  <c r="BQ23" i="53" s="1"/>
  <c r="BL23" i="53"/>
  <c r="BM23" i="53" s="1"/>
  <c r="BP22" i="53"/>
  <c r="BQ22" i="53" s="1"/>
  <c r="BL22" i="53"/>
  <c r="BM22" i="53" s="1"/>
  <c r="BP21" i="53"/>
  <c r="BQ21" i="53" s="1"/>
  <c r="BL21" i="53"/>
  <c r="BM21" i="53" s="1"/>
  <c r="BP20" i="53"/>
  <c r="BQ20" i="53" s="1"/>
  <c r="BL20" i="53"/>
  <c r="BM20" i="53" s="1"/>
  <c r="BP19" i="53"/>
  <c r="BQ19" i="53" s="1"/>
  <c r="BL19" i="53"/>
  <c r="BM19" i="53" s="1"/>
  <c r="BP18" i="53"/>
  <c r="BQ18" i="53" s="1"/>
  <c r="BL18" i="53"/>
  <c r="BM18" i="53" s="1"/>
  <c r="BP17" i="53"/>
  <c r="BQ17" i="53" s="1"/>
  <c r="BL17" i="53"/>
  <c r="BM17" i="53" s="1"/>
  <c r="BP16" i="53"/>
  <c r="BQ16" i="53" s="1"/>
  <c r="BL16" i="53"/>
  <c r="BM16" i="53" s="1"/>
  <c r="BP15" i="53"/>
  <c r="BQ15" i="53" s="1"/>
  <c r="BL15" i="53"/>
  <c r="BM15" i="53" s="1"/>
  <c r="BP10" i="53"/>
  <c r="BQ10" i="53" s="1"/>
  <c r="BL10" i="53"/>
  <c r="BP26" i="54"/>
  <c r="BQ26" i="54" s="1"/>
  <c r="BL26" i="54"/>
  <c r="BM26" i="54" s="1"/>
  <c r="BP25" i="54"/>
  <c r="BQ25" i="54" s="1"/>
  <c r="BL25" i="54"/>
  <c r="BM25" i="54" s="1"/>
  <c r="BP24" i="54"/>
  <c r="BQ24" i="54" s="1"/>
  <c r="BL24" i="54"/>
  <c r="BM24" i="54" s="1"/>
  <c r="BP23" i="54"/>
  <c r="BQ23" i="54" s="1"/>
  <c r="BL23" i="54"/>
  <c r="BM23" i="54" s="1"/>
  <c r="BP22" i="54"/>
  <c r="BQ22" i="54" s="1"/>
  <c r="BL22" i="54"/>
  <c r="BM22" i="54" s="1"/>
  <c r="BP21" i="54"/>
  <c r="BQ21" i="54" s="1"/>
  <c r="BL21" i="54"/>
  <c r="BM21" i="54" s="1"/>
  <c r="BP20" i="54"/>
  <c r="BQ20" i="54" s="1"/>
  <c r="BL20" i="54"/>
  <c r="BM20" i="54" s="1"/>
  <c r="BP19" i="54"/>
  <c r="BQ19" i="54" s="1"/>
  <c r="BL19" i="54"/>
  <c r="BM19" i="54" s="1"/>
  <c r="BP18" i="54"/>
  <c r="BQ18" i="54" s="1"/>
  <c r="BL18" i="54"/>
  <c r="BM18" i="54" s="1"/>
  <c r="BP17" i="54"/>
  <c r="BQ17" i="54" s="1"/>
  <c r="BL17" i="54"/>
  <c r="BM17" i="54" s="1"/>
  <c r="BP16" i="54"/>
  <c r="BQ16" i="54" s="1"/>
  <c r="BL16" i="54"/>
  <c r="BM16" i="54" s="1"/>
  <c r="BP15" i="54"/>
  <c r="BQ15" i="54" s="1"/>
  <c r="BL15" i="54"/>
  <c r="BM15" i="54" s="1"/>
  <c r="BP10" i="54"/>
  <c r="BQ10" i="54" s="1"/>
  <c r="BL10" i="54"/>
  <c r="BP26" i="55"/>
  <c r="BQ26" i="55" s="1"/>
  <c r="BL26" i="55"/>
  <c r="BM26" i="55" s="1"/>
  <c r="BP25" i="55"/>
  <c r="BQ25" i="55" s="1"/>
  <c r="BL25" i="55"/>
  <c r="BM25" i="55" s="1"/>
  <c r="BP24" i="55"/>
  <c r="BQ24" i="55" s="1"/>
  <c r="BL24" i="55"/>
  <c r="BM24" i="55" s="1"/>
  <c r="BP23" i="55"/>
  <c r="BQ23" i="55" s="1"/>
  <c r="BL23" i="55"/>
  <c r="BM23" i="55" s="1"/>
  <c r="BP22" i="55"/>
  <c r="BQ22" i="55" s="1"/>
  <c r="BL22" i="55"/>
  <c r="BM22" i="55" s="1"/>
  <c r="BP21" i="55"/>
  <c r="BQ21" i="55" s="1"/>
  <c r="BL21" i="55"/>
  <c r="BM21" i="55" s="1"/>
  <c r="BP20" i="55"/>
  <c r="BQ20" i="55" s="1"/>
  <c r="BL20" i="55"/>
  <c r="BM20" i="55" s="1"/>
  <c r="BP19" i="55"/>
  <c r="BQ19" i="55" s="1"/>
  <c r="BL19" i="55"/>
  <c r="BM19" i="55" s="1"/>
  <c r="BP18" i="55"/>
  <c r="BQ18" i="55" s="1"/>
  <c r="BL18" i="55"/>
  <c r="BM18" i="55" s="1"/>
  <c r="BP17" i="55"/>
  <c r="BQ17" i="55" s="1"/>
  <c r="BL17" i="55"/>
  <c r="BM17" i="55" s="1"/>
  <c r="BP16" i="55"/>
  <c r="BQ16" i="55" s="1"/>
  <c r="BL16" i="55"/>
  <c r="BM16" i="55" s="1"/>
  <c r="BP15" i="55"/>
  <c r="BQ15" i="55" s="1"/>
  <c r="BL15" i="55"/>
  <c r="BM15" i="55" s="1"/>
  <c r="BP10" i="55"/>
  <c r="BQ10" i="55" s="1"/>
  <c r="BL10" i="55"/>
  <c r="BP26" i="56"/>
  <c r="BQ26" i="56" s="1"/>
  <c r="BL26" i="56"/>
  <c r="BM26" i="56" s="1"/>
  <c r="BP25" i="56"/>
  <c r="BQ25" i="56" s="1"/>
  <c r="BL25" i="56"/>
  <c r="BM25" i="56" s="1"/>
  <c r="BP24" i="56"/>
  <c r="BQ24" i="56" s="1"/>
  <c r="BL24" i="56"/>
  <c r="BM24" i="56" s="1"/>
  <c r="BP23" i="56"/>
  <c r="BQ23" i="56" s="1"/>
  <c r="BL23" i="56"/>
  <c r="BM23" i="56" s="1"/>
  <c r="BP22" i="56"/>
  <c r="BQ22" i="56" s="1"/>
  <c r="BL22" i="56"/>
  <c r="BM22" i="56" s="1"/>
  <c r="BP21" i="56"/>
  <c r="BQ21" i="56" s="1"/>
  <c r="BL21" i="56"/>
  <c r="BM21" i="56" s="1"/>
  <c r="BP20" i="56"/>
  <c r="BQ20" i="56" s="1"/>
  <c r="BL20" i="56"/>
  <c r="BM20" i="56" s="1"/>
  <c r="BP19" i="56"/>
  <c r="BQ19" i="56" s="1"/>
  <c r="BL19" i="56"/>
  <c r="BM19" i="56" s="1"/>
  <c r="BP18" i="56"/>
  <c r="BQ18" i="56" s="1"/>
  <c r="BL18" i="56"/>
  <c r="BM18" i="56" s="1"/>
  <c r="BP17" i="56"/>
  <c r="BQ17" i="56" s="1"/>
  <c r="BL17" i="56"/>
  <c r="BM17" i="56" s="1"/>
  <c r="BP16" i="56"/>
  <c r="BQ16" i="56" s="1"/>
  <c r="BL16" i="56"/>
  <c r="BM16" i="56" s="1"/>
  <c r="BP15" i="56"/>
  <c r="BQ15" i="56" s="1"/>
  <c r="BL15" i="56"/>
  <c r="BM15" i="56" s="1"/>
  <c r="BP10" i="56"/>
  <c r="BQ10" i="56" s="1"/>
  <c r="BL10" i="56"/>
  <c r="BP26" i="45"/>
  <c r="BQ26" i="45" s="1"/>
  <c r="BL26" i="45"/>
  <c r="BM26" i="45" s="1"/>
  <c r="BP25" i="45"/>
  <c r="BQ25" i="45" s="1"/>
  <c r="BL25" i="45"/>
  <c r="BM25" i="45" s="1"/>
  <c r="BP24" i="45"/>
  <c r="BQ24" i="45" s="1"/>
  <c r="BL24" i="45"/>
  <c r="BM24" i="45" s="1"/>
  <c r="BP23" i="45"/>
  <c r="BQ23" i="45" s="1"/>
  <c r="BL23" i="45"/>
  <c r="BM23" i="45" s="1"/>
  <c r="BP22" i="45"/>
  <c r="BQ22" i="45" s="1"/>
  <c r="BL22" i="45"/>
  <c r="BM22" i="45" s="1"/>
  <c r="BP21" i="45"/>
  <c r="BQ21" i="45" s="1"/>
  <c r="BL21" i="45"/>
  <c r="BM21" i="45" s="1"/>
  <c r="BP20" i="45"/>
  <c r="BQ20" i="45" s="1"/>
  <c r="BL20" i="45"/>
  <c r="BM20" i="45" s="1"/>
  <c r="BP19" i="45"/>
  <c r="BQ19" i="45" s="1"/>
  <c r="BL19" i="45"/>
  <c r="BM19" i="45" s="1"/>
  <c r="BP18" i="45"/>
  <c r="BQ18" i="45" s="1"/>
  <c r="BL18" i="45"/>
  <c r="BM18" i="45" s="1"/>
  <c r="BP17" i="45"/>
  <c r="BQ17" i="45" s="1"/>
  <c r="BL17" i="45"/>
  <c r="BM17" i="45" s="1"/>
  <c r="BP16" i="45"/>
  <c r="BQ16" i="45" s="1"/>
  <c r="BL16" i="45"/>
  <c r="BM16" i="45" s="1"/>
  <c r="BP15" i="45"/>
  <c r="BQ15" i="45" s="1"/>
  <c r="BL15" i="45"/>
  <c r="BM15" i="45" s="1"/>
  <c r="BP10" i="45"/>
  <c r="BQ10" i="45" s="1"/>
  <c r="BL10" i="45"/>
  <c r="BP26" i="46"/>
  <c r="BQ26" i="46" s="1"/>
  <c r="BL26" i="46"/>
  <c r="BM26" i="46" s="1"/>
  <c r="BP25" i="46"/>
  <c r="BQ25" i="46" s="1"/>
  <c r="BL25" i="46"/>
  <c r="BM25" i="46" s="1"/>
  <c r="BP24" i="46"/>
  <c r="BQ24" i="46" s="1"/>
  <c r="BL24" i="46"/>
  <c r="BM24" i="46" s="1"/>
  <c r="BP23" i="46"/>
  <c r="BQ23" i="46" s="1"/>
  <c r="BL23" i="46"/>
  <c r="BM23" i="46" s="1"/>
  <c r="BP22" i="46"/>
  <c r="BQ22" i="46" s="1"/>
  <c r="BL22" i="46"/>
  <c r="BM22" i="46" s="1"/>
  <c r="BP21" i="46"/>
  <c r="BQ21" i="46" s="1"/>
  <c r="BL21" i="46"/>
  <c r="BM21" i="46" s="1"/>
  <c r="BP20" i="46"/>
  <c r="BQ20" i="46" s="1"/>
  <c r="BL20" i="46"/>
  <c r="BM20" i="46" s="1"/>
  <c r="BP19" i="46"/>
  <c r="BQ19" i="46" s="1"/>
  <c r="BL19" i="46"/>
  <c r="BM19" i="46" s="1"/>
  <c r="BP18" i="46"/>
  <c r="BQ18" i="46" s="1"/>
  <c r="BL18" i="46"/>
  <c r="BM18" i="46" s="1"/>
  <c r="BP17" i="46"/>
  <c r="BQ17" i="46" s="1"/>
  <c r="BL17" i="46"/>
  <c r="BM17" i="46" s="1"/>
  <c r="BP16" i="46"/>
  <c r="BQ16" i="46" s="1"/>
  <c r="BL16" i="46"/>
  <c r="BM16" i="46" s="1"/>
  <c r="BP15" i="46"/>
  <c r="BQ15" i="46" s="1"/>
  <c r="BL15" i="46"/>
  <c r="BM15" i="46" s="1"/>
  <c r="BP10" i="46"/>
  <c r="BQ10" i="46" s="1"/>
  <c r="BL10" i="46"/>
  <c r="BP26" i="47"/>
  <c r="BQ26" i="47" s="1"/>
  <c r="BL26" i="47"/>
  <c r="BM26" i="47" s="1"/>
  <c r="BP25" i="47"/>
  <c r="BQ25" i="47" s="1"/>
  <c r="BL25" i="47"/>
  <c r="BM25" i="47" s="1"/>
  <c r="BP24" i="47"/>
  <c r="BQ24" i="47" s="1"/>
  <c r="BL24" i="47"/>
  <c r="BM24" i="47" s="1"/>
  <c r="BP23" i="47"/>
  <c r="BQ23" i="47" s="1"/>
  <c r="BL23" i="47"/>
  <c r="BM23" i="47" s="1"/>
  <c r="BP22" i="47"/>
  <c r="BQ22" i="47" s="1"/>
  <c r="BL22" i="47"/>
  <c r="BM22" i="47" s="1"/>
  <c r="BP21" i="47"/>
  <c r="BQ21" i="47" s="1"/>
  <c r="BL21" i="47"/>
  <c r="BM21" i="47" s="1"/>
  <c r="BP20" i="47"/>
  <c r="BQ20" i="47" s="1"/>
  <c r="BL20" i="47"/>
  <c r="BM20" i="47" s="1"/>
  <c r="BP19" i="47"/>
  <c r="BQ19" i="47" s="1"/>
  <c r="BL19" i="47"/>
  <c r="BM19" i="47" s="1"/>
  <c r="BP18" i="47"/>
  <c r="BQ18" i="47" s="1"/>
  <c r="BL18" i="47"/>
  <c r="BM18" i="47" s="1"/>
  <c r="BP17" i="47"/>
  <c r="BQ17" i="47" s="1"/>
  <c r="BL17" i="47"/>
  <c r="BM17" i="47" s="1"/>
  <c r="BP16" i="47"/>
  <c r="BQ16" i="47" s="1"/>
  <c r="BL16" i="47"/>
  <c r="BM16" i="47" s="1"/>
  <c r="BP15" i="47"/>
  <c r="BQ15" i="47" s="1"/>
  <c r="BL15" i="47"/>
  <c r="BM15" i="47" s="1"/>
  <c r="BP10" i="47"/>
  <c r="BQ10" i="47" s="1"/>
  <c r="BL10" i="47"/>
  <c r="BP26" i="48"/>
  <c r="BQ26" i="48" s="1"/>
  <c r="BL26" i="48"/>
  <c r="BM26" i="48" s="1"/>
  <c r="BP25" i="48"/>
  <c r="BQ25" i="48" s="1"/>
  <c r="BL25" i="48"/>
  <c r="BM25" i="48" s="1"/>
  <c r="BP24" i="48"/>
  <c r="BQ24" i="48" s="1"/>
  <c r="BL24" i="48"/>
  <c r="BM24" i="48" s="1"/>
  <c r="BP23" i="48"/>
  <c r="BQ23" i="48" s="1"/>
  <c r="BL23" i="48"/>
  <c r="BM23" i="48" s="1"/>
  <c r="BP22" i="48"/>
  <c r="BQ22" i="48" s="1"/>
  <c r="BL22" i="48"/>
  <c r="BM22" i="48" s="1"/>
  <c r="BP21" i="48"/>
  <c r="BQ21" i="48" s="1"/>
  <c r="BL21" i="48"/>
  <c r="BM21" i="48" s="1"/>
  <c r="BP20" i="48"/>
  <c r="BQ20" i="48" s="1"/>
  <c r="BL20" i="48"/>
  <c r="BM20" i="48" s="1"/>
  <c r="BP19" i="48"/>
  <c r="BQ19" i="48" s="1"/>
  <c r="BL19" i="48"/>
  <c r="BM19" i="48" s="1"/>
  <c r="BP18" i="48"/>
  <c r="BQ18" i="48" s="1"/>
  <c r="BL18" i="48"/>
  <c r="BM18" i="48" s="1"/>
  <c r="BP17" i="48"/>
  <c r="BQ17" i="48" s="1"/>
  <c r="BL17" i="48"/>
  <c r="BM17" i="48" s="1"/>
  <c r="BP16" i="48"/>
  <c r="BQ16" i="48" s="1"/>
  <c r="BL16" i="48"/>
  <c r="BM16" i="48" s="1"/>
  <c r="BP15" i="48"/>
  <c r="BQ15" i="48" s="1"/>
  <c r="BL15" i="48"/>
  <c r="BM15" i="48" s="1"/>
  <c r="BP10" i="48"/>
  <c r="BQ10" i="48" s="1"/>
  <c r="BL10" i="48"/>
  <c r="BP26" i="49"/>
  <c r="BQ26" i="49" s="1"/>
  <c r="BL26" i="49"/>
  <c r="BM26" i="49" s="1"/>
  <c r="BP25" i="49"/>
  <c r="BQ25" i="49" s="1"/>
  <c r="BL25" i="49"/>
  <c r="BM25" i="49" s="1"/>
  <c r="BP24" i="49"/>
  <c r="BQ24" i="49" s="1"/>
  <c r="BL24" i="49"/>
  <c r="BM24" i="49" s="1"/>
  <c r="BP23" i="49"/>
  <c r="BQ23" i="49" s="1"/>
  <c r="BL23" i="49"/>
  <c r="BM23" i="49" s="1"/>
  <c r="BP22" i="49"/>
  <c r="BQ22" i="49" s="1"/>
  <c r="BL22" i="49"/>
  <c r="BM22" i="49" s="1"/>
  <c r="BP21" i="49"/>
  <c r="BQ21" i="49" s="1"/>
  <c r="BL21" i="49"/>
  <c r="BM21" i="49" s="1"/>
  <c r="BP20" i="49"/>
  <c r="BQ20" i="49" s="1"/>
  <c r="BL20" i="49"/>
  <c r="BM20" i="49" s="1"/>
  <c r="BP19" i="49"/>
  <c r="BQ19" i="49" s="1"/>
  <c r="BL19" i="49"/>
  <c r="BM19" i="49" s="1"/>
  <c r="BP18" i="49"/>
  <c r="BQ18" i="49" s="1"/>
  <c r="BL18" i="49"/>
  <c r="BM18" i="49" s="1"/>
  <c r="BP17" i="49"/>
  <c r="BQ17" i="49" s="1"/>
  <c r="BL17" i="49"/>
  <c r="BM17" i="49" s="1"/>
  <c r="BP16" i="49"/>
  <c r="BQ16" i="49" s="1"/>
  <c r="BL16" i="49"/>
  <c r="BM16" i="49" s="1"/>
  <c r="BP15" i="49"/>
  <c r="BQ15" i="49" s="1"/>
  <c r="BL15" i="49"/>
  <c r="BM15" i="49" s="1"/>
  <c r="BP10" i="49"/>
  <c r="BQ10" i="49" s="1"/>
  <c r="BL10" i="49"/>
  <c r="BP26" i="57"/>
  <c r="BQ26" i="57" s="1"/>
  <c r="BL26" i="57"/>
  <c r="BM26" i="57" s="1"/>
  <c r="BP25" i="57"/>
  <c r="BQ25" i="57" s="1"/>
  <c r="BL25" i="57"/>
  <c r="BM25" i="57" s="1"/>
  <c r="BP24" i="57"/>
  <c r="BQ24" i="57" s="1"/>
  <c r="BL24" i="57"/>
  <c r="BM24" i="57" s="1"/>
  <c r="BP23" i="57"/>
  <c r="BQ23" i="57" s="1"/>
  <c r="BL23" i="57"/>
  <c r="BM23" i="57" s="1"/>
  <c r="BP22" i="57"/>
  <c r="BQ22" i="57" s="1"/>
  <c r="BL22" i="57"/>
  <c r="BM22" i="57" s="1"/>
  <c r="BP21" i="57"/>
  <c r="BQ21" i="57" s="1"/>
  <c r="BL21" i="57"/>
  <c r="BM21" i="57" s="1"/>
  <c r="BP20" i="57"/>
  <c r="BQ20" i="57" s="1"/>
  <c r="BL20" i="57"/>
  <c r="BM20" i="57" s="1"/>
  <c r="BP19" i="57"/>
  <c r="BQ19" i="57" s="1"/>
  <c r="BL19" i="57"/>
  <c r="BM19" i="57" s="1"/>
  <c r="BP18" i="57"/>
  <c r="BQ18" i="57" s="1"/>
  <c r="BL18" i="57"/>
  <c r="BM18" i="57" s="1"/>
  <c r="BP17" i="57"/>
  <c r="BQ17" i="57" s="1"/>
  <c r="BL17" i="57"/>
  <c r="BM17" i="57" s="1"/>
  <c r="BP16" i="57"/>
  <c r="BQ16" i="57" s="1"/>
  <c r="BL16" i="57"/>
  <c r="BM16" i="57" s="1"/>
  <c r="BP15" i="57"/>
  <c r="BQ15" i="57" s="1"/>
  <c r="BL15" i="57"/>
  <c r="BM15" i="57" s="1"/>
  <c r="BP10" i="57"/>
  <c r="BQ10" i="57" s="1"/>
  <c r="BL10" i="57"/>
  <c r="BP26" i="58"/>
  <c r="BQ26" i="58" s="1"/>
  <c r="BL26" i="58"/>
  <c r="BM26" i="58" s="1"/>
  <c r="BP25" i="58"/>
  <c r="BQ25" i="58" s="1"/>
  <c r="BL25" i="58"/>
  <c r="BM25" i="58" s="1"/>
  <c r="BP24" i="58"/>
  <c r="BQ24" i="58" s="1"/>
  <c r="BL24" i="58"/>
  <c r="BM24" i="58" s="1"/>
  <c r="BP23" i="58"/>
  <c r="BQ23" i="58" s="1"/>
  <c r="BL23" i="58"/>
  <c r="BM23" i="58" s="1"/>
  <c r="BP22" i="58"/>
  <c r="BQ22" i="58" s="1"/>
  <c r="BL22" i="58"/>
  <c r="BM22" i="58" s="1"/>
  <c r="BP21" i="58"/>
  <c r="BQ21" i="58" s="1"/>
  <c r="BL21" i="58"/>
  <c r="BM21" i="58" s="1"/>
  <c r="BP20" i="58"/>
  <c r="BQ20" i="58" s="1"/>
  <c r="BL20" i="58"/>
  <c r="BM20" i="58" s="1"/>
  <c r="BP19" i="58"/>
  <c r="BQ19" i="58" s="1"/>
  <c r="BL19" i="58"/>
  <c r="BM19" i="58" s="1"/>
  <c r="BP18" i="58"/>
  <c r="BQ18" i="58" s="1"/>
  <c r="BL18" i="58"/>
  <c r="BM18" i="58" s="1"/>
  <c r="BP17" i="58"/>
  <c r="BQ17" i="58" s="1"/>
  <c r="BL17" i="58"/>
  <c r="BM17" i="58" s="1"/>
  <c r="BP16" i="58"/>
  <c r="BQ16" i="58" s="1"/>
  <c r="BL16" i="58"/>
  <c r="BM16" i="58" s="1"/>
  <c r="BP15" i="58"/>
  <c r="BQ15" i="58" s="1"/>
  <c r="BL15" i="58"/>
  <c r="BM15" i="58" s="1"/>
  <c r="BP10" i="58"/>
  <c r="BQ10" i="58" s="1"/>
  <c r="BL10" i="58"/>
  <c r="BP26" i="59"/>
  <c r="BQ26" i="59" s="1"/>
  <c r="BL26" i="59"/>
  <c r="BM26" i="59" s="1"/>
  <c r="BP25" i="59"/>
  <c r="BQ25" i="59" s="1"/>
  <c r="BL25" i="59"/>
  <c r="BM25" i="59" s="1"/>
  <c r="BP24" i="59"/>
  <c r="BQ24" i="59" s="1"/>
  <c r="BL24" i="59"/>
  <c r="BM24" i="59" s="1"/>
  <c r="BP23" i="59"/>
  <c r="BQ23" i="59" s="1"/>
  <c r="BL23" i="59"/>
  <c r="BM23" i="59" s="1"/>
  <c r="BP22" i="59"/>
  <c r="BQ22" i="59" s="1"/>
  <c r="BL22" i="59"/>
  <c r="BM22" i="59" s="1"/>
  <c r="BP21" i="59"/>
  <c r="BQ21" i="59" s="1"/>
  <c r="BL21" i="59"/>
  <c r="BM21" i="59" s="1"/>
  <c r="BP20" i="59"/>
  <c r="BQ20" i="59" s="1"/>
  <c r="BL20" i="59"/>
  <c r="BM20" i="59" s="1"/>
  <c r="BP19" i="59"/>
  <c r="BQ19" i="59" s="1"/>
  <c r="BL19" i="59"/>
  <c r="BM19" i="59" s="1"/>
  <c r="BP18" i="59"/>
  <c r="BQ18" i="59" s="1"/>
  <c r="BL18" i="59"/>
  <c r="BM18" i="59" s="1"/>
  <c r="BP17" i="59"/>
  <c r="BQ17" i="59" s="1"/>
  <c r="BL17" i="59"/>
  <c r="BM17" i="59" s="1"/>
  <c r="BP16" i="59"/>
  <c r="BQ16" i="59" s="1"/>
  <c r="BL16" i="59"/>
  <c r="BM16" i="59" s="1"/>
  <c r="BP15" i="59"/>
  <c r="BQ15" i="59" s="1"/>
  <c r="BL15" i="59"/>
  <c r="BM15" i="59" s="1"/>
  <c r="BP10" i="59"/>
  <c r="BQ10" i="59" s="1"/>
  <c r="BL10" i="59"/>
  <c r="BP26" i="72"/>
  <c r="BQ26" i="72" s="1"/>
  <c r="BL26" i="72"/>
  <c r="BM26" i="72" s="1"/>
  <c r="BP25" i="72"/>
  <c r="BQ25" i="72" s="1"/>
  <c r="BL25" i="72"/>
  <c r="BM25" i="72" s="1"/>
  <c r="BP24" i="72"/>
  <c r="BQ24" i="72" s="1"/>
  <c r="BL24" i="72"/>
  <c r="BM24" i="72" s="1"/>
  <c r="BP23" i="72"/>
  <c r="BQ23" i="72" s="1"/>
  <c r="BL23" i="72"/>
  <c r="BM23" i="72" s="1"/>
  <c r="BP22" i="72"/>
  <c r="BQ22" i="72" s="1"/>
  <c r="BL22" i="72"/>
  <c r="BM22" i="72" s="1"/>
  <c r="BP21" i="72"/>
  <c r="BQ21" i="72" s="1"/>
  <c r="BL21" i="72"/>
  <c r="BM21" i="72" s="1"/>
  <c r="BP20" i="72"/>
  <c r="BQ20" i="72" s="1"/>
  <c r="BL20" i="72"/>
  <c r="BM20" i="72" s="1"/>
  <c r="BP19" i="72"/>
  <c r="BQ19" i="72" s="1"/>
  <c r="BL19" i="72"/>
  <c r="BM19" i="72" s="1"/>
  <c r="BP18" i="72"/>
  <c r="BQ18" i="72" s="1"/>
  <c r="BL18" i="72"/>
  <c r="BM18" i="72" s="1"/>
  <c r="BP17" i="72"/>
  <c r="BQ17" i="72" s="1"/>
  <c r="BL17" i="72"/>
  <c r="BM17" i="72" s="1"/>
  <c r="BP16" i="72"/>
  <c r="BQ16" i="72" s="1"/>
  <c r="BL16" i="72"/>
  <c r="BM16" i="72" s="1"/>
  <c r="BP15" i="72"/>
  <c r="BQ15" i="72" s="1"/>
  <c r="BL15" i="72"/>
  <c r="BM15" i="72" s="1"/>
  <c r="BP10" i="72"/>
  <c r="BQ10" i="72" s="1"/>
  <c r="BL10" i="72"/>
  <c r="BP26" i="73"/>
  <c r="BQ26" i="73" s="1"/>
  <c r="BL26" i="73"/>
  <c r="BM26" i="73" s="1"/>
  <c r="BP25" i="73"/>
  <c r="BQ25" i="73" s="1"/>
  <c r="BL25" i="73"/>
  <c r="BM25" i="73" s="1"/>
  <c r="BP24" i="73"/>
  <c r="BQ24" i="73" s="1"/>
  <c r="BL24" i="73"/>
  <c r="BM24" i="73" s="1"/>
  <c r="BP23" i="73"/>
  <c r="BQ23" i="73" s="1"/>
  <c r="BL23" i="73"/>
  <c r="BM23" i="73" s="1"/>
  <c r="BP22" i="73"/>
  <c r="BQ22" i="73" s="1"/>
  <c r="BL22" i="73"/>
  <c r="BM22" i="73" s="1"/>
  <c r="BP21" i="73"/>
  <c r="BQ21" i="73" s="1"/>
  <c r="BL21" i="73"/>
  <c r="BM21" i="73" s="1"/>
  <c r="BP20" i="73"/>
  <c r="BQ20" i="73" s="1"/>
  <c r="BL20" i="73"/>
  <c r="BM20" i="73" s="1"/>
  <c r="BP19" i="73"/>
  <c r="BQ19" i="73" s="1"/>
  <c r="BL19" i="73"/>
  <c r="BM19" i="73" s="1"/>
  <c r="BP18" i="73"/>
  <c r="BQ18" i="73" s="1"/>
  <c r="BL18" i="73"/>
  <c r="BM18" i="73" s="1"/>
  <c r="BP17" i="73"/>
  <c r="BQ17" i="73" s="1"/>
  <c r="BL17" i="73"/>
  <c r="BM17" i="73" s="1"/>
  <c r="BP16" i="73"/>
  <c r="BQ16" i="73" s="1"/>
  <c r="BL16" i="73"/>
  <c r="BM16" i="73" s="1"/>
  <c r="BP15" i="73"/>
  <c r="BQ15" i="73" s="1"/>
  <c r="BL15" i="73"/>
  <c r="BM15" i="73" s="1"/>
  <c r="BP10" i="73"/>
  <c r="BQ10" i="73" s="1"/>
  <c r="BL10" i="73"/>
  <c r="BP26" i="74"/>
  <c r="BQ26" i="74" s="1"/>
  <c r="BL26" i="74"/>
  <c r="BM26" i="74" s="1"/>
  <c r="BP25" i="74"/>
  <c r="BQ25" i="74" s="1"/>
  <c r="BL25" i="74"/>
  <c r="BM25" i="74" s="1"/>
  <c r="BP24" i="74"/>
  <c r="BQ24" i="74" s="1"/>
  <c r="BL24" i="74"/>
  <c r="BM24" i="74" s="1"/>
  <c r="BP23" i="74"/>
  <c r="BQ23" i="74" s="1"/>
  <c r="BL23" i="74"/>
  <c r="BM23" i="74" s="1"/>
  <c r="BP22" i="74"/>
  <c r="BQ22" i="74" s="1"/>
  <c r="BL22" i="74"/>
  <c r="BM22" i="74" s="1"/>
  <c r="BP21" i="74"/>
  <c r="BQ21" i="74" s="1"/>
  <c r="BL21" i="74"/>
  <c r="BM21" i="74" s="1"/>
  <c r="BP20" i="74"/>
  <c r="BQ20" i="74" s="1"/>
  <c r="BL20" i="74"/>
  <c r="BM20" i="74" s="1"/>
  <c r="BP19" i="74"/>
  <c r="BQ19" i="74" s="1"/>
  <c r="BL19" i="74"/>
  <c r="BM19" i="74" s="1"/>
  <c r="BP18" i="74"/>
  <c r="BQ18" i="74" s="1"/>
  <c r="BL18" i="74"/>
  <c r="BM18" i="74" s="1"/>
  <c r="BP17" i="74"/>
  <c r="BQ17" i="74" s="1"/>
  <c r="BL17" i="74"/>
  <c r="BM17" i="74" s="1"/>
  <c r="BP16" i="74"/>
  <c r="BQ16" i="74" s="1"/>
  <c r="BL16" i="74"/>
  <c r="BM16" i="74" s="1"/>
  <c r="BP15" i="74"/>
  <c r="BQ15" i="74" s="1"/>
  <c r="BL15" i="74"/>
  <c r="BM15" i="74" s="1"/>
  <c r="BP10" i="74"/>
  <c r="BQ10" i="74" s="1"/>
  <c r="BL10" i="74"/>
  <c r="BP26" i="75"/>
  <c r="BQ26" i="75" s="1"/>
  <c r="BL26" i="75"/>
  <c r="BM26" i="75" s="1"/>
  <c r="BP25" i="75"/>
  <c r="BQ25" i="75" s="1"/>
  <c r="BL25" i="75"/>
  <c r="BM25" i="75" s="1"/>
  <c r="BP24" i="75"/>
  <c r="BQ24" i="75" s="1"/>
  <c r="BL24" i="75"/>
  <c r="BM24" i="75" s="1"/>
  <c r="BP23" i="75"/>
  <c r="BQ23" i="75" s="1"/>
  <c r="BL23" i="75"/>
  <c r="BM23" i="75" s="1"/>
  <c r="BP22" i="75"/>
  <c r="BQ22" i="75" s="1"/>
  <c r="BL22" i="75"/>
  <c r="BM22" i="75" s="1"/>
  <c r="BP21" i="75"/>
  <c r="BQ21" i="75" s="1"/>
  <c r="BL21" i="75"/>
  <c r="BM21" i="75" s="1"/>
  <c r="BP20" i="75"/>
  <c r="BQ20" i="75" s="1"/>
  <c r="BL20" i="75"/>
  <c r="BM20" i="75" s="1"/>
  <c r="BP19" i="75"/>
  <c r="BQ19" i="75" s="1"/>
  <c r="BL19" i="75"/>
  <c r="BM19" i="75" s="1"/>
  <c r="BP18" i="75"/>
  <c r="BQ18" i="75" s="1"/>
  <c r="BL18" i="75"/>
  <c r="BM18" i="75" s="1"/>
  <c r="BP17" i="75"/>
  <c r="BQ17" i="75" s="1"/>
  <c r="BL17" i="75"/>
  <c r="BM17" i="75" s="1"/>
  <c r="BP16" i="75"/>
  <c r="BQ16" i="75" s="1"/>
  <c r="BL16" i="75"/>
  <c r="BM16" i="75" s="1"/>
  <c r="BP15" i="75"/>
  <c r="BQ15" i="75" s="1"/>
  <c r="BL15" i="75"/>
  <c r="BM15" i="75" s="1"/>
  <c r="BP10" i="75"/>
  <c r="BQ10" i="75" s="1"/>
  <c r="BL10" i="75"/>
  <c r="BP26" i="76"/>
  <c r="BQ26" i="76" s="1"/>
  <c r="BL26" i="76"/>
  <c r="BM26" i="76" s="1"/>
  <c r="BP25" i="76"/>
  <c r="BQ25" i="76" s="1"/>
  <c r="BL25" i="76"/>
  <c r="BM25" i="76" s="1"/>
  <c r="BP24" i="76"/>
  <c r="BQ24" i="76" s="1"/>
  <c r="BL24" i="76"/>
  <c r="BM24" i="76" s="1"/>
  <c r="BP23" i="76"/>
  <c r="BQ23" i="76" s="1"/>
  <c r="BL23" i="76"/>
  <c r="BM23" i="76" s="1"/>
  <c r="BP22" i="76"/>
  <c r="BQ22" i="76" s="1"/>
  <c r="BL22" i="76"/>
  <c r="BM22" i="76" s="1"/>
  <c r="BP21" i="76"/>
  <c r="BQ21" i="76" s="1"/>
  <c r="BL21" i="76"/>
  <c r="BM21" i="76" s="1"/>
  <c r="BP20" i="76"/>
  <c r="BQ20" i="76" s="1"/>
  <c r="BL20" i="76"/>
  <c r="BM20" i="76" s="1"/>
  <c r="BP19" i="76"/>
  <c r="BQ19" i="76" s="1"/>
  <c r="BL19" i="76"/>
  <c r="BM19" i="76" s="1"/>
  <c r="BP18" i="76"/>
  <c r="BQ18" i="76" s="1"/>
  <c r="BL18" i="76"/>
  <c r="BM18" i="76" s="1"/>
  <c r="BP17" i="76"/>
  <c r="BQ17" i="76" s="1"/>
  <c r="BL17" i="76"/>
  <c r="BM17" i="76" s="1"/>
  <c r="BP16" i="76"/>
  <c r="BQ16" i="76" s="1"/>
  <c r="BL16" i="76"/>
  <c r="BM16" i="76" s="1"/>
  <c r="BP15" i="76"/>
  <c r="BQ15" i="76" s="1"/>
  <c r="BL15" i="76"/>
  <c r="BM15" i="76" s="1"/>
  <c r="BP10" i="76"/>
  <c r="BQ10" i="76" s="1"/>
  <c r="BL10" i="76"/>
  <c r="BP26" i="77"/>
  <c r="BQ26" i="77" s="1"/>
  <c r="BL26" i="77"/>
  <c r="BM26" i="77" s="1"/>
  <c r="BP25" i="77"/>
  <c r="BQ25" i="77" s="1"/>
  <c r="BL25" i="77"/>
  <c r="BM25" i="77" s="1"/>
  <c r="BP24" i="77"/>
  <c r="BQ24" i="77" s="1"/>
  <c r="BL24" i="77"/>
  <c r="BM24" i="77" s="1"/>
  <c r="BP23" i="77"/>
  <c r="BQ23" i="77" s="1"/>
  <c r="BL23" i="77"/>
  <c r="BM23" i="77" s="1"/>
  <c r="BP22" i="77"/>
  <c r="BQ22" i="77" s="1"/>
  <c r="BL22" i="77"/>
  <c r="BM22" i="77" s="1"/>
  <c r="BP21" i="77"/>
  <c r="BQ21" i="77" s="1"/>
  <c r="BL21" i="77"/>
  <c r="BM21" i="77" s="1"/>
  <c r="BP20" i="77"/>
  <c r="BQ20" i="77" s="1"/>
  <c r="BL20" i="77"/>
  <c r="BM20" i="77" s="1"/>
  <c r="BP19" i="77"/>
  <c r="BQ19" i="77" s="1"/>
  <c r="BL19" i="77"/>
  <c r="BM19" i="77" s="1"/>
  <c r="BP18" i="77"/>
  <c r="BQ18" i="77" s="1"/>
  <c r="BL18" i="77"/>
  <c r="BM18" i="77" s="1"/>
  <c r="BP17" i="77"/>
  <c r="BQ17" i="77" s="1"/>
  <c r="BL17" i="77"/>
  <c r="BM17" i="77" s="1"/>
  <c r="BP16" i="77"/>
  <c r="BQ16" i="77" s="1"/>
  <c r="BL16" i="77"/>
  <c r="BM16" i="77" s="1"/>
  <c r="BP15" i="77"/>
  <c r="BQ15" i="77" s="1"/>
  <c r="BL15" i="77"/>
  <c r="BM15" i="77" s="1"/>
  <c r="BP10" i="77"/>
  <c r="BQ10" i="77" s="1"/>
  <c r="BL10" i="77"/>
  <c r="BP26" i="78"/>
  <c r="BQ26" i="78" s="1"/>
  <c r="BL26" i="78"/>
  <c r="BM26" i="78" s="1"/>
  <c r="BP25" i="78"/>
  <c r="BQ25" i="78" s="1"/>
  <c r="BL25" i="78"/>
  <c r="BM25" i="78" s="1"/>
  <c r="BP24" i="78"/>
  <c r="BQ24" i="78" s="1"/>
  <c r="BL24" i="78"/>
  <c r="BM24" i="78" s="1"/>
  <c r="BP23" i="78"/>
  <c r="BQ23" i="78" s="1"/>
  <c r="BL23" i="78"/>
  <c r="BM23" i="78" s="1"/>
  <c r="BP22" i="78"/>
  <c r="BQ22" i="78" s="1"/>
  <c r="BL22" i="78"/>
  <c r="BM22" i="78" s="1"/>
  <c r="BP21" i="78"/>
  <c r="BQ21" i="78" s="1"/>
  <c r="BL21" i="78"/>
  <c r="BM21" i="78" s="1"/>
  <c r="BP20" i="78"/>
  <c r="BQ20" i="78" s="1"/>
  <c r="BL20" i="78"/>
  <c r="BM20" i="78" s="1"/>
  <c r="BP19" i="78"/>
  <c r="BQ19" i="78" s="1"/>
  <c r="BL19" i="78"/>
  <c r="BM19" i="78" s="1"/>
  <c r="BP18" i="78"/>
  <c r="BQ18" i="78" s="1"/>
  <c r="BL18" i="78"/>
  <c r="BM18" i="78" s="1"/>
  <c r="BP17" i="78"/>
  <c r="BQ17" i="78" s="1"/>
  <c r="BL17" i="78"/>
  <c r="BM17" i="78" s="1"/>
  <c r="BP16" i="78"/>
  <c r="BQ16" i="78" s="1"/>
  <c r="BL16" i="78"/>
  <c r="BM16" i="78" s="1"/>
  <c r="BP15" i="78"/>
  <c r="BQ15" i="78" s="1"/>
  <c r="BL15" i="78"/>
  <c r="BM15" i="78" s="1"/>
  <c r="BP10" i="78"/>
  <c r="BQ10" i="78" s="1"/>
  <c r="BL10" i="78"/>
  <c r="BP26" i="79"/>
  <c r="BQ26" i="79" s="1"/>
  <c r="BL26" i="79"/>
  <c r="BM26" i="79" s="1"/>
  <c r="BP25" i="79"/>
  <c r="BQ25" i="79" s="1"/>
  <c r="BL25" i="79"/>
  <c r="BM25" i="79" s="1"/>
  <c r="BP24" i="79"/>
  <c r="BQ24" i="79" s="1"/>
  <c r="BL24" i="79"/>
  <c r="BM24" i="79" s="1"/>
  <c r="BP23" i="79"/>
  <c r="BQ23" i="79" s="1"/>
  <c r="BL23" i="79"/>
  <c r="BM23" i="79" s="1"/>
  <c r="BP22" i="79"/>
  <c r="BQ22" i="79" s="1"/>
  <c r="BL22" i="79"/>
  <c r="BM22" i="79" s="1"/>
  <c r="BP21" i="79"/>
  <c r="BQ21" i="79" s="1"/>
  <c r="BL21" i="79"/>
  <c r="BM21" i="79" s="1"/>
  <c r="BP20" i="79"/>
  <c r="BQ20" i="79" s="1"/>
  <c r="BL20" i="79"/>
  <c r="BM20" i="79" s="1"/>
  <c r="BP19" i="79"/>
  <c r="BQ19" i="79" s="1"/>
  <c r="BL19" i="79"/>
  <c r="BM19" i="79" s="1"/>
  <c r="BP18" i="79"/>
  <c r="BQ18" i="79" s="1"/>
  <c r="BL18" i="79"/>
  <c r="BM18" i="79" s="1"/>
  <c r="BP17" i="79"/>
  <c r="BQ17" i="79" s="1"/>
  <c r="BL17" i="79"/>
  <c r="BM17" i="79" s="1"/>
  <c r="BP16" i="79"/>
  <c r="BQ16" i="79" s="1"/>
  <c r="BL16" i="79"/>
  <c r="BM16" i="79" s="1"/>
  <c r="BP15" i="79"/>
  <c r="BQ15" i="79" s="1"/>
  <c r="BL15" i="79"/>
  <c r="BM15" i="79" s="1"/>
  <c r="BP10" i="79"/>
  <c r="BQ10" i="79" s="1"/>
  <c r="BL10" i="79"/>
  <c r="BP26" i="80"/>
  <c r="BQ26" i="80" s="1"/>
  <c r="BL26" i="80"/>
  <c r="BM26" i="80" s="1"/>
  <c r="BP25" i="80"/>
  <c r="BQ25" i="80" s="1"/>
  <c r="BL25" i="80"/>
  <c r="BM25" i="80" s="1"/>
  <c r="BP24" i="80"/>
  <c r="BQ24" i="80" s="1"/>
  <c r="BL24" i="80"/>
  <c r="BM24" i="80" s="1"/>
  <c r="BP23" i="80"/>
  <c r="BQ23" i="80" s="1"/>
  <c r="BL23" i="80"/>
  <c r="BM23" i="80" s="1"/>
  <c r="BP22" i="80"/>
  <c r="BQ22" i="80" s="1"/>
  <c r="BL22" i="80"/>
  <c r="BM22" i="80" s="1"/>
  <c r="BP21" i="80"/>
  <c r="BQ21" i="80" s="1"/>
  <c r="BL21" i="80"/>
  <c r="BM21" i="80" s="1"/>
  <c r="BP20" i="80"/>
  <c r="BQ20" i="80" s="1"/>
  <c r="BL20" i="80"/>
  <c r="BM20" i="80" s="1"/>
  <c r="BP19" i="80"/>
  <c r="BQ19" i="80" s="1"/>
  <c r="BL19" i="80"/>
  <c r="BM19" i="80" s="1"/>
  <c r="BP18" i="80"/>
  <c r="BQ18" i="80" s="1"/>
  <c r="BL18" i="80"/>
  <c r="BM18" i="80" s="1"/>
  <c r="BP17" i="80"/>
  <c r="BQ17" i="80" s="1"/>
  <c r="BL17" i="80"/>
  <c r="BM17" i="80" s="1"/>
  <c r="BP16" i="80"/>
  <c r="BQ16" i="80" s="1"/>
  <c r="BL16" i="80"/>
  <c r="BM16" i="80" s="1"/>
  <c r="BP15" i="80"/>
  <c r="BQ15" i="80" s="1"/>
  <c r="BL15" i="80"/>
  <c r="BM15" i="80" s="1"/>
  <c r="BP10" i="80"/>
  <c r="BQ10" i="80" s="1"/>
  <c r="BL10" i="80"/>
  <c r="BP26" i="63"/>
  <c r="BQ26" i="63" s="1"/>
  <c r="BL26" i="63"/>
  <c r="BM26" i="63" s="1"/>
  <c r="BP25" i="63"/>
  <c r="BQ25" i="63" s="1"/>
  <c r="BL25" i="63"/>
  <c r="BM25" i="63" s="1"/>
  <c r="BP24" i="63"/>
  <c r="BQ24" i="63" s="1"/>
  <c r="BL24" i="63"/>
  <c r="BM24" i="63" s="1"/>
  <c r="BP23" i="63"/>
  <c r="BQ23" i="63" s="1"/>
  <c r="BL23" i="63"/>
  <c r="BM23" i="63" s="1"/>
  <c r="BP22" i="63"/>
  <c r="BQ22" i="63" s="1"/>
  <c r="BL22" i="63"/>
  <c r="BM22" i="63" s="1"/>
  <c r="BP21" i="63"/>
  <c r="BQ21" i="63" s="1"/>
  <c r="BL21" i="63"/>
  <c r="BM21" i="63" s="1"/>
  <c r="BP20" i="63"/>
  <c r="BQ20" i="63" s="1"/>
  <c r="BL20" i="63"/>
  <c r="BM20" i="63" s="1"/>
  <c r="BP19" i="63"/>
  <c r="BQ19" i="63" s="1"/>
  <c r="BL19" i="63"/>
  <c r="BM19" i="63" s="1"/>
  <c r="BP18" i="63"/>
  <c r="BQ18" i="63" s="1"/>
  <c r="BL18" i="63"/>
  <c r="BM18" i="63" s="1"/>
  <c r="BP17" i="63"/>
  <c r="BQ17" i="63" s="1"/>
  <c r="BL17" i="63"/>
  <c r="BM17" i="63" s="1"/>
  <c r="BP16" i="63"/>
  <c r="BQ16" i="63" s="1"/>
  <c r="BL16" i="63"/>
  <c r="BM16" i="63" s="1"/>
  <c r="BP15" i="63"/>
  <c r="BQ15" i="63" s="1"/>
  <c r="BL15" i="63"/>
  <c r="BM15" i="63" s="1"/>
  <c r="BP10" i="63"/>
  <c r="BQ10" i="63" s="1"/>
  <c r="BL10" i="63"/>
  <c r="BP26" i="64"/>
  <c r="BQ26" i="64" s="1"/>
  <c r="BL26" i="64"/>
  <c r="BM26" i="64" s="1"/>
  <c r="BP25" i="64"/>
  <c r="BQ25" i="64" s="1"/>
  <c r="BL25" i="64"/>
  <c r="BM25" i="64" s="1"/>
  <c r="BP24" i="64"/>
  <c r="BQ24" i="64" s="1"/>
  <c r="BL24" i="64"/>
  <c r="BM24" i="64" s="1"/>
  <c r="BP23" i="64"/>
  <c r="BQ23" i="64" s="1"/>
  <c r="BL23" i="64"/>
  <c r="BM23" i="64" s="1"/>
  <c r="BP22" i="64"/>
  <c r="BQ22" i="64" s="1"/>
  <c r="BL22" i="64"/>
  <c r="BM22" i="64" s="1"/>
  <c r="BP21" i="64"/>
  <c r="BQ21" i="64" s="1"/>
  <c r="BL21" i="64"/>
  <c r="BM21" i="64" s="1"/>
  <c r="BP20" i="64"/>
  <c r="BQ20" i="64" s="1"/>
  <c r="BL20" i="64"/>
  <c r="BM20" i="64" s="1"/>
  <c r="BP19" i="64"/>
  <c r="BQ19" i="64" s="1"/>
  <c r="BL19" i="64"/>
  <c r="BM19" i="64" s="1"/>
  <c r="BP18" i="64"/>
  <c r="BQ18" i="64" s="1"/>
  <c r="BL18" i="64"/>
  <c r="BM18" i="64" s="1"/>
  <c r="BP17" i="64"/>
  <c r="BQ17" i="64" s="1"/>
  <c r="BL17" i="64"/>
  <c r="BM17" i="64" s="1"/>
  <c r="BP16" i="64"/>
  <c r="BQ16" i="64" s="1"/>
  <c r="BL16" i="64"/>
  <c r="BM16" i="64" s="1"/>
  <c r="BP15" i="64"/>
  <c r="BQ15" i="64" s="1"/>
  <c r="BL15" i="64"/>
  <c r="BM15" i="64" s="1"/>
  <c r="BP10" i="64"/>
  <c r="BQ10" i="64" s="1"/>
  <c r="BL10" i="64"/>
  <c r="BP26" i="65"/>
  <c r="BQ26" i="65" s="1"/>
  <c r="BL26" i="65"/>
  <c r="BM26" i="65" s="1"/>
  <c r="BP25" i="65"/>
  <c r="BQ25" i="65" s="1"/>
  <c r="BL25" i="65"/>
  <c r="BM25" i="65" s="1"/>
  <c r="BP24" i="65"/>
  <c r="BQ24" i="65" s="1"/>
  <c r="BL24" i="65"/>
  <c r="BM24" i="65" s="1"/>
  <c r="BP23" i="65"/>
  <c r="BQ23" i="65" s="1"/>
  <c r="BL23" i="65"/>
  <c r="BM23" i="65" s="1"/>
  <c r="BP22" i="65"/>
  <c r="BQ22" i="65" s="1"/>
  <c r="BL22" i="65"/>
  <c r="BM22" i="65" s="1"/>
  <c r="BP21" i="65"/>
  <c r="BQ21" i="65" s="1"/>
  <c r="BL21" i="65"/>
  <c r="BM21" i="65" s="1"/>
  <c r="BP20" i="65"/>
  <c r="BQ20" i="65" s="1"/>
  <c r="BL20" i="65"/>
  <c r="BM20" i="65" s="1"/>
  <c r="BP19" i="65"/>
  <c r="BQ19" i="65" s="1"/>
  <c r="BL19" i="65"/>
  <c r="BM19" i="65" s="1"/>
  <c r="BP18" i="65"/>
  <c r="BQ18" i="65" s="1"/>
  <c r="BL18" i="65"/>
  <c r="BM18" i="65" s="1"/>
  <c r="BP17" i="65"/>
  <c r="BQ17" i="65" s="1"/>
  <c r="BL17" i="65"/>
  <c r="BM17" i="65" s="1"/>
  <c r="BP16" i="65"/>
  <c r="BQ16" i="65" s="1"/>
  <c r="BL16" i="65"/>
  <c r="BM16" i="65" s="1"/>
  <c r="BP15" i="65"/>
  <c r="BQ15" i="65" s="1"/>
  <c r="BL15" i="65"/>
  <c r="BM15" i="65" s="1"/>
  <c r="BP10" i="65"/>
  <c r="BQ10" i="65" s="1"/>
  <c r="BL10" i="65"/>
  <c r="BP26" i="66"/>
  <c r="BQ26" i="66" s="1"/>
  <c r="BL26" i="66"/>
  <c r="BM26" i="66" s="1"/>
  <c r="BP25" i="66"/>
  <c r="BQ25" i="66" s="1"/>
  <c r="BL25" i="66"/>
  <c r="BM25" i="66" s="1"/>
  <c r="BP24" i="66"/>
  <c r="BQ24" i="66" s="1"/>
  <c r="BL24" i="66"/>
  <c r="BM24" i="66" s="1"/>
  <c r="BP23" i="66"/>
  <c r="BQ23" i="66" s="1"/>
  <c r="BL23" i="66"/>
  <c r="BM23" i="66" s="1"/>
  <c r="BP22" i="66"/>
  <c r="BQ22" i="66" s="1"/>
  <c r="BL22" i="66"/>
  <c r="BM22" i="66" s="1"/>
  <c r="BP21" i="66"/>
  <c r="BQ21" i="66" s="1"/>
  <c r="BL21" i="66"/>
  <c r="BM21" i="66" s="1"/>
  <c r="BP20" i="66"/>
  <c r="BQ20" i="66" s="1"/>
  <c r="BL20" i="66"/>
  <c r="BM20" i="66" s="1"/>
  <c r="BP19" i="66"/>
  <c r="BQ19" i="66" s="1"/>
  <c r="BL19" i="66"/>
  <c r="BM19" i="66" s="1"/>
  <c r="BP18" i="66"/>
  <c r="BQ18" i="66" s="1"/>
  <c r="BL18" i="66"/>
  <c r="BM18" i="66" s="1"/>
  <c r="BP17" i="66"/>
  <c r="BQ17" i="66" s="1"/>
  <c r="BL17" i="66"/>
  <c r="BM17" i="66" s="1"/>
  <c r="BP16" i="66"/>
  <c r="BQ16" i="66" s="1"/>
  <c r="BL16" i="66"/>
  <c r="BM16" i="66" s="1"/>
  <c r="BP15" i="66"/>
  <c r="BQ15" i="66" s="1"/>
  <c r="BL15" i="66"/>
  <c r="BM15" i="66" s="1"/>
  <c r="BP10" i="66"/>
  <c r="BQ10" i="66" s="1"/>
  <c r="BL10" i="66"/>
  <c r="BP26" i="67"/>
  <c r="BQ26" i="67" s="1"/>
  <c r="BL26" i="67"/>
  <c r="BM26" i="67" s="1"/>
  <c r="BP25" i="67"/>
  <c r="BQ25" i="67" s="1"/>
  <c r="BL25" i="67"/>
  <c r="BM25" i="67" s="1"/>
  <c r="BP24" i="67"/>
  <c r="BQ24" i="67" s="1"/>
  <c r="BL24" i="67"/>
  <c r="BM24" i="67" s="1"/>
  <c r="BP23" i="67"/>
  <c r="BQ23" i="67" s="1"/>
  <c r="BL23" i="67"/>
  <c r="BM23" i="67" s="1"/>
  <c r="BP22" i="67"/>
  <c r="BQ22" i="67" s="1"/>
  <c r="BL22" i="67"/>
  <c r="BM22" i="67" s="1"/>
  <c r="BP21" i="67"/>
  <c r="BQ21" i="67" s="1"/>
  <c r="BL21" i="67"/>
  <c r="BM21" i="67" s="1"/>
  <c r="BP20" i="67"/>
  <c r="BQ20" i="67" s="1"/>
  <c r="BL20" i="67"/>
  <c r="BM20" i="67" s="1"/>
  <c r="BP19" i="67"/>
  <c r="BQ19" i="67" s="1"/>
  <c r="BL19" i="67"/>
  <c r="BM19" i="67" s="1"/>
  <c r="BP18" i="67"/>
  <c r="BQ18" i="67" s="1"/>
  <c r="BL18" i="67"/>
  <c r="BM18" i="67" s="1"/>
  <c r="BP17" i="67"/>
  <c r="BQ17" i="67" s="1"/>
  <c r="BL17" i="67"/>
  <c r="BM17" i="67" s="1"/>
  <c r="BP16" i="67"/>
  <c r="BQ16" i="67" s="1"/>
  <c r="BL16" i="67"/>
  <c r="BM16" i="67" s="1"/>
  <c r="BP15" i="67"/>
  <c r="BQ15" i="67" s="1"/>
  <c r="BL15" i="67"/>
  <c r="BM15" i="67" s="1"/>
  <c r="BP10" i="67"/>
  <c r="BQ10" i="67" s="1"/>
  <c r="BL10" i="67"/>
  <c r="BP26" i="68"/>
  <c r="BQ26" i="68" s="1"/>
  <c r="BL26" i="68"/>
  <c r="BM26" i="68" s="1"/>
  <c r="BP25" i="68"/>
  <c r="BQ25" i="68" s="1"/>
  <c r="BL25" i="68"/>
  <c r="BM25" i="68" s="1"/>
  <c r="BP24" i="68"/>
  <c r="BQ24" i="68" s="1"/>
  <c r="BL24" i="68"/>
  <c r="BM24" i="68" s="1"/>
  <c r="BP23" i="68"/>
  <c r="BQ23" i="68" s="1"/>
  <c r="BL23" i="68"/>
  <c r="BM23" i="68" s="1"/>
  <c r="BP22" i="68"/>
  <c r="BQ22" i="68" s="1"/>
  <c r="BL22" i="68"/>
  <c r="BM22" i="68" s="1"/>
  <c r="BP21" i="68"/>
  <c r="BQ21" i="68" s="1"/>
  <c r="BL21" i="68"/>
  <c r="BM21" i="68" s="1"/>
  <c r="BP20" i="68"/>
  <c r="BQ20" i="68" s="1"/>
  <c r="BL20" i="68"/>
  <c r="BM20" i="68" s="1"/>
  <c r="BP19" i="68"/>
  <c r="BQ19" i="68" s="1"/>
  <c r="BL19" i="68"/>
  <c r="BM19" i="68" s="1"/>
  <c r="BP18" i="68"/>
  <c r="BQ18" i="68" s="1"/>
  <c r="BL18" i="68"/>
  <c r="BM18" i="68" s="1"/>
  <c r="BP17" i="68"/>
  <c r="BQ17" i="68" s="1"/>
  <c r="BL17" i="68"/>
  <c r="BM17" i="68" s="1"/>
  <c r="BP16" i="68"/>
  <c r="BQ16" i="68" s="1"/>
  <c r="BL16" i="68"/>
  <c r="BM16" i="68" s="1"/>
  <c r="BP15" i="68"/>
  <c r="BQ15" i="68" s="1"/>
  <c r="BL15" i="68"/>
  <c r="BM15" i="68" s="1"/>
  <c r="BP10" i="68"/>
  <c r="BQ10" i="68" s="1"/>
  <c r="BL10" i="68"/>
  <c r="BP26" i="69"/>
  <c r="BQ26" i="69" s="1"/>
  <c r="BL26" i="69"/>
  <c r="BM26" i="69" s="1"/>
  <c r="BP25" i="69"/>
  <c r="BQ25" i="69" s="1"/>
  <c r="BL25" i="69"/>
  <c r="BM25" i="69" s="1"/>
  <c r="BP24" i="69"/>
  <c r="BQ24" i="69" s="1"/>
  <c r="BL24" i="69"/>
  <c r="BM24" i="69" s="1"/>
  <c r="BP23" i="69"/>
  <c r="BQ23" i="69" s="1"/>
  <c r="BL23" i="69"/>
  <c r="BM23" i="69" s="1"/>
  <c r="BP22" i="69"/>
  <c r="BQ22" i="69" s="1"/>
  <c r="BL22" i="69"/>
  <c r="BM22" i="69" s="1"/>
  <c r="BP21" i="69"/>
  <c r="BQ21" i="69" s="1"/>
  <c r="BL21" i="69"/>
  <c r="BM21" i="69" s="1"/>
  <c r="BP20" i="69"/>
  <c r="BQ20" i="69" s="1"/>
  <c r="BL20" i="69"/>
  <c r="BM20" i="69" s="1"/>
  <c r="BP19" i="69"/>
  <c r="BQ19" i="69" s="1"/>
  <c r="BL19" i="69"/>
  <c r="BM19" i="69" s="1"/>
  <c r="BP18" i="69"/>
  <c r="BQ18" i="69" s="1"/>
  <c r="BL18" i="69"/>
  <c r="BM18" i="69" s="1"/>
  <c r="BP17" i="69"/>
  <c r="BQ17" i="69" s="1"/>
  <c r="BL17" i="69"/>
  <c r="BM17" i="69" s="1"/>
  <c r="BP16" i="69"/>
  <c r="BQ16" i="69" s="1"/>
  <c r="BL16" i="69"/>
  <c r="BM16" i="69" s="1"/>
  <c r="BP15" i="69"/>
  <c r="BQ15" i="69" s="1"/>
  <c r="BL15" i="69"/>
  <c r="BM15" i="69" s="1"/>
  <c r="BP10" i="69"/>
  <c r="BQ10" i="69" s="1"/>
  <c r="BL10" i="69"/>
  <c r="BM28" i="47" l="1"/>
  <c r="BQ28" i="45"/>
  <c r="BM28" i="18"/>
  <c r="BQ28" i="48"/>
  <c r="BQ28" i="68"/>
  <c r="BM28" i="36"/>
  <c r="BQ28" i="26"/>
  <c r="BQ28" i="23"/>
  <c r="BM28" i="22"/>
  <c r="BM28" i="20"/>
  <c r="BM28" i="68"/>
  <c r="BQ28" i="78"/>
  <c r="BQ28" i="64"/>
  <c r="BM28" i="30"/>
  <c r="BM28" i="58"/>
  <c r="BM28" i="45"/>
  <c r="BM28" i="23"/>
  <c r="BQ28" i="80"/>
  <c r="BQ28" i="47"/>
  <c r="BM28" i="28"/>
  <c r="BM28" i="64"/>
  <c r="BQ28" i="44"/>
  <c r="BM28" i="38"/>
  <c r="BM23" i="11"/>
  <c r="BM28" i="59"/>
  <c r="BM19" i="11"/>
  <c r="BM28" i="76"/>
  <c r="BQ28" i="72"/>
  <c r="BM28" i="51"/>
  <c r="BM28" i="42"/>
  <c r="BQ28" i="38"/>
  <c r="BQ30" i="38" s="1"/>
  <c r="BQ31" i="38" s="1"/>
  <c r="BQ15" i="11"/>
  <c r="BQ19" i="11"/>
  <c r="BQ23" i="11"/>
  <c r="BM15" i="11"/>
  <c r="BQ28" i="28"/>
  <c r="BQ28" i="20"/>
  <c r="BQ28" i="18"/>
  <c r="BM16" i="11"/>
  <c r="BM20" i="11"/>
  <c r="BM24" i="11"/>
  <c r="BM28" i="80"/>
  <c r="BQ28" i="76"/>
  <c r="BQ28" i="51"/>
  <c r="BQ28" i="42"/>
  <c r="BM28" i="72"/>
  <c r="BM28" i="79"/>
  <c r="BQ16" i="11"/>
  <c r="BQ20" i="11"/>
  <c r="BQ24" i="11"/>
  <c r="BQ28" i="49"/>
  <c r="BM17" i="11"/>
  <c r="BM21" i="11"/>
  <c r="BM25" i="11"/>
  <c r="BM28" i="74"/>
  <c r="BQ28" i="58"/>
  <c r="BQ30" i="58" s="1"/>
  <c r="BQ31" i="58" s="1"/>
  <c r="BM28" i="40"/>
  <c r="BQ28" i="36"/>
  <c r="BM28" i="39"/>
  <c r="BQ17" i="11"/>
  <c r="BQ21" i="11"/>
  <c r="BQ28" i="12"/>
  <c r="BM28" i="78"/>
  <c r="BQ28" i="74"/>
  <c r="BM18" i="11"/>
  <c r="BM22" i="11"/>
  <c r="BM26" i="11"/>
  <c r="BM28" i="49"/>
  <c r="BQ28" i="30"/>
  <c r="BM28" i="12"/>
  <c r="BQ18" i="11"/>
  <c r="BQ22" i="11"/>
  <c r="BQ26" i="11"/>
  <c r="BM28" i="67"/>
  <c r="BQ28" i="37"/>
  <c r="BM28" i="65"/>
  <c r="BM28" i="57"/>
  <c r="BM28" i="53"/>
  <c r="BQ28" i="53"/>
  <c r="BM28" i="44"/>
  <c r="BM28" i="26"/>
  <c r="BM28" i="69"/>
  <c r="BQ28" i="67"/>
  <c r="BQ28" i="63"/>
  <c r="BM28" i="77"/>
  <c r="BM28" i="75"/>
  <c r="BM28" i="73"/>
  <c r="BQ28" i="73"/>
  <c r="BM28" i="56"/>
  <c r="BM28" i="54"/>
  <c r="BQ28" i="50"/>
  <c r="BM28" i="43"/>
  <c r="BQ28" i="40"/>
  <c r="BM28" i="37"/>
  <c r="BM28" i="34"/>
  <c r="BQ28" i="32"/>
  <c r="BQ28" i="29"/>
  <c r="BM28" i="24"/>
  <c r="BM28" i="16"/>
  <c r="BQ28" i="14"/>
  <c r="BQ28" i="13"/>
  <c r="BM28" i="66"/>
  <c r="BQ28" i="65"/>
  <c r="BM28" i="63"/>
  <c r="BQ28" i="75"/>
  <c r="BQ28" i="56"/>
  <c r="BM28" i="55"/>
  <c r="BQ28" i="55"/>
  <c r="BQ28" i="52"/>
  <c r="BM28" i="50"/>
  <c r="BQ28" i="43"/>
  <c r="BM28" i="41"/>
  <c r="BM28" i="35"/>
  <c r="BQ28" i="34"/>
  <c r="BQ28" i="33"/>
  <c r="BM28" i="33"/>
  <c r="BM28" i="32"/>
  <c r="BM28" i="29"/>
  <c r="BM28" i="27"/>
  <c r="BQ28" i="21"/>
  <c r="BM28" i="19"/>
  <c r="BM28" i="17"/>
  <c r="BQ28" i="69"/>
  <c r="BQ30" i="76"/>
  <c r="BQ31" i="76" s="1"/>
  <c r="BQ28" i="66"/>
  <c r="BQ28" i="79"/>
  <c r="BQ28" i="59"/>
  <c r="BM28" i="46"/>
  <c r="BM28" i="52"/>
  <c r="BQ28" i="39"/>
  <c r="BQ28" i="27"/>
  <c r="BQ28" i="77"/>
  <c r="BQ28" i="57"/>
  <c r="BM28" i="48"/>
  <c r="BQ28" i="46"/>
  <c r="BQ28" i="54"/>
  <c r="BQ28" i="22"/>
  <c r="BQ28" i="41"/>
  <c r="BM28" i="31"/>
  <c r="BQ28" i="17"/>
  <c r="BQ28" i="35"/>
  <c r="BM28" i="14"/>
  <c r="BQ28" i="31"/>
  <c r="BQ28" i="24"/>
  <c r="BQ28" i="19"/>
  <c r="BQ28" i="16"/>
  <c r="BM28" i="21"/>
  <c r="BM28" i="15"/>
  <c r="BQ28" i="15"/>
  <c r="BM28" i="13"/>
  <c r="BQ30" i="45" l="1"/>
  <c r="BQ31" i="45" s="1"/>
  <c r="BQ30" i="47"/>
  <c r="BQ31" i="47" s="1"/>
  <c r="BQ30" i="12"/>
  <c r="BQ31" i="12" s="1"/>
  <c r="BQ30" i="18"/>
  <c r="BQ31" i="18" s="1"/>
  <c r="BQ30" i="74"/>
  <c r="BQ31" i="74" s="1"/>
  <c r="BQ30" i="30"/>
  <c r="BQ31" i="30" s="1"/>
  <c r="BQ30" i="42"/>
  <c r="BQ31" i="42" s="1"/>
  <c r="BQ30" i="28"/>
  <c r="BQ31" i="28" s="1"/>
  <c r="BQ30" i="20"/>
  <c r="BQ31" i="20" s="1"/>
  <c r="BQ30" i="36"/>
  <c r="BQ31" i="36" s="1"/>
  <c r="BQ30" i="64"/>
  <c r="BQ31" i="64" s="1"/>
  <c r="BQ30" i="80"/>
  <c r="BQ31" i="80" s="1"/>
  <c r="BQ30" i="40"/>
  <c r="BQ31" i="40" s="1"/>
  <c r="BQ30" i="23"/>
  <c r="BQ31" i="23" s="1"/>
  <c r="BQ30" i="78"/>
  <c r="BQ31" i="78" s="1"/>
  <c r="BQ30" i="72"/>
  <c r="BQ31" i="72" s="1"/>
  <c r="BQ30" i="44"/>
  <c r="BQ31" i="44" s="1"/>
  <c r="BQ30" i="34"/>
  <c r="BQ31" i="34" s="1"/>
  <c r="BM28" i="11"/>
  <c r="BQ28" i="11"/>
  <c r="BQ30" i="26"/>
  <c r="BQ31" i="26" s="1"/>
  <c r="BQ30" i="49"/>
  <c r="BQ31" i="49" s="1"/>
  <c r="BQ30" i="67"/>
  <c r="BQ31" i="67" s="1"/>
  <c r="BQ30" i="68"/>
  <c r="BQ31" i="68" s="1"/>
  <c r="BQ30" i="51"/>
  <c r="BQ31" i="51" s="1"/>
  <c r="BQ30" i="53"/>
  <c r="BQ31" i="53" s="1"/>
  <c r="BQ30" i="37"/>
  <c r="BQ31" i="37" s="1"/>
  <c r="BQ30" i="65"/>
  <c r="BQ31" i="65" s="1"/>
  <c r="BQ30" i="73"/>
  <c r="BQ31" i="73" s="1"/>
  <c r="BQ30" i="55"/>
  <c r="BQ31" i="55" s="1"/>
  <c r="BQ30" i="43"/>
  <c r="BQ31" i="43" s="1"/>
  <c r="BQ30" i="32"/>
  <c r="BQ31" i="32" s="1"/>
  <c r="BQ30" i="63"/>
  <c r="BQ31" i="63" s="1"/>
  <c r="BQ30" i="52"/>
  <c r="BQ31" i="52" s="1"/>
  <c r="BQ30" i="33"/>
  <c r="BQ31" i="33" s="1"/>
  <c r="BQ30" i="75"/>
  <c r="BQ31" i="75" s="1"/>
  <c r="BQ30" i="56"/>
  <c r="BQ31" i="56" s="1"/>
  <c r="BQ30" i="50"/>
  <c r="BQ31" i="50" s="1"/>
  <c r="BQ30" i="29"/>
  <c r="BQ31" i="29" s="1"/>
  <c r="BQ30" i="13"/>
  <c r="BQ31" i="13" s="1"/>
  <c r="BQ30" i="16"/>
  <c r="BQ31" i="16" s="1"/>
  <c r="BQ30" i="22"/>
  <c r="BQ31" i="22" s="1"/>
  <c r="BQ30" i="54"/>
  <c r="BQ31" i="54" s="1"/>
  <c r="BQ30" i="77"/>
  <c r="BQ31" i="77" s="1"/>
  <c r="BQ30" i="39"/>
  <c r="BQ31" i="39" s="1"/>
  <c r="BQ30" i="59"/>
  <c r="BQ31" i="59" s="1"/>
  <c r="BQ30" i="19"/>
  <c r="BQ31" i="19" s="1"/>
  <c r="BQ30" i="35"/>
  <c r="BQ31" i="35" s="1"/>
  <c r="BQ30" i="46"/>
  <c r="BQ31" i="46" s="1"/>
  <c r="BQ30" i="79"/>
  <c r="BQ31" i="79" s="1"/>
  <c r="BQ30" i="69"/>
  <c r="BQ31" i="69" s="1"/>
  <c r="BQ30" i="14"/>
  <c r="BQ31" i="14" s="1"/>
  <c r="BQ30" i="24"/>
  <c r="BQ31" i="24" s="1"/>
  <c r="BQ30" i="15"/>
  <c r="BQ31" i="15" s="1"/>
  <c r="BQ30" i="31"/>
  <c r="BQ31" i="31" s="1"/>
  <c r="BQ30" i="17"/>
  <c r="BQ31" i="17" s="1"/>
  <c r="BQ30" i="41"/>
  <c r="BQ31" i="41" s="1"/>
  <c r="BQ30" i="21"/>
  <c r="BQ31" i="21" s="1"/>
  <c r="BQ30" i="57"/>
  <c r="BQ31" i="57" s="1"/>
  <c r="BQ30" i="27"/>
  <c r="BQ31" i="27" s="1"/>
  <c r="BQ30" i="48"/>
  <c r="BQ31" i="48" s="1"/>
  <c r="BQ30" i="66"/>
  <c r="BQ31" i="66" s="1"/>
  <c r="BQ30" i="11" l="1"/>
  <c r="BQ31" i="11" s="1"/>
</calcChain>
</file>

<file path=xl/sharedStrings.xml><?xml version="1.0" encoding="utf-8"?>
<sst xmlns="http://schemas.openxmlformats.org/spreadsheetml/2006/main" count="44839" uniqueCount="154">
  <si>
    <t>Puget Sound Energy - 2016 GRC</t>
  </si>
  <si>
    <t>Hour-Ahead PSE Capacity Reserve Cost Summary</t>
  </si>
  <si>
    <t>Combined Mid-C Hydro/PSE Gas-Fired Plant Re-Dispatch Costs</t>
  </si>
  <si>
    <t>Mid-C Flexibility Model/Hour-Ahead PSE Capacity Reserve Cost Summary - All Reserves Case</t>
  </si>
  <si>
    <t>Mid-C Hourly Generation Reshaped to First Meet the Spinning Reserve Requirement, Then the Non-Spin Requirement</t>
  </si>
  <si>
    <t>Mid-C Flexibility Model/Hour-Ahead PSE Capacity Reserve Cost Summary - CRO Only Case</t>
  </si>
  <si>
    <t>Gas-Fired Plant Re-dispatch Model - All Reserves Case</t>
  </si>
  <si>
    <t>Summary, March 1, 2017 - February 28, 2018</t>
  </si>
  <si>
    <t>Gas-Fired Plant Re-dispatch Model - CRO Only Case</t>
  </si>
  <si>
    <t>Water Year</t>
  </si>
  <si>
    <t>All Reserves Case</t>
  </si>
  <si>
    <t>Contingency Reserves Only Case</t>
  </si>
  <si>
    <t>PSE Hour-Ahead Balancing Reserves</t>
  </si>
  <si>
    <t>Month</t>
  </si>
  <si>
    <t>Mid-C Reshape</t>
  </si>
  <si>
    <t xml:space="preserve">Gas Plant </t>
  </si>
  <si>
    <t>Total</t>
  </si>
  <si>
    <t>Total Balancing</t>
  </si>
  <si>
    <t>Wild Horse</t>
  </si>
  <si>
    <t>PSE HA Wind</t>
  </si>
  <si>
    <t>Reshape</t>
  </si>
  <si>
    <t>Re-Dispatch</t>
  </si>
  <si>
    <t>Cost</t>
  </si>
  <si>
    <t>Reserves</t>
  </si>
  <si>
    <t>Allocation</t>
  </si>
  <si>
    <t>Integration</t>
  </si>
  <si>
    <t>($)</t>
  </si>
  <si>
    <t>Factor</t>
  </si>
  <si>
    <t xml:space="preserve"> </t>
  </si>
  <si>
    <t>Hour-Ahead</t>
  </si>
  <si>
    <t>(Mwh)</t>
  </si>
  <si>
    <t>Plant</t>
  </si>
  <si>
    <t>Initial Gen</t>
  </si>
  <si>
    <t>Final Gen</t>
  </si>
  <si>
    <t>INC Spinning</t>
  </si>
  <si>
    <t>INC Non-Spin</t>
  </si>
  <si>
    <t>DEC Spinning</t>
  </si>
  <si>
    <t xml:space="preserve">Re-Dispatch </t>
  </si>
  <si>
    <t>Forced</t>
  </si>
  <si>
    <t>Provided</t>
  </si>
  <si>
    <t>Starts</t>
  </si>
  <si>
    <t>Goldendale Primary + DF</t>
  </si>
  <si>
    <t>Mint Farm Primary + DF</t>
  </si>
  <si>
    <t>Ferndale Primary + DF</t>
  </si>
  <si>
    <t>Sumas</t>
  </si>
  <si>
    <t>Encogen</t>
  </si>
  <si>
    <t>Fredonia 4</t>
  </si>
  <si>
    <t>Fredonia 3</t>
  </si>
  <si>
    <t>Frederickson 1</t>
  </si>
  <si>
    <t>Frederickson 2</t>
  </si>
  <si>
    <t>Whitehorn 2</t>
  </si>
  <si>
    <t>Whitehorn 3</t>
  </si>
  <si>
    <t>Fredonia 2</t>
  </si>
  <si>
    <t>Fredonia 1</t>
  </si>
  <si>
    <t>Totals</t>
  </si>
  <si>
    <t>Hour-Ahead All Reserves</t>
  </si>
  <si>
    <t>Hour-Ahead Contingency Reserves Only</t>
  </si>
  <si>
    <t>Hour-Ahead Balancing Reserves</t>
  </si>
  <si>
    <t>Year</t>
  </si>
  <si>
    <t>Water</t>
  </si>
  <si>
    <t>Mid-C</t>
  </si>
  <si>
    <t>Gas Plant</t>
  </si>
  <si>
    <t>Number</t>
  </si>
  <si>
    <t>Redispatch</t>
  </si>
  <si>
    <t>Costs</t>
  </si>
  <si>
    <t>HA Reserves</t>
  </si>
  <si>
    <t>Balancing</t>
  </si>
  <si>
    <t>Reserves Cost</t>
  </si>
  <si>
    <t>80 - Year Average</t>
  </si>
  <si>
    <t>Highlighted Cells are User Supplied Input Data</t>
  </si>
  <si>
    <t>PSE Monthly Hour-Ahead Regulation Requirements Cost Allocation Factors, 95% Confidence Interval</t>
  </si>
  <si>
    <t>PSE BAA Load</t>
  </si>
  <si>
    <t>Vantage</t>
  </si>
  <si>
    <t>HA Regulation</t>
  </si>
  <si>
    <t>Requirement</t>
  </si>
  <si>
    <t>Allocation Factor</t>
  </si>
  <si>
    <t>(MW)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</si>
  <si>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</si>
  <si>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</si>
  <si>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</si>
  <si>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</si>
  <si>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</si>
  <si>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</si>
  <si>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</si>
  <si>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</si>
  <si>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</si>
  <si>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</si>
  <si>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</si>
  <si>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</si>
  <si>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Check to Power Cost Summary</t>
  </si>
  <si>
    <t>Ferndale</t>
  </si>
  <si>
    <t>Goldendale</t>
  </si>
  <si>
    <t>Mint Farm</t>
  </si>
  <si>
    <t>Fredonia 1&amp;2</t>
  </si>
  <si>
    <t>Fredonia 3&amp;4</t>
  </si>
  <si>
    <t>Frederickson 1&amp;2</t>
  </si>
  <si>
    <t>Whitehorn 2&amp;3</t>
  </si>
  <si>
    <t>WP Power Cost Summary Suppl</t>
  </si>
  <si>
    <t>MWh</t>
  </si>
  <si>
    <t>ck s/b 0</t>
  </si>
  <si>
    <t>Puget Sound Energy - 2019 GRC</t>
  </si>
  <si>
    <t>Summary, May 1, 2020 - April 30, 2021</t>
  </si>
  <si>
    <t>Hour-Ahead 80 Water Year PSE INC/DEC Balancing Energy Summary - All Reserves</t>
  </si>
  <si>
    <t>Total PSE Reserve Need</t>
  </si>
  <si>
    <t>Reserves Supplied by the Mid-C Plants</t>
  </si>
  <si>
    <t>Reserves Supplied by the Gas Plants</t>
  </si>
  <si>
    <t>Unmet PSE Reserve Need</t>
  </si>
  <si>
    <t>Total PSE</t>
  </si>
  <si>
    <t>PSE Mid-C</t>
  </si>
  <si>
    <t>PSE Gas Plt</t>
  </si>
  <si>
    <t>Unmet</t>
  </si>
  <si>
    <t>Net Unmet</t>
  </si>
  <si>
    <t>INC</t>
  </si>
  <si>
    <t>INC Spin</t>
  </si>
  <si>
    <t>DEC Spin</t>
  </si>
  <si>
    <t>Non-Spin</t>
  </si>
  <si>
    <t>Reserve</t>
  </si>
  <si>
    <t>Need</t>
  </si>
  <si>
    <t>for Spin Flag</t>
  </si>
  <si>
    <t>Supplied</t>
  </si>
  <si>
    <t>(1 = Yes,</t>
  </si>
  <si>
    <t>0 = No)</t>
  </si>
  <si>
    <t>Hour-Ahead 80 Water Year PSE INC/DEC Balancing Energy Summary - Contingency Reserves Only</t>
  </si>
  <si>
    <t>CRO Only PSE Reserve Need</t>
  </si>
  <si>
    <t>Unmet Reserve Need as a Percentage of Total Need</t>
  </si>
  <si>
    <t>Averages</t>
  </si>
  <si>
    <t>Reserve Switch (0=CRO Only, 1=All)</t>
  </si>
  <si>
    <t>Number of Hours Exceed Mid-C Min</t>
  </si>
  <si>
    <t>Number of Hours Exceed Mid-C Max</t>
  </si>
  <si>
    <t>Number Hours</t>
  </si>
  <si>
    <t>Forced Capacity</t>
  </si>
  <si>
    <t>Amount of Add</t>
  </si>
  <si>
    <t>Reserve Costs</t>
  </si>
  <si>
    <t>Hit Mid-C Max</t>
  </si>
  <si>
    <t>Purchases</t>
  </si>
  <si>
    <t>Require Add</t>
  </si>
  <si>
    <t>Spin Flex Required</t>
  </si>
  <si>
    <t>Capacity</t>
  </si>
  <si>
    <t>Flexibility</t>
  </si>
  <si>
    <t>Total/Ave</t>
  </si>
  <si>
    <t>Post Mid-C INC Spinning Requirement (Mwh)</t>
  </si>
  <si>
    <t>Initial INC Spin Require (Mwh)</t>
  </si>
  <si>
    <t>Post Mid-C INC Non-Spinning Requirement (Mwh)</t>
  </si>
  <si>
    <t>Initial INC Non-Spin Require (Mwh)</t>
  </si>
  <si>
    <t>Post Mid-C DEC Spinning Requirement (Mwh)</t>
  </si>
  <si>
    <t>Initial DEC Spin Require (Mwh)</t>
  </si>
  <si>
    <t>Unfilled INC/DEC Need</t>
  </si>
  <si>
    <t>Puget Sound Energy</t>
  </si>
  <si>
    <t>Average of 80-yr results from the Hour Ahead Balancing Model (HABM)</t>
  </si>
  <si>
    <t>Results from the Hour Ahead Balancing Model (HABM)</t>
  </si>
  <si>
    <t>2019 GRC workpapers Commission Approved</t>
  </si>
  <si>
    <t>XXXX</t>
  </si>
  <si>
    <t>XXXXX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</si>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</sst>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00_);\(#,##0.0000\)"/>
    <numFmt numFmtId="165" formatCode="#,##0.0"/>
    <numFmt numFmtId="166" formatCode="0.000"/>
    <numFmt numFmtId="167" formatCode="0.0"/>
    <numFmt numFmtId="168" formatCode="0.0000"/>
    <numFmt numFmtId="169" formatCode="0.000000"/>
    <numFmt numFmtId="170" formatCode="#,##0.0_);\(#,##0.0\)"/>
    <numFmt numFmtId="171" formatCode="0.000%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9"/>
      <color theme="4" tint="-0.249977111117893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2">
    <xf numFmtId="0" fontId="0" fillId="0" borderId="0"/>
    <xf numFmtId="0" fontId="3" fillId="0" borderId="0"/>
  </cellStyleXfs>
  <cellXfs count="25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10" xfId="0" applyNumberFormat="1" applyBorder="1" applyAlignment="1">
      <alignment horizontal="center"/>
    </xf>
    <xf numFmtId="39" fontId="3" fillId="0" borderId="5" xfId="0" applyNumberFormat="1" applyFont="1" applyBorder="1"/>
    <xf numFmtId="39" fontId="0" fillId="0" borderId="0" xfId="0" applyNumberFormat="1" applyBorder="1" applyAlignment="1">
      <alignment horizontal="center"/>
    </xf>
    <xf numFmtId="39" fontId="0" fillId="0" borderId="6" xfId="0" applyNumberFormat="1" applyBorder="1" applyAlignment="1">
      <alignment horizontal="center"/>
    </xf>
    <xf numFmtId="39" fontId="0" fillId="0" borderId="0" xfId="0" applyNumberFormat="1"/>
    <xf numFmtId="39" fontId="0" fillId="0" borderId="5" xfId="0" applyNumberFormat="1" applyBorder="1" applyAlignment="1">
      <alignment horizontal="center"/>
    </xf>
    <xf numFmtId="39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39" fontId="0" fillId="0" borderId="5" xfId="0" applyNumberFormat="1" applyBorder="1"/>
    <xf numFmtId="39" fontId="0" fillId="0" borderId="0" xfId="0" applyNumberFormat="1" applyBorder="1"/>
    <xf numFmtId="39" fontId="0" fillId="0" borderId="6" xfId="0" applyNumberFormat="1" applyBorder="1"/>
    <xf numFmtId="0" fontId="2" fillId="0" borderId="11" xfId="0" applyFont="1" applyBorder="1" applyAlignment="1">
      <alignment horizontal="center"/>
    </xf>
    <xf numFmtId="39" fontId="2" fillId="0" borderId="7" xfId="0" applyNumberFormat="1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39" fontId="2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1" xfId="0" applyBorder="1"/>
    <xf numFmtId="0" fontId="0" fillId="0" borderId="8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Border="1"/>
    <xf numFmtId="17" fontId="0" fillId="0" borderId="5" xfId="0" applyNumberFormat="1" applyBorder="1" applyAlignment="1">
      <alignment horizontal="center"/>
    </xf>
    <xf numFmtId="165" fontId="0" fillId="0" borderId="0" xfId="0" applyNumberFormat="1" applyBorder="1"/>
    <xf numFmtId="166" fontId="0" fillId="0" borderId="6" xfId="0" applyNumberFormat="1" applyBorder="1"/>
    <xf numFmtId="4" fontId="0" fillId="0" borderId="0" xfId="0" applyNumberFormat="1" applyBorder="1"/>
    <xf numFmtId="3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0" xfId="0" applyNumberFormat="1" applyBorder="1"/>
    <xf numFmtId="165" fontId="0" fillId="0" borderId="0" xfId="0" applyNumberFormat="1" applyBorder="1" applyAlignment="1">
      <alignment horizontal="right"/>
    </xf>
    <xf numFmtId="0" fontId="0" fillId="0" borderId="0" xfId="0" applyBorder="1"/>
    <xf numFmtId="0" fontId="2" fillId="0" borderId="7" xfId="0" applyFont="1" applyBorder="1" applyAlignment="1">
      <alignment horizontal="center"/>
    </xf>
    <xf numFmtId="165" fontId="2" fillId="0" borderId="1" xfId="0" applyNumberFormat="1" applyFont="1" applyBorder="1"/>
    <xf numFmtId="166" fontId="2" fillId="0" borderId="8" xfId="0" applyNumberFormat="1" applyFont="1" applyBorder="1"/>
    <xf numFmtId="2" fontId="2" fillId="0" borderId="1" xfId="0" applyNumberFormat="1" applyFont="1" applyBorder="1"/>
    <xf numFmtId="3" fontId="2" fillId="0" borderId="7" xfId="0" applyNumberFormat="1" applyFon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0" fillId="0" borderId="0" xfId="0" applyNumberFormat="1"/>
    <xf numFmtId="2" fontId="2" fillId="0" borderId="0" xfId="0" applyNumberFormat="1" applyFont="1"/>
    <xf numFmtId="1" fontId="0" fillId="0" borderId="0" xfId="0" applyNumberFormat="1"/>
    <xf numFmtId="165" fontId="0" fillId="0" borderId="0" xfId="0" applyNumberFormat="1"/>
    <xf numFmtId="167" fontId="0" fillId="0" borderId="0" xfId="0" applyNumberFormat="1"/>
    <xf numFmtId="165" fontId="0" fillId="0" borderId="4" xfId="0" applyNumberFormat="1" applyBorder="1"/>
    <xf numFmtId="0" fontId="0" fillId="0" borderId="5" xfId="0" applyBorder="1"/>
    <xf numFmtId="165" fontId="0" fillId="0" borderId="6" xfId="0" applyNumberFormat="1" applyBorder="1"/>
    <xf numFmtId="165" fontId="0" fillId="0" borderId="8" xfId="0" applyNumberFormat="1" applyBorder="1"/>
    <xf numFmtId="165" fontId="0" fillId="0" borderId="0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1" fillId="0" borderId="7" xfId="0" applyFont="1" applyBorder="1"/>
    <xf numFmtId="165" fontId="1" fillId="0" borderId="1" xfId="0" applyNumberFormat="1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0" xfId="0" applyFill="1"/>
    <xf numFmtId="165" fontId="0" fillId="0" borderId="2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9" fontId="5" fillId="0" borderId="0" xfId="0" applyNumberFormat="1" applyFont="1"/>
    <xf numFmtId="0" fontId="5" fillId="0" borderId="0" xfId="0" applyFont="1"/>
    <xf numFmtId="169" fontId="6" fillId="0" borderId="0" xfId="0" applyNumberFormat="1" applyFont="1" applyFill="1" applyAlignment="1"/>
    <xf numFmtId="0" fontId="1" fillId="0" borderId="0" xfId="0" applyFont="1"/>
    <xf numFmtId="39" fontId="0" fillId="2" borderId="0" xfId="0" applyNumberFormat="1" applyFill="1" applyBorder="1" applyAlignment="1">
      <alignment horizontal="center"/>
    </xf>
    <xf numFmtId="39" fontId="0" fillId="2" borderId="6" xfId="0" applyNumberFormat="1" applyFill="1" applyBorder="1" applyAlignment="1">
      <alignment horizontal="center"/>
    </xf>
    <xf numFmtId="39" fontId="0" fillId="2" borderId="5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39" fontId="0" fillId="2" borderId="0" xfId="0" applyNumberFormat="1" applyFill="1" applyBorder="1"/>
    <xf numFmtId="39" fontId="0" fillId="2" borderId="6" xfId="0" applyNumberFormat="1" applyFill="1" applyBorder="1"/>
    <xf numFmtId="39" fontId="0" fillId="2" borderId="13" xfId="0" applyNumberFormat="1" applyFill="1" applyBorder="1" applyAlignment="1">
      <alignment horizontal="center"/>
    </xf>
    <xf numFmtId="39" fontId="0" fillId="2" borderId="14" xfId="0" applyNumberFormat="1" applyFill="1" applyBorder="1" applyAlignment="1">
      <alignment horizontal="center"/>
    </xf>
    <xf numFmtId="39" fontId="0" fillId="2" borderId="13" xfId="0" applyNumberFormat="1" applyFill="1" applyBorder="1"/>
    <xf numFmtId="39" fontId="0" fillId="2" borderId="15" xfId="0" applyNumberFormat="1" applyFill="1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39" fontId="0" fillId="2" borderId="16" xfId="0" applyNumberFormat="1" applyFill="1" applyBorder="1" applyAlignment="1">
      <alignment horizontal="center"/>
    </xf>
    <xf numFmtId="39" fontId="0" fillId="2" borderId="18" xfId="0" applyNumberFormat="1" applyFill="1" applyBorder="1" applyAlignment="1">
      <alignment horizontal="center"/>
    </xf>
    <xf numFmtId="39" fontId="2" fillId="2" borderId="19" xfId="0" applyNumberFormat="1" applyFont="1" applyFill="1" applyBorder="1" applyAlignment="1">
      <alignment horizontal="center"/>
    </xf>
    <xf numFmtId="39" fontId="2" fillId="2" borderId="20" xfId="0" applyNumberFormat="1" applyFont="1" applyFill="1" applyBorder="1" applyAlignment="1">
      <alignment horizontal="center"/>
    </xf>
    <xf numFmtId="39" fontId="2" fillId="2" borderId="21" xfId="0" applyNumberFormat="1" applyFont="1" applyFill="1" applyBorder="1" applyAlignment="1">
      <alignment horizontal="center"/>
    </xf>
    <xf numFmtId="39" fontId="0" fillId="2" borderId="20" xfId="0" applyNumberFormat="1" applyFill="1" applyBorder="1"/>
    <xf numFmtId="39" fontId="2" fillId="2" borderId="22" xfId="0" applyNumberFormat="1" applyFont="1" applyFill="1" applyBorder="1" applyAlignment="1">
      <alignment horizontal="center"/>
    </xf>
    <xf numFmtId="39" fontId="0" fillId="2" borderId="20" xfId="0" applyNumberFormat="1" applyFill="1" applyBorder="1" applyAlignment="1">
      <alignment horizontal="center"/>
    </xf>
    <xf numFmtId="39" fontId="2" fillId="2" borderId="23" xfId="0" applyNumberFormat="1" applyFont="1" applyFill="1" applyBorder="1" applyAlignment="1">
      <alignment horizontal="center"/>
    </xf>
    <xf numFmtId="4" fontId="0" fillId="2" borderId="0" xfId="0" applyNumberFormat="1" applyFill="1" applyBorder="1"/>
    <xf numFmtId="3" fontId="0" fillId="2" borderId="5" xfId="0" applyNumberFormat="1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2" fontId="0" fillId="2" borderId="0" xfId="0" applyNumberFormat="1" applyFill="1" applyBorder="1"/>
    <xf numFmtId="0" fontId="0" fillId="2" borderId="0" xfId="0" applyFill="1" applyBorder="1"/>
    <xf numFmtId="0" fontId="0" fillId="2" borderId="6" xfId="0" applyFill="1" applyBorder="1"/>
    <xf numFmtId="166" fontId="0" fillId="0" borderId="0" xfId="0" applyNumberFormat="1" applyBorder="1"/>
    <xf numFmtId="166" fontId="2" fillId="0" borderId="1" xfId="0" applyNumberFormat="1" applyFont="1" applyBorder="1"/>
    <xf numFmtId="39" fontId="0" fillId="2" borderId="12" xfId="0" applyNumberFormat="1" applyFill="1" applyBorder="1" applyAlignment="1">
      <alignment horizontal="center"/>
    </xf>
    <xf numFmtId="4" fontId="0" fillId="2" borderId="13" xfId="0" applyNumberFormat="1" applyFill="1" applyBorder="1"/>
    <xf numFmtId="3" fontId="0" fillId="2" borderId="15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16" xfId="0" applyNumberFormat="1" applyFill="1" applyBorder="1" applyAlignment="1">
      <alignment horizontal="center"/>
    </xf>
    <xf numFmtId="39" fontId="0" fillId="2" borderId="17" xfId="0" applyNumberFormat="1" applyFill="1" applyBorder="1" applyAlignment="1">
      <alignment horizontal="center"/>
    </xf>
    <xf numFmtId="165" fontId="0" fillId="2" borderId="18" xfId="0" applyNumberFormat="1" applyFill="1" applyBorder="1" applyAlignment="1">
      <alignment horizontal="center"/>
    </xf>
    <xf numFmtId="0" fontId="0" fillId="2" borderId="18" xfId="0" applyFill="1" applyBorder="1"/>
    <xf numFmtId="2" fontId="2" fillId="2" borderId="20" xfId="0" applyNumberFormat="1" applyFont="1" applyFill="1" applyBorder="1"/>
    <xf numFmtId="3" fontId="2" fillId="2" borderId="22" xfId="0" applyNumberFormat="1" applyFont="1" applyFill="1" applyBorder="1" applyAlignment="1">
      <alignment horizontal="center"/>
    </xf>
    <xf numFmtId="165" fontId="2" fillId="2" borderId="21" xfId="0" applyNumberFormat="1" applyFont="1" applyFill="1" applyBorder="1" applyAlignment="1">
      <alignment horizontal="center"/>
    </xf>
    <xf numFmtId="165" fontId="2" fillId="2" borderId="20" xfId="0" applyNumberFormat="1" applyFont="1" applyFill="1" applyBorder="1" applyAlignment="1">
      <alignment horizontal="center"/>
    </xf>
    <xf numFmtId="165" fontId="2" fillId="2" borderId="2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168" fontId="0" fillId="2" borderId="18" xfId="0" applyNumberForma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0" xfId="0" applyFill="1" applyBorder="1"/>
    <xf numFmtId="0" fontId="0" fillId="2" borderId="23" xfId="0" applyFill="1" applyBorder="1"/>
    <xf numFmtId="165" fontId="0" fillId="2" borderId="0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65" fontId="0" fillId="2" borderId="17" xfId="0" applyNumberFormat="1" applyFill="1" applyBorder="1" applyAlignment="1">
      <alignment horizontal="center"/>
    </xf>
    <xf numFmtId="1" fontId="0" fillId="2" borderId="18" xfId="0" applyNumberFormat="1" applyFill="1" applyBorder="1" applyAlignment="1">
      <alignment horizontal="center"/>
    </xf>
    <xf numFmtId="165" fontId="1" fillId="2" borderId="19" xfId="0" applyNumberFormat="1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/>
    </xf>
    <xf numFmtId="39" fontId="1" fillId="2" borderId="20" xfId="0" applyNumberFormat="1" applyFont="1" applyFill="1" applyBorder="1" applyAlignment="1">
      <alignment horizontal="center"/>
    </xf>
    <xf numFmtId="3" fontId="1" fillId="2" borderId="23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/>
    <xf numFmtId="0" fontId="0" fillId="2" borderId="22" xfId="0" applyFill="1" applyBorder="1"/>
    <xf numFmtId="0" fontId="0" fillId="2" borderId="17" xfId="0" applyFill="1" applyBorder="1"/>
    <xf numFmtId="39" fontId="1" fillId="2" borderId="19" xfId="0" applyNumberFormat="1" applyFont="1" applyFill="1" applyBorder="1"/>
    <xf numFmtId="39" fontId="1" fillId="2" borderId="20" xfId="0" applyNumberFormat="1" applyFont="1" applyFill="1" applyBorder="1"/>
    <xf numFmtId="39" fontId="1" fillId="2" borderId="21" xfId="0" applyNumberFormat="1" applyFont="1" applyFill="1" applyBorder="1"/>
    <xf numFmtId="39" fontId="1" fillId="2" borderId="22" xfId="0" applyNumberFormat="1" applyFont="1" applyFill="1" applyBorder="1"/>
    <xf numFmtId="164" fontId="1" fillId="2" borderId="20" xfId="0" applyNumberFormat="1" applyFont="1" applyFill="1" applyBorder="1"/>
    <xf numFmtId="164" fontId="1" fillId="2" borderId="22" xfId="0" applyNumberFormat="1" applyFont="1" applyFill="1" applyBorder="1"/>
    <xf numFmtId="39" fontId="1" fillId="2" borderId="23" xfId="0" applyNumberFormat="1" applyFont="1" applyFill="1" applyBorder="1"/>
    <xf numFmtId="165" fontId="0" fillId="2" borderId="17" xfId="0" applyNumberFormat="1" applyFill="1" applyBorder="1"/>
    <xf numFmtId="165" fontId="0" fillId="2" borderId="19" xfId="0" applyNumberFormat="1" applyFill="1" applyBorder="1"/>
    <xf numFmtId="165" fontId="1" fillId="2" borderId="23" xfId="0" applyNumberFormat="1" applyFont="1" applyFill="1" applyBorder="1" applyAlignment="1">
      <alignment horizont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4" xfId="0" applyFont="1" applyBorder="1"/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70" fontId="0" fillId="0" borderId="2" xfId="0" applyNumberFormat="1" applyFill="1" applyBorder="1"/>
    <xf numFmtId="170" fontId="0" fillId="0" borderId="3" xfId="0" applyNumberFormat="1" applyFill="1" applyBorder="1"/>
    <xf numFmtId="170" fontId="0" fillId="0" borderId="4" xfId="0" applyNumberFormat="1" applyFill="1" applyBorder="1"/>
    <xf numFmtId="170" fontId="0" fillId="0" borderId="0" xfId="0" applyNumberFormat="1" applyFill="1" applyBorder="1"/>
    <xf numFmtId="39" fontId="0" fillId="0" borderId="0" xfId="0" applyNumberFormat="1" applyFill="1" applyBorder="1"/>
    <xf numFmtId="0" fontId="0" fillId="0" borderId="9" xfId="0" applyBorder="1"/>
    <xf numFmtId="0" fontId="0" fillId="0" borderId="10" xfId="0" applyBorder="1" applyAlignment="1">
      <alignment horizontal="center"/>
    </xf>
    <xf numFmtId="170" fontId="0" fillId="0" borderId="5" xfId="0" applyNumberFormat="1" applyFill="1" applyBorder="1"/>
    <xf numFmtId="170" fontId="0" fillId="0" borderId="6" xfId="0" applyNumberFormat="1" applyFill="1" applyBorder="1"/>
    <xf numFmtId="0" fontId="0" fillId="0" borderId="10" xfId="0" applyBorder="1"/>
    <xf numFmtId="0" fontId="0" fillId="0" borderId="11" xfId="0" applyBorder="1" applyAlignment="1">
      <alignment horizontal="center"/>
    </xf>
    <xf numFmtId="170" fontId="0" fillId="0" borderId="7" xfId="0" applyNumberFormat="1" applyFill="1" applyBorder="1"/>
    <xf numFmtId="170" fontId="0" fillId="0" borderId="1" xfId="0" applyNumberFormat="1" applyFill="1" applyBorder="1"/>
    <xf numFmtId="170" fontId="0" fillId="0" borderId="8" xfId="0" applyNumberFormat="1" applyFill="1" applyBorder="1"/>
    <xf numFmtId="0" fontId="0" fillId="0" borderId="11" xfId="0" applyBorder="1"/>
    <xf numFmtId="0" fontId="1" fillId="0" borderId="0" xfId="0" applyFont="1" applyBorder="1" applyAlignment="1">
      <alignment horizontal="center"/>
    </xf>
    <xf numFmtId="170" fontId="0" fillId="0" borderId="9" xfId="0" applyNumberFormat="1" applyFill="1" applyBorder="1"/>
    <xf numFmtId="170" fontId="0" fillId="0" borderId="10" xfId="0" applyNumberFormat="1" applyFill="1" applyBorder="1"/>
    <xf numFmtId="170" fontId="0" fillId="0" borderId="11" xfId="0" applyNumberFormat="1" applyFill="1" applyBorder="1"/>
    <xf numFmtId="0" fontId="1" fillId="0" borderId="25" xfId="0" applyFont="1" applyBorder="1" applyAlignment="1">
      <alignment horizontal="center"/>
    </xf>
    <xf numFmtId="171" fontId="1" fillId="0" borderId="26" xfId="0" applyNumberFormat="1" applyFont="1" applyBorder="1" applyAlignment="1">
      <alignment horizontal="center"/>
    </xf>
    <xf numFmtId="0" fontId="1" fillId="0" borderId="27" xfId="0" applyFont="1" applyFill="1" applyBorder="1"/>
    <xf numFmtId="170" fontId="1" fillId="0" borderId="24" xfId="0" applyNumberFormat="1" applyFont="1" applyBorder="1" applyAlignment="1">
      <alignment horizontal="center"/>
    </xf>
    <xf numFmtId="170" fontId="1" fillId="0" borderId="25" xfId="0" applyNumberFormat="1" applyFont="1" applyBorder="1" applyAlignment="1">
      <alignment horizontal="center"/>
    </xf>
    <xf numFmtId="170" fontId="1" fillId="0" borderId="26" xfId="0" applyNumberFormat="1" applyFont="1" applyBorder="1" applyAlignment="1">
      <alignment horizontal="center"/>
    </xf>
    <xf numFmtId="170" fontId="1" fillId="0" borderId="27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Border="1"/>
    <xf numFmtId="0" fontId="9" fillId="0" borderId="0" xfId="0" applyNumberFormat="1" applyFont="1" applyAlignment="1">
      <alignment vertical="top"/>
    </xf>
    <xf numFmtId="0" fontId="10" fillId="0" borderId="0" xfId="0" applyFont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9" fontId="3" fillId="2" borderId="12" xfId="0" applyNumberFormat="1" applyFont="1" applyFill="1" applyBorder="1" applyAlignment="1">
      <alignment horizontal="center"/>
    </xf>
    <xf numFmtId="39" fontId="3" fillId="2" borderId="17" xfId="0" applyNumberFormat="1" applyFont="1" applyFill="1" applyBorder="1" applyAlignment="1">
      <alignment horizontal="center"/>
    </xf>
    <xf numFmtId="39" fontId="0" fillId="2" borderId="12" xfId="0" applyNumberFormat="1" applyFill="1" applyBorder="1" applyAlignment="1">
      <alignment horizontal="right"/>
    </xf>
    <xf numFmtId="39" fontId="0" fillId="2" borderId="13" xfId="0" applyNumberFormat="1" applyFill="1" applyBorder="1" applyAlignment="1">
      <alignment horizontal="right"/>
    </xf>
    <xf numFmtId="39" fontId="0" fillId="2" borderId="14" xfId="0" applyNumberFormat="1" applyFill="1" applyBorder="1" applyAlignment="1">
      <alignment horizontal="right"/>
    </xf>
    <xf numFmtId="39" fontId="0" fillId="2" borderId="15" xfId="0" applyNumberFormat="1" applyFill="1" applyBorder="1" applyAlignment="1">
      <alignment horizontal="right"/>
    </xf>
    <xf numFmtId="164" fontId="0" fillId="2" borderId="13" xfId="0" applyNumberForma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164" fontId="0" fillId="2" borderId="15" xfId="0" applyNumberFormat="1" applyFill="1" applyBorder="1" applyAlignment="1">
      <alignment horizontal="right"/>
    </xf>
    <xf numFmtId="39" fontId="0" fillId="2" borderId="16" xfId="0" applyNumberFormat="1" applyFill="1" applyBorder="1" applyAlignment="1">
      <alignment horizontal="right"/>
    </xf>
    <xf numFmtId="39" fontId="0" fillId="2" borderId="17" xfId="0" applyNumberFormat="1" applyFill="1" applyBorder="1" applyAlignment="1">
      <alignment horizontal="right"/>
    </xf>
    <xf numFmtId="39" fontId="0" fillId="2" borderId="0" xfId="0" applyNumberFormat="1" applyFill="1" applyBorder="1" applyAlignment="1">
      <alignment horizontal="right"/>
    </xf>
    <xf numFmtId="39" fontId="0" fillId="2" borderId="6" xfId="0" applyNumberFormat="1" applyFill="1" applyBorder="1" applyAlignment="1">
      <alignment horizontal="right"/>
    </xf>
    <xf numFmtId="39" fontId="0" fillId="2" borderId="5" xfId="0" applyNumberFormat="1" applyFill="1" applyBorder="1" applyAlignment="1">
      <alignment horizontal="right"/>
    </xf>
    <xf numFmtId="16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0" fillId="2" borderId="5" xfId="0" applyNumberFormat="1" applyFill="1" applyBorder="1" applyAlignment="1">
      <alignment horizontal="right"/>
    </xf>
    <xf numFmtId="39" fontId="0" fillId="2" borderId="18" xfId="0" applyNumberFormat="1" applyFill="1" applyBorder="1" applyAlignment="1">
      <alignment horizontal="right"/>
    </xf>
    <xf numFmtId="0" fontId="0" fillId="0" borderId="0" xfId="0" applyFill="1" applyBorder="1"/>
    <xf numFmtId="0" fontId="1" fillId="0" borderId="0" xfId="0" applyFont="1" applyFill="1" applyBorder="1"/>
    <xf numFmtId="37" fontId="3" fillId="2" borderId="12" xfId="0" applyNumberFormat="1" applyFont="1" applyFill="1" applyBorder="1" applyAlignment="1">
      <alignment horizontal="right" wrapText="1"/>
    </xf>
    <xf numFmtId="165" fontId="0" fillId="2" borderId="16" xfId="0" applyNumberFormat="1" applyFill="1" applyBorder="1" applyAlignment="1">
      <alignment horizontal="right"/>
    </xf>
    <xf numFmtId="37" fontId="3" fillId="2" borderId="17" xfId="0" applyNumberFormat="1" applyFont="1" applyFill="1" applyBorder="1" applyAlignment="1">
      <alignment horizontal="right" wrapText="1"/>
    </xf>
    <xf numFmtId="165" fontId="0" fillId="2" borderId="18" xfId="0" applyNumberFormat="1" applyFill="1" applyBorder="1" applyAlignment="1">
      <alignment horizontal="right"/>
    </xf>
    <xf numFmtId="0" fontId="0" fillId="2" borderId="18" xfId="0" applyFill="1" applyBorder="1" applyAlignment="1">
      <alignment horizontal="right"/>
    </xf>
    <xf numFmtId="0" fontId="3" fillId="0" borderId="0" xfId="1"/>
    <xf numFmtId="0" fontId="11" fillId="0" borderId="28" xfId="1" applyFont="1" applyBorder="1" applyAlignment="1">
      <alignment horizontal="center" vertical="center"/>
    </xf>
    <xf numFmtId="0" fontId="11" fillId="0" borderId="29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0" fontId="3" fillId="0" borderId="0" xfId="1" applyBorder="1"/>
    <xf numFmtId="0" fontId="11" fillId="2" borderId="31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11" fillId="2" borderId="33" xfId="1" applyFont="1" applyFill="1" applyBorder="1" applyAlignment="1">
      <alignment horizontal="center" vertical="center"/>
    </xf>
  </cellXfs>
  <cellStyles count="2">
    <cellStyle name="Normal" xfId="0" builtinId="0"/>
    <cellStyle name="Normal 10 2" xfId="1" xr:uid="{FBFEE293-4E8F-4D1D-A6D4-91EB068999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styles" Target="styles.xml"/><Relationship Id="rId95" Type="http://schemas.openxmlformats.org/officeDocument/2006/relationships/customXml" Target="../customXml/item3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9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357909</xdr:colOff>
      <xdr:row>3</xdr:row>
      <xdr:rowOff>75046</xdr:rowOff>
    </xdr:from>
    <xdr:to>
      <xdr:col>12</xdr:col>
      <xdr:colOff>925561</xdr:colOff>
      <xdr:row>5</xdr:row>
      <xdr:rowOff>12598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595091" y="773546"/>
          <a:ext cx="4614334" cy="283916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12</xdr:col>
      <xdr:colOff>20398</xdr:colOff>
      <xdr:row>2</xdr:row>
      <xdr:rowOff>13751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724FDF4-BEE9-489C-80FA-A61D79DABA09}"/>
            </a:ext>
          </a:extLst>
        </xdr:cNvPr>
        <xdr:cNvSpPr txBox="1"/>
      </xdr:nvSpPr>
      <xdr:spPr>
        <a:xfrm>
          <a:off x="4738255" y="228600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297488</xdr:colOff>
      <xdr:row>6</xdr:row>
      <xdr:rowOff>117661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4F6F9B-221D-481B-AD2C-A64D4E4C7737}"/>
            </a:ext>
          </a:extLst>
        </xdr:cNvPr>
        <xdr:cNvSpPr txBox="1"/>
      </xdr:nvSpPr>
      <xdr:spPr>
        <a:xfrm>
          <a:off x="5063836" y="831273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297488</xdr:colOff>
      <xdr:row>6</xdr:row>
      <xdr:rowOff>117661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1A8A8E-704B-4A00-BAEC-442B8A02CE81}"/>
            </a:ext>
          </a:extLst>
        </xdr:cNvPr>
        <xdr:cNvSpPr txBox="1"/>
      </xdr:nvSpPr>
      <xdr:spPr>
        <a:xfrm>
          <a:off x="5063836" y="831273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297488</xdr:colOff>
      <xdr:row>6</xdr:row>
      <xdr:rowOff>117661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1253805-700F-411A-9201-02694DAA5FB5}"/>
            </a:ext>
          </a:extLst>
        </xdr:cNvPr>
        <xdr:cNvSpPr txBox="1"/>
      </xdr:nvSpPr>
      <xdr:spPr>
        <a:xfrm>
          <a:off x="5063836" y="831273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297488</xdr:colOff>
      <xdr:row>6</xdr:row>
      <xdr:rowOff>117661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B2ACE9-AD75-40FE-86D9-D5C359300AD4}"/>
            </a:ext>
          </a:extLst>
        </xdr:cNvPr>
        <xdr:cNvSpPr txBox="1"/>
      </xdr:nvSpPr>
      <xdr:spPr>
        <a:xfrm>
          <a:off x="5063836" y="831273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297488</xdr:colOff>
      <xdr:row>6</xdr:row>
      <xdr:rowOff>117661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9A81757-93F4-4DEB-8C14-F658F3B4A395}"/>
            </a:ext>
          </a:extLst>
        </xdr:cNvPr>
        <xdr:cNvSpPr txBox="1"/>
      </xdr:nvSpPr>
      <xdr:spPr>
        <a:xfrm>
          <a:off x="5063836" y="831273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11</xdr:col>
      <xdr:colOff>297488</xdr:colOff>
      <xdr:row>6</xdr:row>
      <xdr:rowOff>117661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768F8E-2856-4CEA-B382-5B6B4FF00FC9}"/>
            </a:ext>
          </a:extLst>
        </xdr:cNvPr>
        <xdr:cNvSpPr txBox="1"/>
      </xdr:nvSpPr>
      <xdr:spPr>
        <a:xfrm>
          <a:off x="5063836" y="831273"/>
          <a:ext cx="4536979" cy="283915"/>
        </a:xfrm>
        <a:prstGeom prst="rect">
          <a:avLst/>
        </a:prstGeom>
        <a:solidFill>
          <a:schemeClr val="bg1">
            <a:lumMod val="85000"/>
          </a:schemeClr>
        </a:solidFill>
        <a:ln w="254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0"/>
            <a:t>Redacted Version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B771A-D095-43D5-8F1B-3F6274385A39}">
  <dimension ref="B2:N6"/>
  <sheetViews>
    <sheetView tabSelected="1" workbookViewId="0">
      <selection activeCell="D20" sqref="D20"/>
    </sheetView>
  </sheetViews>
  <sheetFormatPr defaultColWidth="9.109375" defaultRowHeight="13.2" x14ac:dyDescent="0.25"/>
  <cols>
    <col min="1" max="16384" width="9.109375" style="246"/>
  </cols>
  <sheetData>
    <row r="2" spans="2:14" ht="13.8" thickBot="1" x14ac:dyDescent="0.3"/>
    <row r="3" spans="2:14" ht="26.4" thickBot="1" x14ac:dyDescent="0.3">
      <c r="B3" s="247" t="s">
        <v>153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9"/>
    </row>
    <row r="4" spans="2:14" x14ac:dyDescent="0.25">
      <c r="C4" s="250"/>
    </row>
    <row r="5" spans="2:14" ht="13.8" thickBot="1" x14ac:dyDescent="0.3"/>
    <row r="6" spans="2:14" ht="26.4" thickBot="1" x14ac:dyDescent="0.3">
      <c r="B6" s="251" t="s">
        <v>153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3"/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BQ32"/>
  <sheetViews>
    <sheetView topLeftCell="AK3" zoomScale="110" zoomScaleNormal="110" workbookViewId="0">
      <selection activeCell="AW14" sqref="AW14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1933</v>
      </c>
      <c r="N4" s="80"/>
      <c r="O4" s="80"/>
      <c r="P4" s="80"/>
      <c r="R4" s="1" t="s">
        <v>9</v>
      </c>
      <c r="S4" s="80">
        <v>1933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1933</v>
      </c>
      <c r="AH4" s="80"/>
      <c r="AI4" s="80"/>
      <c r="AJ4" s="80"/>
      <c r="AS4" s="80" t="s">
        <v>9</v>
      </c>
      <c r="AT4" s="80">
        <v>1933</v>
      </c>
      <c r="BE4" s="80" t="s">
        <v>9</v>
      </c>
      <c r="BF4" s="80">
        <v>1933</v>
      </c>
      <c r="BH4" t="s">
        <v>28</v>
      </c>
    </row>
    <row r="5" spans="1:69" x14ac:dyDescent="0.25">
      <c r="N5" s="80"/>
      <c r="O5" s="80"/>
      <c r="P5" s="80"/>
      <c r="Q5" s="80"/>
      <c r="R5" s="80"/>
      <c r="S5" s="80"/>
      <c r="T5" s="80"/>
      <c r="U5" s="80"/>
      <c r="V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634758.2799999991</v>
      </c>
      <c r="AU6" s="17" t="s">
        <v>141</v>
      </c>
      <c r="AV6" s="18"/>
      <c r="AW6" s="69">
        <v>1763973.576000001</v>
      </c>
      <c r="BB6" s="17" t="s">
        <v>140</v>
      </c>
      <c r="BC6" s="18"/>
      <c r="BD6" s="18"/>
      <c r="BE6" s="69">
        <v>36362.043999999863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389291.09099999949</v>
      </c>
      <c r="AU7" s="70" t="s">
        <v>143</v>
      </c>
      <c r="AV7" s="56"/>
      <c r="AW7" s="71">
        <v>528813.57600000058</v>
      </c>
      <c r="BB7" s="70" t="s">
        <v>142</v>
      </c>
      <c r="BC7" s="56"/>
      <c r="BD7" s="56"/>
      <c r="BE7" s="71">
        <v>264204.85400000011</v>
      </c>
      <c r="BG7" s="70" t="s">
        <v>143</v>
      </c>
      <c r="BH7" s="56"/>
      <c r="BI7" s="71">
        <v>528813.57600000058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121125.19900000002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1371705.5348358152</v>
      </c>
      <c r="BD14" s="73">
        <v>1368459.135620117</v>
      </c>
      <c r="BE14" s="73">
        <v>3433.4019999999969</v>
      </c>
      <c r="BF14" s="73">
        <v>671.54199999999992</v>
      </c>
      <c r="BG14" s="73">
        <v>0</v>
      </c>
      <c r="BH14" s="22">
        <v>-44966.155999999966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553821.14358711231</v>
      </c>
      <c r="BD15" s="73">
        <v>553821.14358711231</v>
      </c>
      <c r="BE15" s="73">
        <v>141.15699999999998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222306.57007217404</v>
      </c>
      <c r="BD16" s="73">
        <v>222306.57007217404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118952.10939025876</v>
      </c>
      <c r="BD17" s="73">
        <v>118952.10939025876</v>
      </c>
      <c r="BE17" s="73">
        <v>25.871000000000002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59926.878305435173</v>
      </c>
      <c r="BD18" s="73">
        <v>59926.878305435173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49810.273799896233</v>
      </c>
      <c r="BD19" s="73">
        <v>98888.023704528809</v>
      </c>
      <c r="BE19" s="73">
        <v>9020.7069894409215</v>
      </c>
      <c r="BF19" s="73">
        <v>143864.19309136953</v>
      </c>
      <c r="BG19" s="73">
        <v>0</v>
      </c>
      <c r="BH19" s="22">
        <v>-609144.03536863648</v>
      </c>
      <c r="BI19" s="74">
        <v>19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56615.675468444817</v>
      </c>
      <c r="BD20" s="73">
        <v>96344.884325027466</v>
      </c>
      <c r="BE20" s="73">
        <v>6705.332431091304</v>
      </c>
      <c r="BF20" s="73">
        <v>54714.802631530882</v>
      </c>
      <c r="BG20" s="73">
        <v>0</v>
      </c>
      <c r="BH20" s="22">
        <v>-513961.28296843072</v>
      </c>
      <c r="BI20" s="74">
        <v>20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5890.4273457527161</v>
      </c>
      <c r="BD21" s="73">
        <v>9319.5941729545593</v>
      </c>
      <c r="BE21" s="73">
        <v>17035.574579467771</v>
      </c>
      <c r="BF21" s="73">
        <v>51935.380259868587</v>
      </c>
      <c r="BG21" s="73">
        <v>0</v>
      </c>
      <c r="BH21" s="22">
        <v>-381834.64671558508</v>
      </c>
      <c r="BI21" s="74">
        <v>18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4577.9867968559265</v>
      </c>
      <c r="BD22" s="73">
        <v>4577.9867968559265</v>
      </c>
      <c r="BE22" s="73">
        <v>0</v>
      </c>
      <c r="BF22" s="73">
        <v>12756.224907363889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9333.7681097984296</v>
      </c>
      <c r="BD23" s="73">
        <v>9333.7681097984296</v>
      </c>
      <c r="BE23" s="73">
        <v>0</v>
      </c>
      <c r="BF23" s="73">
        <v>262.71110986709795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5590.5799441337585</v>
      </c>
      <c r="BD24" s="73">
        <v>5590.5799441337585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57700.225091934197</v>
      </c>
      <c r="BD25" s="73">
        <v>57700.225091934197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58909.30494308471</v>
      </c>
      <c r="BD26" s="73">
        <v>58909.30494308471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2575140.4776906963</v>
      </c>
      <c r="BD28" s="76">
        <v>2664130.2040634151</v>
      </c>
      <c r="BE28" s="76">
        <v>36362.043999999994</v>
      </c>
      <c r="BF28" s="76">
        <v>264204.85399999993</v>
      </c>
      <c r="BG28" s="76">
        <v>0</v>
      </c>
      <c r="BH28" s="77">
        <v>-1549906.1210526524</v>
      </c>
      <c r="BI28" s="78">
        <v>57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-11756.391979445936</v>
      </c>
      <c r="AT30" s="76">
        <v>11813.044290472113</v>
      </c>
      <c r="AU30" s="76">
        <v>-1.1641532182693481E-10</v>
      </c>
      <c r="AV30" s="45"/>
      <c r="AW30" s="14"/>
      <c r="BB30" s="75" t="s">
        <v>146</v>
      </c>
      <c r="BC30" s="45"/>
      <c r="BD30" s="45"/>
      <c r="BE30" s="76">
        <v>-1.3096723705530167E-10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BQ32"/>
  <sheetViews>
    <sheetView topLeftCell="AP3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1934</v>
      </c>
      <c r="N4" s="80"/>
      <c r="O4" s="80"/>
      <c r="P4" s="80"/>
      <c r="R4" s="1" t="s">
        <v>9</v>
      </c>
      <c r="S4" s="80">
        <v>1934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1934</v>
      </c>
      <c r="AH4" s="80"/>
      <c r="AI4" s="80"/>
      <c r="AJ4" s="80"/>
      <c r="AS4" s="80" t="s">
        <v>9</v>
      </c>
      <c r="AT4" s="80">
        <v>1934</v>
      </c>
      <c r="BE4" s="80" t="s">
        <v>9</v>
      </c>
      <c r="BF4" s="80">
        <v>1934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845058.18699999677</v>
      </c>
      <c r="AU6" s="17" t="s">
        <v>141</v>
      </c>
      <c r="AV6" s="18"/>
      <c r="AW6" s="69">
        <v>1784718.2350000031</v>
      </c>
      <c r="BB6" s="17" t="s">
        <v>140</v>
      </c>
      <c r="BC6" s="18"/>
      <c r="BD6" s="18"/>
      <c r="BE6" s="69">
        <v>114658.59500000019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403183.20599999931</v>
      </c>
      <c r="AU7" s="70" t="s">
        <v>143</v>
      </c>
      <c r="AV7" s="56"/>
      <c r="AW7" s="71">
        <v>549558.23499999987</v>
      </c>
      <c r="BB7" s="70" t="s">
        <v>142</v>
      </c>
      <c r="BC7" s="56"/>
      <c r="BD7" s="56"/>
      <c r="BE7" s="71">
        <v>346569.97599999997</v>
      </c>
      <c r="BG7" s="70" t="s">
        <v>143</v>
      </c>
      <c r="BH7" s="56"/>
      <c r="BI7" s="71">
        <v>549558.23499999987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29898.393000000025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1326167.9819412229</v>
      </c>
      <c r="BD14" s="73">
        <v>1261448.1625900266</v>
      </c>
      <c r="BE14" s="73">
        <v>56970.907000000014</v>
      </c>
      <c r="BF14" s="73">
        <v>9782.7489708557077</v>
      </c>
      <c r="BG14" s="73">
        <v>0</v>
      </c>
      <c r="BH14" s="22">
        <v>-1082204.0100000047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902506.08800506592</v>
      </c>
      <c r="BD15" s="73">
        <v>902200.55814361572</v>
      </c>
      <c r="BE15" s="73">
        <v>1896.7890000000002</v>
      </c>
      <c r="BF15" s="73">
        <v>46.131481079101007</v>
      </c>
      <c r="BG15" s="73">
        <v>0</v>
      </c>
      <c r="BH15" s="22">
        <v>-5879.1990000000005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466344.08430099481</v>
      </c>
      <c r="BD16" s="73">
        <v>466344.08430099481</v>
      </c>
      <c r="BE16" s="73">
        <v>104.92200000000001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266832.90263271326</v>
      </c>
      <c r="BD17" s="73">
        <v>266859.02741146082</v>
      </c>
      <c r="BE17" s="73">
        <v>51.859000000000002</v>
      </c>
      <c r="BF17" s="73">
        <v>0</v>
      </c>
      <c r="BG17" s="73">
        <v>0</v>
      </c>
      <c r="BH17" s="22">
        <v>-192.4582392017694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190044.55545997617</v>
      </c>
      <c r="BD18" s="73">
        <v>190044.55545997617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118818.79696655272</v>
      </c>
      <c r="BD19" s="73">
        <v>186656.6928977966</v>
      </c>
      <c r="BE19" s="73">
        <v>13425.342467987057</v>
      </c>
      <c r="BF19" s="73">
        <v>142229.25313061505</v>
      </c>
      <c r="BG19" s="73">
        <v>0</v>
      </c>
      <c r="BH19" s="22">
        <v>-873262.8996356111</v>
      </c>
      <c r="BI19" s="74">
        <v>44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113968.88970565794</v>
      </c>
      <c r="BD20" s="73">
        <v>169929.09489822388</v>
      </c>
      <c r="BE20" s="73">
        <v>10666.277009979232</v>
      </c>
      <c r="BF20" s="73">
        <v>68671.249419098094</v>
      </c>
      <c r="BG20" s="73">
        <v>0</v>
      </c>
      <c r="BH20" s="22">
        <v>-746138.48593990342</v>
      </c>
      <c r="BI20" s="74">
        <v>42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23508.159008264542</v>
      </c>
      <c r="BD21" s="73">
        <v>29257.485519647598</v>
      </c>
      <c r="BE21" s="73">
        <v>31542.498522033689</v>
      </c>
      <c r="BF21" s="73">
        <v>97996.653504941729</v>
      </c>
      <c r="BG21" s="73">
        <v>0</v>
      </c>
      <c r="BH21" s="22">
        <v>-856996.87140653108</v>
      </c>
      <c r="BI21" s="74">
        <v>44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21401.236828804012</v>
      </c>
      <c r="BD22" s="73">
        <v>21401.236828804012</v>
      </c>
      <c r="BE22" s="73">
        <v>0</v>
      </c>
      <c r="BF22" s="73">
        <v>27032.269054620603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42140.725024223328</v>
      </c>
      <c r="BD23" s="73">
        <v>42140.725024223328</v>
      </c>
      <c r="BE23" s="73">
        <v>0</v>
      </c>
      <c r="BF23" s="73">
        <v>811.67043878937727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29489.277709960934</v>
      </c>
      <c r="BD24" s="73">
        <v>29489.277709960934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145127.87335205075</v>
      </c>
      <c r="BD25" s="73">
        <v>145127.87335205075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146541.28355026245</v>
      </c>
      <c r="BD26" s="73">
        <v>146541.28355026245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3792891.8544857502</v>
      </c>
      <c r="BD28" s="76">
        <v>3857440.0576870441</v>
      </c>
      <c r="BE28" s="76">
        <v>114658.59499999997</v>
      </c>
      <c r="BF28" s="76">
        <v>346569.97599999962</v>
      </c>
      <c r="BG28" s="76">
        <v>0</v>
      </c>
      <c r="BH28" s="77">
        <v>-3564673.9242212521</v>
      </c>
      <c r="BI28" s="78">
        <v>130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-29489.804810438422</v>
      </c>
      <c r="AT30" s="76">
        <v>29693.092619076604</v>
      </c>
      <c r="AU30" s="76">
        <v>5.0931703299283981E-11</v>
      </c>
      <c r="AV30" s="45"/>
      <c r="AW30" s="14"/>
      <c r="BB30" s="75" t="s">
        <v>146</v>
      </c>
      <c r="BC30" s="45"/>
      <c r="BD30" s="45"/>
      <c r="BE30" s="76">
        <v>2.1827872842550278E-10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BQ32"/>
  <sheetViews>
    <sheetView topLeftCell="AJ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1935</v>
      </c>
      <c r="N4" s="80"/>
      <c r="O4" s="80"/>
      <c r="P4" s="80"/>
      <c r="R4" s="1" t="s">
        <v>9</v>
      </c>
      <c r="S4" s="80">
        <v>1935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1935</v>
      </c>
      <c r="AH4" s="80"/>
      <c r="AI4" s="80"/>
      <c r="AJ4" s="80"/>
      <c r="AS4" s="80" t="s">
        <v>9</v>
      </c>
      <c r="AT4" s="80">
        <v>1935</v>
      </c>
      <c r="BE4" s="80" t="s">
        <v>9</v>
      </c>
      <c r="BF4" s="80">
        <v>1935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405000.80999999947</v>
      </c>
      <c r="AU6" s="17" t="s">
        <v>141</v>
      </c>
      <c r="AV6" s="18"/>
      <c r="AW6" s="69">
        <v>1790332.4159999974</v>
      </c>
      <c r="BB6" s="17" t="s">
        <v>140</v>
      </c>
      <c r="BC6" s="18"/>
      <c r="BD6" s="18"/>
      <c r="BE6" s="69">
        <v>19477.290999999994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383057.28600000049</v>
      </c>
      <c r="AU7" s="70" t="s">
        <v>143</v>
      </c>
      <c r="AV7" s="56"/>
      <c r="AW7" s="71">
        <v>555172.41600000125</v>
      </c>
      <c r="BB7" s="70" t="s">
        <v>142</v>
      </c>
      <c r="BC7" s="56"/>
      <c r="BD7" s="56"/>
      <c r="BE7" s="71">
        <v>234362.15499999956</v>
      </c>
      <c r="BG7" s="70" t="s">
        <v>143</v>
      </c>
      <c r="BH7" s="56"/>
      <c r="BI7" s="71">
        <v>555172.41600000125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155033.78100000048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1802366.4373970029</v>
      </c>
      <c r="BD14" s="73">
        <v>1778536.6498069761</v>
      </c>
      <c r="BE14" s="73">
        <v>9101.9769999999971</v>
      </c>
      <c r="BF14" s="73">
        <v>8486.5880000000016</v>
      </c>
      <c r="BG14" s="73">
        <v>0</v>
      </c>
      <c r="BH14" s="22">
        <v>-469477.57900000026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1080300.1289176941</v>
      </c>
      <c r="BD15" s="73">
        <v>1080300.1289176941</v>
      </c>
      <c r="BE15" s="73">
        <v>425.89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498920.95383071894</v>
      </c>
      <c r="BD16" s="73">
        <v>498920.95383071894</v>
      </c>
      <c r="BE16" s="73">
        <v>22.140999999999998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265811.18441295624</v>
      </c>
      <c r="BD17" s="73">
        <v>265811.18441295624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184780.24270057675</v>
      </c>
      <c r="BD18" s="73">
        <v>184780.24270057675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129980.36963653563</v>
      </c>
      <c r="BD19" s="73">
        <v>138159.11834144589</v>
      </c>
      <c r="BE19" s="73">
        <v>2397.9273828124988</v>
      </c>
      <c r="BF19" s="73">
        <v>132356.46679232782</v>
      </c>
      <c r="BG19" s="73">
        <v>0</v>
      </c>
      <c r="BH19" s="22">
        <v>-161107.54867391507</v>
      </c>
      <c r="BI19" s="74">
        <v>8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134601.95767974851</v>
      </c>
      <c r="BD20" s="73">
        <v>141787.40310287476</v>
      </c>
      <c r="BE20" s="73">
        <v>1934.2530718383675</v>
      </c>
      <c r="BF20" s="73">
        <v>44967.79760104372</v>
      </c>
      <c r="BG20" s="73">
        <v>0</v>
      </c>
      <c r="BH20" s="22">
        <v>-142059.29193533049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27154.74688577652</v>
      </c>
      <c r="BD21" s="73">
        <v>27430.476498603821</v>
      </c>
      <c r="BE21" s="73">
        <v>5595.1025453491384</v>
      </c>
      <c r="BF21" s="73">
        <v>42987.586568556428</v>
      </c>
      <c r="BG21" s="73">
        <v>0</v>
      </c>
      <c r="BH21" s="22">
        <v>-129350.1606099777</v>
      </c>
      <c r="BI21" s="74">
        <v>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22863.173848152157</v>
      </c>
      <c r="BD22" s="73">
        <v>22863.173848152157</v>
      </c>
      <c r="BE22" s="73">
        <v>0</v>
      </c>
      <c r="BF22" s="73">
        <v>2383.1179904149494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34046.856620311737</v>
      </c>
      <c r="BD23" s="73">
        <v>34046.856620311737</v>
      </c>
      <c r="BE23" s="73">
        <v>0</v>
      </c>
      <c r="BF23" s="73">
        <v>3180.5980476570244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32713.710515975952</v>
      </c>
      <c r="BD24" s="73">
        <v>32713.710515975952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147624.7860908508</v>
      </c>
      <c r="BD25" s="73">
        <v>147624.7860908508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151247.35992622375</v>
      </c>
      <c r="BD26" s="73">
        <v>151247.35992622375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4512411.9084625244</v>
      </c>
      <c r="BD28" s="76">
        <v>4504222.0446133614</v>
      </c>
      <c r="BE28" s="76">
        <v>19477.291000000001</v>
      </c>
      <c r="BF28" s="76">
        <v>234362.15499999994</v>
      </c>
      <c r="BG28" s="76">
        <v>0</v>
      </c>
      <c r="BH28" s="77">
        <v>-901994.58021922351</v>
      </c>
      <c r="BI28" s="78">
        <v>20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-12320.183558134653</v>
      </c>
      <c r="AT30" s="76">
        <v>12346.848839323968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-3.7834979593753815E-10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BQ32"/>
  <sheetViews>
    <sheetView topLeftCell="AK2" zoomScale="110" zoomScaleNormal="110" workbookViewId="0">
      <selection activeCell="AW14" sqref="AW14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1936</v>
      </c>
      <c r="N4" s="80"/>
      <c r="O4" s="80"/>
      <c r="P4" s="80"/>
      <c r="R4" s="1" t="s">
        <v>9</v>
      </c>
      <c r="S4" s="80">
        <v>1936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1936</v>
      </c>
      <c r="AH4" s="80"/>
      <c r="AI4" s="80"/>
      <c r="AJ4" s="80"/>
      <c r="AS4" s="80" t="s">
        <v>9</v>
      </c>
      <c r="AT4" s="80">
        <v>1936</v>
      </c>
      <c r="BE4" s="80" t="s">
        <v>9</v>
      </c>
      <c r="BF4" s="80">
        <v>1936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205501.54700000031</v>
      </c>
      <c r="AU6" s="17" t="s">
        <v>141</v>
      </c>
      <c r="AV6" s="18"/>
      <c r="AW6" s="69">
        <v>1808565.3660000083</v>
      </c>
      <c r="BB6" s="17" t="s">
        <v>140</v>
      </c>
      <c r="BC6" s="18"/>
      <c r="BD6" s="18"/>
      <c r="BE6" s="69">
        <v>10584.319999999996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284944.89500000031</v>
      </c>
      <c r="AU7" s="70" t="s">
        <v>143</v>
      </c>
      <c r="AV7" s="56"/>
      <c r="AW7" s="71">
        <v>573405.3660000026</v>
      </c>
      <c r="BB7" s="70" t="s">
        <v>142</v>
      </c>
      <c r="BC7" s="56"/>
      <c r="BD7" s="56"/>
      <c r="BE7" s="71">
        <v>120650.89800000004</v>
      </c>
      <c r="BG7" s="70" t="s">
        <v>143</v>
      </c>
      <c r="BH7" s="56"/>
      <c r="BI7" s="71">
        <v>573405.3660000026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251167.65199999974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1861895.2126541135</v>
      </c>
      <c r="BD14" s="73">
        <v>1840198.5065841672</v>
      </c>
      <c r="BE14" s="73">
        <v>0</v>
      </c>
      <c r="BF14" s="73">
        <v>13591.100575988768</v>
      </c>
      <c r="BG14" s="73">
        <v>0</v>
      </c>
      <c r="BH14" s="22">
        <v>-573344.31300000043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1440675.8898391724</v>
      </c>
      <c r="BD15" s="73">
        <v>1440675.8898391724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825315.89848709095</v>
      </c>
      <c r="BD16" s="73">
        <v>825315.89848709095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440398.98384284967</v>
      </c>
      <c r="BD17" s="73">
        <v>440398.98384284967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347862.56035614008</v>
      </c>
      <c r="BD18" s="73">
        <v>347862.56035614008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207486.40503311157</v>
      </c>
      <c r="BD19" s="73">
        <v>223919.05583953857</v>
      </c>
      <c r="BE19" s="73">
        <v>4170.4354465942379</v>
      </c>
      <c r="BF19" s="73">
        <v>47920.918742065405</v>
      </c>
      <c r="BG19" s="73">
        <v>0</v>
      </c>
      <c r="BH19" s="22">
        <v>-363472.11404122965</v>
      </c>
      <c r="BI19" s="74">
        <v>6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198734.5747337341</v>
      </c>
      <c r="BD20" s="73">
        <v>212533.32874488831</v>
      </c>
      <c r="BE20" s="73">
        <v>3190.7100790405193</v>
      </c>
      <c r="BF20" s="73">
        <v>15844.07209011842</v>
      </c>
      <c r="BG20" s="73">
        <v>0</v>
      </c>
      <c r="BH20" s="22">
        <v>-301471.92315370578</v>
      </c>
      <c r="BI20" s="74">
        <v>7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47787.917691230774</v>
      </c>
      <c r="BD21" s="73">
        <v>49081.918025970459</v>
      </c>
      <c r="BE21" s="73">
        <v>3223.1744743652534</v>
      </c>
      <c r="BF21" s="73">
        <v>41833.312976829926</v>
      </c>
      <c r="BG21" s="73">
        <v>0</v>
      </c>
      <c r="BH21" s="22">
        <v>-186636.24897243347</v>
      </c>
      <c r="BI21" s="74">
        <v>10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46134.018900871277</v>
      </c>
      <c r="BD22" s="73">
        <v>46134.018900871277</v>
      </c>
      <c r="BE22" s="73">
        <v>0</v>
      </c>
      <c r="BF22" s="73">
        <v>1438.5893619533274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76036.660974740982</v>
      </c>
      <c r="BD23" s="73">
        <v>76036.660974740982</v>
      </c>
      <c r="BE23" s="73">
        <v>0</v>
      </c>
      <c r="BF23" s="73">
        <v>22.904253044129888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72320.208424568162</v>
      </c>
      <c r="BD24" s="73">
        <v>72320.208424568162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254131.33735656735</v>
      </c>
      <c r="BD25" s="73">
        <v>254131.33735656735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257759.68751525879</v>
      </c>
      <c r="BD26" s="73">
        <v>257759.68751525879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6076539.3558094501</v>
      </c>
      <c r="BD28" s="76">
        <v>6086368.0548918247</v>
      </c>
      <c r="BE28" s="76">
        <v>10584.320000000011</v>
      </c>
      <c r="BF28" s="76">
        <v>120650.89799999999</v>
      </c>
      <c r="BG28" s="76">
        <v>0</v>
      </c>
      <c r="BH28" s="77">
        <v>-1424924.5991673691</v>
      </c>
      <c r="BI28" s="78">
        <v>23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-13938.652445056359</v>
      </c>
      <c r="AT30" s="76">
        <v>13993.371460857568</v>
      </c>
      <c r="AU30" s="76">
        <v>1.2514647096395493E-9</v>
      </c>
      <c r="AV30" s="45"/>
      <c r="AW30" s="14"/>
      <c r="BB30" s="75" t="s">
        <v>146</v>
      </c>
      <c r="BC30" s="45"/>
      <c r="BD30" s="45"/>
      <c r="BE30" s="76">
        <v>-1.4551915228366852E-11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BQ32"/>
  <sheetViews>
    <sheetView topLeftCell="AB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1937</v>
      </c>
      <c r="N4" s="80"/>
      <c r="O4" s="80"/>
      <c r="P4" s="80"/>
      <c r="R4" s="1" t="s">
        <v>9</v>
      </c>
      <c r="S4" s="80">
        <v>1937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1937</v>
      </c>
      <c r="AH4" s="80"/>
      <c r="AI4" s="80"/>
      <c r="AJ4" s="80"/>
      <c r="AS4" s="80" t="s">
        <v>9</v>
      </c>
      <c r="AT4" s="80">
        <v>1937</v>
      </c>
      <c r="BE4" s="80" t="s">
        <v>9</v>
      </c>
      <c r="BF4" s="80">
        <v>1937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51671.812999999973</v>
      </c>
      <c r="AU6" s="17" t="s">
        <v>141</v>
      </c>
      <c r="AV6" s="18"/>
      <c r="AW6" s="69">
        <v>1818485.4570000095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246401.25100000075</v>
      </c>
      <c r="AU7" s="70" t="s">
        <v>143</v>
      </c>
      <c r="AV7" s="56"/>
      <c r="AW7" s="71">
        <v>583325.45699999982</v>
      </c>
      <c r="BB7" s="70" t="s">
        <v>142</v>
      </c>
      <c r="BC7" s="56"/>
      <c r="BD7" s="56"/>
      <c r="BE7" s="71">
        <v>91752.735000000059</v>
      </c>
      <c r="BG7" s="70" t="s">
        <v>143</v>
      </c>
      <c r="BH7" s="56"/>
      <c r="BI7" s="71">
        <v>583325.45699999982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349372.16599999845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2140493.2393951411</v>
      </c>
      <c r="BD14" s="73">
        <v>2115500.8218841548</v>
      </c>
      <c r="BE14" s="73">
        <v>0</v>
      </c>
      <c r="BF14" s="73">
        <v>15856.810733032229</v>
      </c>
      <c r="BG14" s="73">
        <v>0</v>
      </c>
      <c r="BH14" s="22">
        <v>-695547.4010000003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1582278.1479721069</v>
      </c>
      <c r="BD15" s="73">
        <v>1582278.1479721069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896104.46216201782</v>
      </c>
      <c r="BD16" s="73">
        <v>896104.46216201782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458096.01284217829</v>
      </c>
      <c r="BD17" s="73">
        <v>458096.01284217829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351845.89869499201</v>
      </c>
      <c r="BD18" s="73">
        <v>351845.89869499201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214917.69794464108</v>
      </c>
      <c r="BD19" s="73">
        <v>209976.15462493894</v>
      </c>
      <c r="BE19" s="73">
        <v>0</v>
      </c>
      <c r="BF19" s="73">
        <v>46100.794587799064</v>
      </c>
      <c r="BG19" s="73">
        <v>0</v>
      </c>
      <c r="BH19" s="22">
        <v>-51087.682752795976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224415.16097259521</v>
      </c>
      <c r="BD20" s="73">
        <v>220339.7187461853</v>
      </c>
      <c r="BE20" s="73">
        <v>0</v>
      </c>
      <c r="BF20" s="73">
        <v>13647.000285736123</v>
      </c>
      <c r="BG20" s="73">
        <v>0</v>
      </c>
      <c r="BH20" s="22">
        <v>-41969.416539480066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52124.796827316284</v>
      </c>
      <c r="BD21" s="73">
        <v>51701.755506515503</v>
      </c>
      <c r="BE21" s="73">
        <v>0</v>
      </c>
      <c r="BF21" s="73">
        <v>15915.586274874368</v>
      </c>
      <c r="BG21" s="73">
        <v>0</v>
      </c>
      <c r="BH21" s="22">
        <v>7971.3162758510853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43201.248695850372</v>
      </c>
      <c r="BD22" s="73">
        <v>43201.248695850372</v>
      </c>
      <c r="BE22" s="73">
        <v>0</v>
      </c>
      <c r="BF22" s="73">
        <v>232.54311855825068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63270.134524106979</v>
      </c>
      <c r="BD23" s="73">
        <v>63270.134524106979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73889.466959953294</v>
      </c>
      <c r="BD24" s="73">
        <v>73889.466959953294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280253.90477085108</v>
      </c>
      <c r="BD25" s="73">
        <v>280253.90477085108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284801.36643218994</v>
      </c>
      <c r="BD26" s="73">
        <v>284801.36643218994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151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6665691.5381939411</v>
      </c>
      <c r="BD28" s="76">
        <v>6631259.0938160419</v>
      </c>
      <c r="BE28" s="76">
        <v>0</v>
      </c>
      <c r="BF28" s="76">
        <v>91752.735000000044</v>
      </c>
      <c r="BG28" s="76">
        <v>0</v>
      </c>
      <c r="BH28" s="77">
        <v>-780633.18401642528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4.9476511776447296E-10</v>
      </c>
      <c r="AU30" s="76">
        <v>-2.9685907065868378E-9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1938</v>
      </c>
      <c r="N4" s="80"/>
      <c r="O4" s="80"/>
      <c r="P4" s="80"/>
      <c r="R4" s="1" t="s">
        <v>9</v>
      </c>
      <c r="S4" s="80">
        <v>1938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1938</v>
      </c>
      <c r="AH4" s="80"/>
      <c r="AI4" s="80"/>
      <c r="AJ4" s="80"/>
      <c r="AS4" s="80" t="s">
        <v>9</v>
      </c>
      <c r="AT4" s="80">
        <v>1938</v>
      </c>
      <c r="BE4" s="80" t="s">
        <v>9</v>
      </c>
      <c r="BF4" s="80">
        <v>1938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302180.73900000105</v>
      </c>
      <c r="AU6" s="17" t="s">
        <v>141</v>
      </c>
      <c r="AV6" s="18"/>
      <c r="AW6" s="69">
        <v>1789452.2009999985</v>
      </c>
      <c r="BB6" s="17" t="s">
        <v>140</v>
      </c>
      <c r="BC6" s="18"/>
      <c r="BD6" s="18"/>
      <c r="BE6" s="69">
        <v>12266.568999999994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372251.24600000033</v>
      </c>
      <c r="AU7" s="70" t="s">
        <v>143</v>
      </c>
      <c r="AV7" s="56"/>
      <c r="AW7" s="71">
        <v>554292.20099999779</v>
      </c>
      <c r="BB7" s="70" t="s">
        <v>142</v>
      </c>
      <c r="BC7" s="56"/>
      <c r="BD7" s="56"/>
      <c r="BE7" s="71">
        <v>192074.51200000063</v>
      </c>
      <c r="BG7" s="70" t="s">
        <v>143</v>
      </c>
      <c r="BH7" s="56"/>
      <c r="BI7" s="71">
        <v>554292.20099999779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108217.0700000002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1711622.2863185403</v>
      </c>
      <c r="BD14" s="73">
        <v>1700265.4363505838</v>
      </c>
      <c r="BE14" s="73">
        <v>0</v>
      </c>
      <c r="BF14" s="73">
        <v>7837.2984214782709</v>
      </c>
      <c r="BG14" s="73">
        <v>0</v>
      </c>
      <c r="BH14" s="22">
        <v>-297650.06900000002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1158844.2565193176</v>
      </c>
      <c r="BD15" s="73">
        <v>1158844.2565193176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550714.61322593689</v>
      </c>
      <c r="BD16" s="73">
        <v>550714.61322593689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293669.08631324768</v>
      </c>
      <c r="BD17" s="73">
        <v>293669.08631324768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210626.77352905271</v>
      </c>
      <c r="BD18" s="73">
        <v>210626.77352905271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139764.59273147583</v>
      </c>
      <c r="BD19" s="73">
        <v>154556.62682533261</v>
      </c>
      <c r="BE19" s="73">
        <v>3122.0378593750002</v>
      </c>
      <c r="BF19" s="73">
        <v>98358.053922515857</v>
      </c>
      <c r="BG19" s="73">
        <v>0</v>
      </c>
      <c r="BH19" s="22">
        <v>-253350.69168058425</v>
      </c>
      <c r="BI19" s="74">
        <v>3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137112.36168289182</v>
      </c>
      <c r="BD20" s="73">
        <v>147568.6368598938</v>
      </c>
      <c r="BE20" s="73">
        <v>2394.8491695556531</v>
      </c>
      <c r="BF20" s="73">
        <v>47996.305878235005</v>
      </c>
      <c r="BG20" s="73">
        <v>0</v>
      </c>
      <c r="BH20" s="22">
        <v>-192955.8792219747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27769.304393291473</v>
      </c>
      <c r="BD21" s="73">
        <v>28878.340579509735</v>
      </c>
      <c r="BE21" s="73">
        <v>6749.681971069359</v>
      </c>
      <c r="BF21" s="73">
        <v>33675.354499209512</v>
      </c>
      <c r="BG21" s="73">
        <v>0</v>
      </c>
      <c r="BH21" s="22">
        <v>-122886.40678726009</v>
      </c>
      <c r="BI21" s="74">
        <v>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26638.124557971954</v>
      </c>
      <c r="BD22" s="73">
        <v>26638.124557971954</v>
      </c>
      <c r="BE22" s="73">
        <v>0</v>
      </c>
      <c r="BF22" s="73">
        <v>244.45547618188533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42141.746730327606</v>
      </c>
      <c r="BD23" s="73">
        <v>42141.746730327606</v>
      </c>
      <c r="BE23" s="73">
        <v>0</v>
      </c>
      <c r="BF23" s="73">
        <v>3963.0438023796187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36686.252862930291</v>
      </c>
      <c r="BD24" s="73">
        <v>36686.252862930291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150072.30650615689</v>
      </c>
      <c r="BD25" s="73">
        <v>150072.30650615689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154485.70143508911</v>
      </c>
      <c r="BD26" s="73">
        <v>154485.70143508911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4640147.4068062305</v>
      </c>
      <c r="BD28" s="76">
        <v>4655147.902295351</v>
      </c>
      <c r="BE28" s="76">
        <v>12266.569000000012</v>
      </c>
      <c r="BF28" s="76">
        <v>192074.51200000016</v>
      </c>
      <c r="BG28" s="76">
        <v>0</v>
      </c>
      <c r="BH28" s="77">
        <v>-866843.04668981896</v>
      </c>
      <c r="BI28" s="78">
        <v>13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-20141.139503038779</v>
      </c>
      <c r="AT30" s="76">
        <v>20152.411576553364</v>
      </c>
      <c r="AU30" s="76">
        <v>2.6193447411060333E-10</v>
      </c>
      <c r="AV30" s="45"/>
      <c r="AW30" s="14"/>
      <c r="BB30" s="75" t="s">
        <v>146</v>
      </c>
      <c r="BC30" s="45"/>
      <c r="BD30" s="45"/>
      <c r="BE30" s="76">
        <v>-1.8189894035458565E-11</v>
      </c>
      <c r="BF30" s="76">
        <v>4.6566128730773926E-10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BQ32"/>
  <sheetViews>
    <sheetView topLeftCell="AJ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1939</v>
      </c>
      <c r="N4" s="81"/>
      <c r="O4" s="81"/>
      <c r="P4" s="81"/>
      <c r="R4" s="1" t="s">
        <v>9</v>
      </c>
      <c r="S4" s="81">
        <v>1939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1939</v>
      </c>
      <c r="AH4" s="81"/>
      <c r="AI4" s="81"/>
      <c r="AJ4" s="81"/>
      <c r="AS4" s="81" t="s">
        <v>9</v>
      </c>
      <c r="AT4" s="81">
        <v>1939</v>
      </c>
      <c r="BE4" s="81" t="s">
        <v>9</v>
      </c>
      <c r="BF4" s="81">
        <v>1939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139372.97099999984</v>
      </c>
      <c r="AU6" s="17" t="s">
        <v>141</v>
      </c>
      <c r="AV6" s="18"/>
      <c r="AW6" s="69">
        <v>1802811.645000004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286117.85000000027</v>
      </c>
      <c r="AU7" s="70" t="s">
        <v>143</v>
      </c>
      <c r="AV7" s="56"/>
      <c r="AW7" s="71">
        <v>567651.64499999711</v>
      </c>
      <c r="BB7" s="70" t="s">
        <v>142</v>
      </c>
      <c r="BC7" s="56"/>
      <c r="BD7" s="56"/>
      <c r="BE7" s="71">
        <v>107495.03099999993</v>
      </c>
      <c r="BG7" s="70" t="s">
        <v>143</v>
      </c>
      <c r="BH7" s="56"/>
      <c r="BI7" s="71">
        <v>567651.64499999711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303384.69399999909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2012103.8648834226</v>
      </c>
      <c r="BD14" s="73">
        <v>2001958.7099151609</v>
      </c>
      <c r="BE14" s="73">
        <v>0</v>
      </c>
      <c r="BF14" s="73">
        <v>6597.5835794067352</v>
      </c>
      <c r="BG14" s="73">
        <v>0</v>
      </c>
      <c r="BH14" s="22">
        <v>-278053.25799999997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1410472.3065266607</v>
      </c>
      <c r="BD15" s="73">
        <v>1410472.3065266607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639359.77962541569</v>
      </c>
      <c r="BD16" s="73">
        <v>639359.77962541569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358324.18065071106</v>
      </c>
      <c r="BD17" s="73">
        <v>358324.18065071106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235825.25885391232</v>
      </c>
      <c r="BD18" s="73">
        <v>235825.25885391232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156790.59423065183</v>
      </c>
      <c r="BD19" s="73">
        <v>152976.77991104123</v>
      </c>
      <c r="BE19" s="73">
        <v>0</v>
      </c>
      <c r="BF19" s="73">
        <v>51591.289328582774</v>
      </c>
      <c r="BG19" s="73">
        <v>0</v>
      </c>
      <c r="BH19" s="22">
        <v>18310.180466438425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161251.48090362549</v>
      </c>
      <c r="BD20" s="73">
        <v>157613.1698551178</v>
      </c>
      <c r="BE20" s="73">
        <v>0</v>
      </c>
      <c r="BF20" s="73">
        <v>20235.724028472952</v>
      </c>
      <c r="BG20" s="73">
        <v>0</v>
      </c>
      <c r="BH20" s="22">
        <v>19171.649006394713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26709.982977867126</v>
      </c>
      <c r="BD21" s="73">
        <v>26709.982977867126</v>
      </c>
      <c r="BE21" s="73">
        <v>0</v>
      </c>
      <c r="BF21" s="73">
        <v>28515.032317413308</v>
      </c>
      <c r="BG21" s="73">
        <v>0</v>
      </c>
      <c r="BH21" s="22">
        <v>0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25169.478463172909</v>
      </c>
      <c r="BD22" s="73">
        <v>25169.478463172909</v>
      </c>
      <c r="BE22" s="73">
        <v>0</v>
      </c>
      <c r="BF22" s="73">
        <v>555.40174612427177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40350.902314901352</v>
      </c>
      <c r="BD23" s="73">
        <v>40350.902314901352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33617.962763309479</v>
      </c>
      <c r="BD24" s="73">
        <v>33617.962763309479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173918.36552047727</v>
      </c>
      <c r="BD25" s="73">
        <v>173918.36552047727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175979.64277648926</v>
      </c>
      <c r="BD26" s="73">
        <v>175979.64277648926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5449873.8004906178</v>
      </c>
      <c r="BD28" s="76">
        <v>5432276.5201542377</v>
      </c>
      <c r="BE28" s="76">
        <v>0</v>
      </c>
      <c r="BF28" s="76">
        <v>107495.03100000005</v>
      </c>
      <c r="BG28" s="76">
        <v>0</v>
      </c>
      <c r="BH28" s="77">
        <v>-240571.42852716683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-4160.2112978278601</v>
      </c>
      <c r="AT30" s="76">
        <v>4299.1853862768039</v>
      </c>
      <c r="AU30" s="76">
        <v>84.59980105154682</v>
      </c>
      <c r="AV30" s="45"/>
      <c r="AW30" s="14"/>
      <c r="BB30" s="75" t="s">
        <v>146</v>
      </c>
      <c r="BC30" s="45"/>
      <c r="BD30" s="45"/>
      <c r="BE30" s="76">
        <v>0</v>
      </c>
      <c r="BF30" s="76">
        <v>-1.1641532182693481E-10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1940</v>
      </c>
      <c r="N4" s="81"/>
      <c r="O4" s="81"/>
      <c r="P4" s="81"/>
      <c r="R4" s="1" t="s">
        <v>9</v>
      </c>
      <c r="S4" s="81">
        <v>1940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1940</v>
      </c>
      <c r="AH4" s="81"/>
      <c r="AI4" s="81"/>
      <c r="AJ4" s="81"/>
      <c r="AS4" s="81" t="s">
        <v>9</v>
      </c>
      <c r="AT4" s="81">
        <v>1940</v>
      </c>
      <c r="BE4" s="81" t="s">
        <v>9</v>
      </c>
      <c r="BF4" s="81">
        <v>1940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180536.16099999999</v>
      </c>
      <c r="AU6" s="17" t="s">
        <v>141</v>
      </c>
      <c r="AV6" s="18"/>
      <c r="AW6" s="69">
        <v>1804150.6260000011</v>
      </c>
      <c r="BB6" s="17" t="s">
        <v>140</v>
      </c>
      <c r="BC6" s="18"/>
      <c r="BD6" s="18"/>
      <c r="BE6" s="69">
        <v>371.47999999999996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315708.27399999986</v>
      </c>
      <c r="AU7" s="70" t="s">
        <v>143</v>
      </c>
      <c r="AV7" s="56"/>
      <c r="AW7" s="71">
        <v>568990.62599999923</v>
      </c>
      <c r="BB7" s="70" t="s">
        <v>142</v>
      </c>
      <c r="BC7" s="56"/>
      <c r="BD7" s="56"/>
      <c r="BE7" s="71">
        <v>140615.78200000009</v>
      </c>
      <c r="BG7" s="70" t="s">
        <v>143</v>
      </c>
      <c r="BH7" s="56"/>
      <c r="BI7" s="71">
        <v>568990.62599999923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266248.73799999995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1968145.1437759397</v>
      </c>
      <c r="BD14" s="73">
        <v>1953598.3445892332</v>
      </c>
      <c r="BE14" s="73">
        <v>0</v>
      </c>
      <c r="BF14" s="73">
        <v>9225.9183674011183</v>
      </c>
      <c r="BG14" s="73">
        <v>0</v>
      </c>
      <c r="BH14" s="22">
        <v>-404509.82000000024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1403055.9662551878</v>
      </c>
      <c r="BD15" s="73">
        <v>1403055.9662551878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706587.317501068</v>
      </c>
      <c r="BD16" s="73">
        <v>706587.317501068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389436.28540487774</v>
      </c>
      <c r="BD17" s="73">
        <v>389436.28540487774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276332.06387710565</v>
      </c>
      <c r="BD18" s="73">
        <v>276332.06387710565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178918.68811035156</v>
      </c>
      <c r="BD19" s="73">
        <v>175356.5591087341</v>
      </c>
      <c r="BE19" s="73">
        <v>366.18907031249984</v>
      </c>
      <c r="BF19" s="73">
        <v>65648.605800720179</v>
      </c>
      <c r="BG19" s="73">
        <v>0</v>
      </c>
      <c r="BH19" s="22">
        <v>-15475.660015842552</v>
      </c>
      <c r="BI19" s="74">
        <v>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186118.80548858643</v>
      </c>
      <c r="BD20" s="73">
        <v>180488.2495098114</v>
      </c>
      <c r="BE20" s="73">
        <v>5.290929687500018</v>
      </c>
      <c r="BF20" s="73">
        <v>22364.542111022973</v>
      </c>
      <c r="BG20" s="73">
        <v>0</v>
      </c>
      <c r="BH20" s="22">
        <v>20170.12550744207</v>
      </c>
      <c r="BI20" s="74">
        <v>1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30454.715028285977</v>
      </c>
      <c r="BD21" s="73">
        <v>30141.478375911709</v>
      </c>
      <c r="BE21" s="73">
        <v>0</v>
      </c>
      <c r="BF21" s="73">
        <v>42662.856269264208</v>
      </c>
      <c r="BG21" s="73">
        <v>0</v>
      </c>
      <c r="BH21" s="22">
        <v>2111.9874662595239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27608.197027206421</v>
      </c>
      <c r="BD22" s="73">
        <v>27608.197027206421</v>
      </c>
      <c r="BE22" s="73">
        <v>0</v>
      </c>
      <c r="BF22" s="73">
        <v>713.85945159151152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45394.487415313721</v>
      </c>
      <c r="BD23" s="73">
        <v>45394.487415313721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39452.477556943893</v>
      </c>
      <c r="BD24" s="73">
        <v>39452.477556943893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208186.43361091611</v>
      </c>
      <c r="BD25" s="73">
        <v>208186.43361091611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206142.87728881836</v>
      </c>
      <c r="BD26" s="73">
        <v>206142.87728881836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5665833.458340602</v>
      </c>
      <c r="BD28" s="76">
        <v>5641780.7375211287</v>
      </c>
      <c r="BE28" s="76">
        <v>371.47999999999985</v>
      </c>
      <c r="BF28" s="76">
        <v>140615.78199999998</v>
      </c>
      <c r="BG28" s="76">
        <v>0</v>
      </c>
      <c r="BH28" s="77">
        <v>-397703.36704214121</v>
      </c>
      <c r="BI28" s="78">
        <v>2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-7497.4097089781135</v>
      </c>
      <c r="AT30" s="76">
        <v>7813.7444602476899</v>
      </c>
      <c r="AU30" s="76">
        <v>18.340983977774158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1941</v>
      </c>
      <c r="N4" s="81"/>
      <c r="O4" s="81"/>
      <c r="P4" s="81"/>
      <c r="R4" s="1" t="s">
        <v>9</v>
      </c>
      <c r="S4" s="81">
        <v>1941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1941</v>
      </c>
      <c r="AH4" s="81"/>
      <c r="AI4" s="81"/>
      <c r="AJ4" s="81"/>
      <c r="AS4" s="81" t="s">
        <v>9</v>
      </c>
      <c r="AT4" s="81">
        <v>1941</v>
      </c>
      <c r="BE4" s="81" t="s">
        <v>9</v>
      </c>
      <c r="BF4" s="81">
        <v>1941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29205.927000000007</v>
      </c>
      <c r="AU6" s="17" t="s">
        <v>141</v>
      </c>
      <c r="AV6" s="18"/>
      <c r="AW6" s="69">
        <v>1812441.8919999993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287640.60700000043</v>
      </c>
      <c r="AU7" s="70" t="s">
        <v>143</v>
      </c>
      <c r="AV7" s="56"/>
      <c r="AW7" s="71">
        <v>577281.89200000197</v>
      </c>
      <c r="BB7" s="70" t="s">
        <v>142</v>
      </c>
      <c r="BC7" s="56"/>
      <c r="BD7" s="56"/>
      <c r="BE7" s="71">
        <v>104934.85199999993</v>
      </c>
      <c r="BG7" s="70" t="s">
        <v>143</v>
      </c>
      <c r="BH7" s="56"/>
      <c r="BI7" s="71">
        <v>577281.89200000197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333027.80600000074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2151413.8349304195</v>
      </c>
      <c r="BD14" s="73">
        <v>2126284.9104461665</v>
      </c>
      <c r="BE14" s="73">
        <v>0</v>
      </c>
      <c r="BF14" s="73">
        <v>16032.713269989008</v>
      </c>
      <c r="BG14" s="73">
        <v>0</v>
      </c>
      <c r="BH14" s="22">
        <v>-689243.62899999961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1570492.0529251096</v>
      </c>
      <c r="BD15" s="73">
        <v>1570492.0529251096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782954.71010780323</v>
      </c>
      <c r="BD16" s="73">
        <v>782954.71010780323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412513.64881134027</v>
      </c>
      <c r="BD17" s="73">
        <v>412513.64881134027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313908.75094413752</v>
      </c>
      <c r="BD18" s="73">
        <v>313908.75094413752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206572.18414306638</v>
      </c>
      <c r="BD19" s="73">
        <v>199305.24342346188</v>
      </c>
      <c r="BE19" s="73">
        <v>0</v>
      </c>
      <c r="BF19" s="73">
        <v>36413.218221374496</v>
      </c>
      <c r="BG19" s="73">
        <v>0</v>
      </c>
      <c r="BH19" s="22">
        <v>-9213.8220325620132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209365.73792648315</v>
      </c>
      <c r="BD20" s="73">
        <v>202880.34167098996</v>
      </c>
      <c r="BE20" s="73">
        <v>0</v>
      </c>
      <c r="BF20" s="73">
        <v>13172.939932037392</v>
      </c>
      <c r="BG20" s="73">
        <v>0</v>
      </c>
      <c r="BH20" s="22">
        <v>-16449.727705483645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33126.92320394516</v>
      </c>
      <c r="BD21" s="73">
        <v>32120.35863161087</v>
      </c>
      <c r="BE21" s="73">
        <v>0</v>
      </c>
      <c r="BF21" s="73">
        <v>38585.931689422614</v>
      </c>
      <c r="BG21" s="73">
        <v>0</v>
      </c>
      <c r="BH21" s="22">
        <v>-297.47123181046595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26626.826949119568</v>
      </c>
      <c r="BD22" s="73">
        <v>26626.826949119568</v>
      </c>
      <c r="BE22" s="73">
        <v>0</v>
      </c>
      <c r="BF22" s="73">
        <v>730.04888717651932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45953.299729347229</v>
      </c>
      <c r="BD23" s="73">
        <v>45953.299729347229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57733.64764547348</v>
      </c>
      <c r="BD24" s="73">
        <v>57733.64764547348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249262.19726514813</v>
      </c>
      <c r="BD25" s="73">
        <v>249262.19726514813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255508.35639572144</v>
      </c>
      <c r="BD26" s="73">
        <v>255508.35639572144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6315432.1709771147</v>
      </c>
      <c r="BD28" s="76">
        <v>6275544.3449454298</v>
      </c>
      <c r="BE28" s="76">
        <v>0</v>
      </c>
      <c r="BF28" s="76">
        <v>104934.85200000004</v>
      </c>
      <c r="BG28" s="76">
        <v>0</v>
      </c>
      <c r="BH28" s="77">
        <v>-715204.64996985579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5.2386894822120667E-10</v>
      </c>
      <c r="AU30" s="76">
        <v>34.775406232336536</v>
      </c>
      <c r="AV30" s="45"/>
      <c r="AW30" s="14"/>
      <c r="BB30" s="75" t="s">
        <v>146</v>
      </c>
      <c r="BC30" s="45"/>
      <c r="BD30" s="45"/>
      <c r="BE30" s="76">
        <v>0</v>
      </c>
      <c r="BF30" s="76">
        <v>-1.1641532182693481E-10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1942</v>
      </c>
      <c r="N4" s="81"/>
      <c r="O4" s="81"/>
      <c r="P4" s="81"/>
      <c r="R4" s="1" t="s">
        <v>9</v>
      </c>
      <c r="S4" s="81">
        <v>1942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1942</v>
      </c>
      <c r="AH4" s="81"/>
      <c r="AI4" s="81"/>
      <c r="AJ4" s="81"/>
      <c r="AS4" s="81" t="s">
        <v>9</v>
      </c>
      <c r="AT4" s="81">
        <v>1942</v>
      </c>
      <c r="BE4" s="81" t="s">
        <v>9</v>
      </c>
      <c r="BF4" s="81">
        <v>1942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249940.96299999973</v>
      </c>
      <c r="AU6" s="17" t="s">
        <v>141</v>
      </c>
      <c r="AV6" s="18"/>
      <c r="AW6" s="69">
        <v>1791638.759999997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339610.57099999959</v>
      </c>
      <c r="AU7" s="70" t="s">
        <v>143</v>
      </c>
      <c r="AV7" s="56"/>
      <c r="AW7" s="71">
        <v>556478.75999999978</v>
      </c>
      <c r="BB7" s="70" t="s">
        <v>142</v>
      </c>
      <c r="BC7" s="56"/>
      <c r="BD7" s="56"/>
      <c r="BE7" s="71">
        <v>205503.16100000002</v>
      </c>
      <c r="BG7" s="70" t="s">
        <v>143</v>
      </c>
      <c r="BH7" s="56"/>
      <c r="BI7" s="71">
        <v>556478.75999999978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309779.8240000009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1890019.7058105466</v>
      </c>
      <c r="BD14" s="73">
        <v>1875863.4281692503</v>
      </c>
      <c r="BE14" s="73">
        <v>0</v>
      </c>
      <c r="BF14" s="73">
        <v>10006.208930358891</v>
      </c>
      <c r="BG14" s="73">
        <v>0</v>
      </c>
      <c r="BH14" s="22">
        <v>-346149.90700000012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1270772.4596385953</v>
      </c>
      <c r="BD15" s="73">
        <v>1270743.5325145719</v>
      </c>
      <c r="BE15" s="73">
        <v>0</v>
      </c>
      <c r="BF15" s="73">
        <v>3.620239257800506E-2</v>
      </c>
      <c r="BG15" s="73">
        <v>0</v>
      </c>
      <c r="BH15" s="22">
        <v>-366.39699999999999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599375.89453506458</v>
      </c>
      <c r="BD16" s="73">
        <v>599375.89453506458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309313.71241092682</v>
      </c>
      <c r="BD17" s="73">
        <v>309313.71241092682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194837.41495895383</v>
      </c>
      <c r="BD18" s="73">
        <v>194837.41495895383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139050.30751800534</v>
      </c>
      <c r="BD19" s="73">
        <v>133286.17502593994</v>
      </c>
      <c r="BE19" s="73">
        <v>0</v>
      </c>
      <c r="BF19" s="73">
        <v>101473.89599905387</v>
      </c>
      <c r="BG19" s="73">
        <v>0</v>
      </c>
      <c r="BH19" s="22">
        <v>34201.592337251241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147233.55485534665</v>
      </c>
      <c r="BD20" s="73">
        <v>141467.40418243405</v>
      </c>
      <c r="BE20" s="73">
        <v>0</v>
      </c>
      <c r="BF20" s="73">
        <v>38081.487471038876</v>
      </c>
      <c r="BG20" s="73">
        <v>0</v>
      </c>
      <c r="BH20" s="22">
        <v>18555.725597437831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24018.210576057434</v>
      </c>
      <c r="BD21" s="73">
        <v>23458.132683753967</v>
      </c>
      <c r="BE21" s="73">
        <v>0</v>
      </c>
      <c r="BF21" s="73">
        <v>55071.710221623733</v>
      </c>
      <c r="BG21" s="73">
        <v>0</v>
      </c>
      <c r="BH21" s="22">
        <v>7136.9199839218527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20051.893702507015</v>
      </c>
      <c r="BD22" s="73">
        <v>20051.893702507015</v>
      </c>
      <c r="BE22" s="73">
        <v>0</v>
      </c>
      <c r="BF22" s="73">
        <v>869.82217553203645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31832.0744535923</v>
      </c>
      <c r="BD23" s="73">
        <v>31832.0744535923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34156.312446117394</v>
      </c>
      <c r="BD24" s="73">
        <v>34156.312446117394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126744.05311012267</v>
      </c>
      <c r="BD25" s="73">
        <v>126744.05311012267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126034.51118946075</v>
      </c>
      <c r="BD26" s="73">
        <v>126034.51118946075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4913440.1052052965</v>
      </c>
      <c r="BD28" s="76">
        <v>4887164.5393826952</v>
      </c>
      <c r="BE28" s="76">
        <v>0</v>
      </c>
      <c r="BF28" s="76">
        <v>205503.16099999999</v>
      </c>
      <c r="BG28" s="76">
        <v>0</v>
      </c>
      <c r="BH28" s="77">
        <v>-286622.0660813892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-12.8490044279024</v>
      </c>
      <c r="AT30" s="76">
        <v>12.849004427727778</v>
      </c>
      <c r="AU30" s="76">
        <v>15.29225761682028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T30"/>
  <sheetViews>
    <sheetView zoomScale="102" zoomScaleNormal="102" workbookViewId="0">
      <selection activeCell="I13" sqref="I13"/>
    </sheetView>
  </sheetViews>
  <sheetFormatPr defaultRowHeight="13.2" x14ac:dyDescent="0.25"/>
  <cols>
    <col min="1" max="1" width="13.21875" customWidth="1"/>
    <col min="2" max="3" width="0.77734375" customWidth="1"/>
    <col min="4" max="4" width="13.77734375" bestFit="1" customWidth="1"/>
    <col min="5" max="5" width="16.77734375" bestFit="1" customWidth="1"/>
    <col min="6" max="6" width="14.21875" customWidth="1"/>
    <col min="7" max="7" width="1.21875" customWidth="1"/>
    <col min="8" max="8" width="13.77734375" bestFit="1" customWidth="1"/>
    <col min="9" max="9" width="16.21875" customWidth="1"/>
    <col min="10" max="10" width="13.21875" bestFit="1" customWidth="1"/>
    <col min="11" max="11" width="1.21875" customWidth="1"/>
    <col min="12" max="12" width="13.44140625" bestFit="1" customWidth="1"/>
    <col min="13" max="13" width="17.21875" customWidth="1"/>
    <col min="14" max="14" width="13.21875" bestFit="1" customWidth="1"/>
    <col min="15" max="15" width="0.77734375" customWidth="1"/>
    <col min="16" max="17" width="13.5546875" bestFit="1" customWidth="1"/>
    <col min="18" max="18" width="1.21875" customWidth="1"/>
    <col min="19" max="19" width="8.77734375" bestFit="1" customWidth="1"/>
    <col min="20" max="20" width="11.44140625" bestFit="1" customWidth="1"/>
  </cols>
  <sheetData>
    <row r="1" spans="1:20" ht="18" x14ac:dyDescent="0.35">
      <c r="A1" s="209" t="s">
        <v>147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</row>
    <row r="2" spans="1:20" ht="21" x14ac:dyDescent="0.4">
      <c r="A2" s="210" t="s">
        <v>1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</row>
    <row r="3" spans="1:20" ht="15.6" x14ac:dyDescent="0.25">
      <c r="A3" s="211" t="s">
        <v>150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</row>
    <row r="4" spans="1:20" ht="14.4" x14ac:dyDescent="0.3">
      <c r="A4" s="212" t="s">
        <v>2</v>
      </c>
      <c r="E4" s="1"/>
      <c r="F4" s="1"/>
      <c r="H4" s="93"/>
      <c r="I4" s="93"/>
    </row>
    <row r="5" spans="1:20" x14ac:dyDescent="0.25">
      <c r="A5" t="s">
        <v>148</v>
      </c>
    </row>
    <row r="8" spans="1:20" x14ac:dyDescent="0.25">
      <c r="D8" s="79"/>
      <c r="E8" s="2" t="s">
        <v>10</v>
      </c>
      <c r="F8" s="79"/>
      <c r="H8" s="79"/>
      <c r="I8" s="2" t="s">
        <v>11</v>
      </c>
      <c r="J8" s="79"/>
      <c r="L8" s="79"/>
      <c r="M8" s="2" t="s">
        <v>12</v>
      </c>
      <c r="N8" s="79"/>
    </row>
    <row r="9" spans="1:20" x14ac:dyDescent="0.25">
      <c r="A9" s="3" t="s">
        <v>13</v>
      </c>
      <c r="B9" s="3"/>
      <c r="C9" s="3"/>
      <c r="D9" s="4" t="s">
        <v>14</v>
      </c>
      <c r="E9" s="5" t="s">
        <v>15</v>
      </c>
      <c r="F9" s="6" t="s">
        <v>16</v>
      </c>
      <c r="H9" s="4" t="s">
        <v>14</v>
      </c>
      <c r="I9" s="5" t="s">
        <v>15</v>
      </c>
      <c r="J9" s="6" t="s">
        <v>16</v>
      </c>
      <c r="L9" s="4" t="s">
        <v>17</v>
      </c>
      <c r="M9" s="5" t="s">
        <v>18</v>
      </c>
      <c r="N9" s="6" t="s">
        <v>19</v>
      </c>
      <c r="P9" s="4" t="s">
        <v>71</v>
      </c>
      <c r="Q9" s="6" t="s">
        <v>71</v>
      </c>
      <c r="S9" s="4" t="s">
        <v>72</v>
      </c>
      <c r="T9" s="6" t="s">
        <v>72</v>
      </c>
    </row>
    <row r="10" spans="1:20" x14ac:dyDescent="0.25">
      <c r="A10" s="7"/>
      <c r="B10" s="7"/>
      <c r="C10" s="7"/>
      <c r="D10" s="8" t="s">
        <v>20</v>
      </c>
      <c r="E10" s="9" t="s">
        <v>21</v>
      </c>
      <c r="F10" s="10" t="s">
        <v>22</v>
      </c>
      <c r="H10" s="8" t="s">
        <v>20</v>
      </c>
      <c r="I10" s="9" t="s">
        <v>21</v>
      </c>
      <c r="J10" s="10" t="s">
        <v>22</v>
      </c>
      <c r="L10" s="8" t="s">
        <v>23</v>
      </c>
      <c r="M10" s="9" t="s">
        <v>24</v>
      </c>
      <c r="N10" s="10" t="s">
        <v>25</v>
      </c>
      <c r="P10" s="8" t="s">
        <v>24</v>
      </c>
      <c r="Q10" s="10" t="s">
        <v>25</v>
      </c>
      <c r="S10" s="8" t="s">
        <v>24</v>
      </c>
      <c r="T10" s="10" t="s">
        <v>25</v>
      </c>
    </row>
    <row r="11" spans="1:20" x14ac:dyDescent="0.25">
      <c r="A11" s="7"/>
      <c r="B11" s="7"/>
      <c r="C11" s="7"/>
      <c r="D11" s="8" t="s">
        <v>22</v>
      </c>
      <c r="E11" s="9" t="s">
        <v>22</v>
      </c>
      <c r="F11" s="10" t="s">
        <v>26</v>
      </c>
      <c r="H11" s="8" t="s">
        <v>22</v>
      </c>
      <c r="I11" s="9" t="s">
        <v>22</v>
      </c>
      <c r="J11" s="10" t="s">
        <v>26</v>
      </c>
      <c r="L11" s="8" t="s">
        <v>22</v>
      </c>
      <c r="M11" s="9" t="s">
        <v>27</v>
      </c>
      <c r="N11" s="10" t="s">
        <v>22</v>
      </c>
      <c r="P11" s="8" t="s">
        <v>27</v>
      </c>
      <c r="Q11" s="10" t="s">
        <v>22</v>
      </c>
      <c r="S11" s="8" t="s">
        <v>27</v>
      </c>
      <c r="T11" s="10" t="s">
        <v>22</v>
      </c>
    </row>
    <row r="12" spans="1:20" x14ac:dyDescent="0.25">
      <c r="A12" s="11"/>
      <c r="B12" s="11"/>
      <c r="C12" s="11"/>
      <c r="D12" s="12" t="s">
        <v>26</v>
      </c>
      <c r="E12" s="13" t="s">
        <v>26</v>
      </c>
      <c r="F12" s="14"/>
      <c r="H12" s="12" t="s">
        <v>26</v>
      </c>
      <c r="I12" s="13" t="s">
        <v>26</v>
      </c>
      <c r="J12" s="14"/>
      <c r="L12" s="12" t="s">
        <v>26</v>
      </c>
      <c r="M12" s="13"/>
      <c r="N12" s="15" t="s">
        <v>26</v>
      </c>
      <c r="P12" s="36"/>
      <c r="Q12" s="15" t="s">
        <v>26</v>
      </c>
      <c r="S12" s="36"/>
      <c r="T12" s="15" t="s">
        <v>26</v>
      </c>
    </row>
    <row r="13" spans="1:20" ht="13.8" thickBot="1" x14ac:dyDescent="0.3">
      <c r="A13" s="16"/>
      <c r="B13" s="3"/>
      <c r="C13" s="3"/>
      <c r="D13" s="17"/>
      <c r="E13" s="18"/>
      <c r="F13" s="19"/>
      <c r="H13" s="17"/>
      <c r="I13" s="18"/>
      <c r="J13" s="19"/>
      <c r="L13" s="17"/>
      <c r="M13" s="18"/>
      <c r="N13" s="19"/>
      <c r="P13" s="17"/>
      <c r="Q13" s="19"/>
      <c r="S13" s="17"/>
      <c r="T13" s="19"/>
    </row>
    <row r="14" spans="1:20" ht="13.8" thickTop="1" x14ac:dyDescent="0.25">
      <c r="A14" s="20">
        <v>43952</v>
      </c>
      <c r="B14" s="48"/>
      <c r="C14" s="48"/>
      <c r="D14" s="126" t="s">
        <v>151</v>
      </c>
      <c r="E14" s="104" t="s">
        <v>151</v>
      </c>
      <c r="F14" s="105" t="s">
        <v>151</v>
      </c>
      <c r="G14" s="106"/>
      <c r="H14" s="107" t="s">
        <v>151</v>
      </c>
      <c r="I14" s="104" t="s">
        <v>151</v>
      </c>
      <c r="J14" s="105" t="s">
        <v>151</v>
      </c>
      <c r="K14" s="104"/>
      <c r="L14" s="107" t="s">
        <v>151</v>
      </c>
      <c r="M14" s="104" t="s">
        <v>151</v>
      </c>
      <c r="N14" s="105" t="s">
        <v>151</v>
      </c>
      <c r="O14" s="160"/>
      <c r="P14" s="107" t="s">
        <v>151</v>
      </c>
      <c r="Q14" s="105" t="s">
        <v>151</v>
      </c>
      <c r="R14" s="160"/>
      <c r="S14" s="107" t="s">
        <v>151</v>
      </c>
      <c r="T14" s="109" t="s">
        <v>151</v>
      </c>
    </row>
    <row r="15" spans="1:20" x14ac:dyDescent="0.25">
      <c r="A15" s="20">
        <v>43983</v>
      </c>
      <c r="B15" s="48"/>
      <c r="C15" s="48"/>
      <c r="D15" s="131" t="s">
        <v>151</v>
      </c>
      <c r="E15" s="98" t="s">
        <v>151</v>
      </c>
      <c r="F15" s="99" t="s">
        <v>151</v>
      </c>
      <c r="G15" s="102"/>
      <c r="H15" s="100" t="s">
        <v>151</v>
      </c>
      <c r="I15" s="98" t="s">
        <v>151</v>
      </c>
      <c r="J15" s="99" t="s">
        <v>151</v>
      </c>
      <c r="K15" s="98"/>
      <c r="L15" s="100" t="s">
        <v>151</v>
      </c>
      <c r="M15" s="98" t="s">
        <v>151</v>
      </c>
      <c r="N15" s="99" t="s">
        <v>151</v>
      </c>
      <c r="O15" s="122"/>
      <c r="P15" s="100" t="s">
        <v>151</v>
      </c>
      <c r="Q15" s="99" t="s">
        <v>151</v>
      </c>
      <c r="R15" s="122"/>
      <c r="S15" s="100" t="s">
        <v>151</v>
      </c>
      <c r="T15" s="110" t="s">
        <v>151</v>
      </c>
    </row>
    <row r="16" spans="1:20" x14ac:dyDescent="0.25">
      <c r="A16" s="20">
        <v>44013</v>
      </c>
      <c r="B16" s="48"/>
      <c r="C16" s="48"/>
      <c r="D16" s="131" t="s">
        <v>151</v>
      </c>
      <c r="E16" s="98" t="s">
        <v>151</v>
      </c>
      <c r="F16" s="99" t="s">
        <v>151</v>
      </c>
      <c r="G16" s="102"/>
      <c r="H16" s="100" t="s">
        <v>151</v>
      </c>
      <c r="I16" s="98" t="s">
        <v>151</v>
      </c>
      <c r="J16" s="99" t="s">
        <v>151</v>
      </c>
      <c r="K16" s="98"/>
      <c r="L16" s="100" t="s">
        <v>151</v>
      </c>
      <c r="M16" s="98" t="s">
        <v>151</v>
      </c>
      <c r="N16" s="99" t="s">
        <v>151</v>
      </c>
      <c r="O16" s="122"/>
      <c r="P16" s="100" t="s">
        <v>151</v>
      </c>
      <c r="Q16" s="99" t="s">
        <v>151</v>
      </c>
      <c r="R16" s="122"/>
      <c r="S16" s="100" t="s">
        <v>151</v>
      </c>
      <c r="T16" s="110" t="s">
        <v>151</v>
      </c>
    </row>
    <row r="17" spans="1:20" x14ac:dyDescent="0.25">
      <c r="A17" s="20">
        <v>44044</v>
      </c>
      <c r="B17" s="48"/>
      <c r="C17" s="48"/>
      <c r="D17" s="131" t="s">
        <v>151</v>
      </c>
      <c r="E17" s="98" t="s">
        <v>151</v>
      </c>
      <c r="F17" s="99" t="s">
        <v>151</v>
      </c>
      <c r="G17" s="102"/>
      <c r="H17" s="100" t="s">
        <v>151</v>
      </c>
      <c r="I17" s="98" t="s">
        <v>151</v>
      </c>
      <c r="J17" s="99" t="s">
        <v>151</v>
      </c>
      <c r="K17" s="98"/>
      <c r="L17" s="100" t="s">
        <v>151</v>
      </c>
      <c r="M17" s="98" t="s">
        <v>151</v>
      </c>
      <c r="N17" s="99" t="s">
        <v>151</v>
      </c>
      <c r="O17" s="122"/>
      <c r="P17" s="100" t="s">
        <v>151</v>
      </c>
      <c r="Q17" s="99" t="s">
        <v>151</v>
      </c>
      <c r="R17" s="122"/>
      <c r="S17" s="100" t="s">
        <v>151</v>
      </c>
      <c r="T17" s="110" t="s">
        <v>151</v>
      </c>
    </row>
    <row r="18" spans="1:20" x14ac:dyDescent="0.25">
      <c r="A18" s="20">
        <v>44075</v>
      </c>
      <c r="B18" s="48"/>
      <c r="C18" s="48"/>
      <c r="D18" s="131" t="s">
        <v>151</v>
      </c>
      <c r="E18" s="98" t="s">
        <v>151</v>
      </c>
      <c r="F18" s="99" t="s">
        <v>151</v>
      </c>
      <c r="G18" s="102"/>
      <c r="H18" s="100" t="s">
        <v>151</v>
      </c>
      <c r="I18" s="98" t="s">
        <v>151</v>
      </c>
      <c r="J18" s="99" t="s">
        <v>151</v>
      </c>
      <c r="K18" s="98"/>
      <c r="L18" s="100" t="s">
        <v>151</v>
      </c>
      <c r="M18" s="98" t="s">
        <v>151</v>
      </c>
      <c r="N18" s="99" t="s">
        <v>151</v>
      </c>
      <c r="O18" s="122"/>
      <c r="P18" s="100" t="s">
        <v>151</v>
      </c>
      <c r="Q18" s="99" t="s">
        <v>151</v>
      </c>
      <c r="R18" s="122"/>
      <c r="S18" s="100" t="s">
        <v>151</v>
      </c>
      <c r="T18" s="110" t="s">
        <v>151</v>
      </c>
    </row>
    <row r="19" spans="1:20" x14ac:dyDescent="0.25">
      <c r="A19" s="20">
        <v>44105</v>
      </c>
      <c r="B19" s="48"/>
      <c r="C19" s="48"/>
      <c r="D19" s="131" t="s">
        <v>151</v>
      </c>
      <c r="E19" s="98" t="s">
        <v>151</v>
      </c>
      <c r="F19" s="99" t="s">
        <v>151</v>
      </c>
      <c r="G19" s="102"/>
      <c r="H19" s="100" t="s">
        <v>151</v>
      </c>
      <c r="I19" s="98" t="s">
        <v>151</v>
      </c>
      <c r="J19" s="99" t="s">
        <v>151</v>
      </c>
      <c r="K19" s="98"/>
      <c r="L19" s="100" t="s">
        <v>151</v>
      </c>
      <c r="M19" s="98" t="s">
        <v>151</v>
      </c>
      <c r="N19" s="99" t="s">
        <v>151</v>
      </c>
      <c r="O19" s="122"/>
      <c r="P19" s="100" t="s">
        <v>151</v>
      </c>
      <c r="Q19" s="99" t="s">
        <v>151</v>
      </c>
      <c r="R19" s="122"/>
      <c r="S19" s="100" t="s">
        <v>151</v>
      </c>
      <c r="T19" s="110" t="s">
        <v>151</v>
      </c>
    </row>
    <row r="20" spans="1:20" x14ac:dyDescent="0.25">
      <c r="A20" s="20">
        <v>44136</v>
      </c>
      <c r="B20" s="48"/>
      <c r="C20" s="48"/>
      <c r="D20" s="131" t="s">
        <v>151</v>
      </c>
      <c r="E20" s="98" t="s">
        <v>151</v>
      </c>
      <c r="F20" s="99" t="s">
        <v>151</v>
      </c>
      <c r="G20" s="102"/>
      <c r="H20" s="100" t="s">
        <v>151</v>
      </c>
      <c r="I20" s="98" t="s">
        <v>151</v>
      </c>
      <c r="J20" s="99" t="s">
        <v>151</v>
      </c>
      <c r="K20" s="98"/>
      <c r="L20" s="100" t="s">
        <v>151</v>
      </c>
      <c r="M20" s="98" t="s">
        <v>151</v>
      </c>
      <c r="N20" s="99" t="s">
        <v>151</v>
      </c>
      <c r="O20" s="122"/>
      <c r="P20" s="100" t="s">
        <v>151</v>
      </c>
      <c r="Q20" s="99" t="s">
        <v>151</v>
      </c>
      <c r="R20" s="122"/>
      <c r="S20" s="100" t="s">
        <v>151</v>
      </c>
      <c r="T20" s="110" t="s">
        <v>151</v>
      </c>
    </row>
    <row r="21" spans="1:20" x14ac:dyDescent="0.25">
      <c r="A21" s="20">
        <v>44166</v>
      </c>
      <c r="B21" s="48"/>
      <c r="C21" s="48"/>
      <c r="D21" s="131" t="s">
        <v>151</v>
      </c>
      <c r="E21" s="98" t="s">
        <v>151</v>
      </c>
      <c r="F21" s="99" t="s">
        <v>151</v>
      </c>
      <c r="G21" s="102"/>
      <c r="H21" s="100" t="s">
        <v>151</v>
      </c>
      <c r="I21" s="98" t="s">
        <v>151</v>
      </c>
      <c r="J21" s="99" t="s">
        <v>151</v>
      </c>
      <c r="K21" s="98"/>
      <c r="L21" s="100" t="s">
        <v>151</v>
      </c>
      <c r="M21" s="98" t="s">
        <v>151</v>
      </c>
      <c r="N21" s="99" t="s">
        <v>151</v>
      </c>
      <c r="O21" s="122"/>
      <c r="P21" s="100" t="s">
        <v>151</v>
      </c>
      <c r="Q21" s="99" t="s">
        <v>151</v>
      </c>
      <c r="R21" s="122"/>
      <c r="S21" s="100" t="s">
        <v>151</v>
      </c>
      <c r="T21" s="110" t="s">
        <v>151</v>
      </c>
    </row>
    <row r="22" spans="1:20" x14ac:dyDescent="0.25">
      <c r="A22" s="20">
        <v>44197</v>
      </c>
      <c r="B22" s="48"/>
      <c r="C22" s="48"/>
      <c r="D22" s="131" t="s">
        <v>151</v>
      </c>
      <c r="E22" s="98" t="s">
        <v>151</v>
      </c>
      <c r="F22" s="99" t="s">
        <v>151</v>
      </c>
      <c r="G22" s="102"/>
      <c r="H22" s="100" t="s">
        <v>151</v>
      </c>
      <c r="I22" s="98" t="s">
        <v>151</v>
      </c>
      <c r="J22" s="99" t="s">
        <v>151</v>
      </c>
      <c r="K22" s="98"/>
      <c r="L22" s="100" t="s">
        <v>151</v>
      </c>
      <c r="M22" s="98" t="s">
        <v>151</v>
      </c>
      <c r="N22" s="99" t="s">
        <v>151</v>
      </c>
      <c r="O22" s="122"/>
      <c r="P22" s="100" t="s">
        <v>151</v>
      </c>
      <c r="Q22" s="99" t="s">
        <v>151</v>
      </c>
      <c r="R22" s="122"/>
      <c r="S22" s="100" t="s">
        <v>151</v>
      </c>
      <c r="T22" s="110" t="s">
        <v>151</v>
      </c>
    </row>
    <row r="23" spans="1:20" x14ac:dyDescent="0.25">
      <c r="A23" s="20">
        <v>44228</v>
      </c>
      <c r="B23" s="48"/>
      <c r="C23" s="48"/>
      <c r="D23" s="131" t="s">
        <v>151</v>
      </c>
      <c r="E23" s="98" t="s">
        <v>151</v>
      </c>
      <c r="F23" s="99" t="s">
        <v>151</v>
      </c>
      <c r="G23" s="102"/>
      <c r="H23" s="100" t="s">
        <v>151</v>
      </c>
      <c r="I23" s="98" t="s">
        <v>151</v>
      </c>
      <c r="J23" s="99" t="s">
        <v>151</v>
      </c>
      <c r="K23" s="98"/>
      <c r="L23" s="100" t="s">
        <v>151</v>
      </c>
      <c r="M23" s="98" t="s">
        <v>151</v>
      </c>
      <c r="N23" s="99" t="s">
        <v>151</v>
      </c>
      <c r="O23" s="122"/>
      <c r="P23" s="100" t="s">
        <v>151</v>
      </c>
      <c r="Q23" s="99" t="s">
        <v>151</v>
      </c>
      <c r="R23" s="122"/>
      <c r="S23" s="100" t="s">
        <v>151</v>
      </c>
      <c r="T23" s="110" t="s">
        <v>151</v>
      </c>
    </row>
    <row r="24" spans="1:20" x14ac:dyDescent="0.25">
      <c r="A24" s="20">
        <v>44256</v>
      </c>
      <c r="B24" s="48"/>
      <c r="C24" s="48"/>
      <c r="D24" s="131" t="s">
        <v>151</v>
      </c>
      <c r="E24" s="98" t="s">
        <v>151</v>
      </c>
      <c r="F24" s="99" t="s">
        <v>151</v>
      </c>
      <c r="G24" s="102"/>
      <c r="H24" s="100" t="s">
        <v>151</v>
      </c>
      <c r="I24" s="98" t="s">
        <v>151</v>
      </c>
      <c r="J24" s="99" t="s">
        <v>151</v>
      </c>
      <c r="K24" s="98"/>
      <c r="L24" s="100" t="s">
        <v>151</v>
      </c>
      <c r="M24" s="98" t="s">
        <v>151</v>
      </c>
      <c r="N24" s="99" t="s">
        <v>151</v>
      </c>
      <c r="O24" s="122"/>
      <c r="P24" s="100" t="s">
        <v>151</v>
      </c>
      <c r="Q24" s="99" t="s">
        <v>151</v>
      </c>
      <c r="R24" s="122"/>
      <c r="S24" s="100" t="s">
        <v>151</v>
      </c>
      <c r="T24" s="110" t="s">
        <v>151</v>
      </c>
    </row>
    <row r="25" spans="1:20" x14ac:dyDescent="0.25">
      <c r="A25" s="20">
        <v>44287</v>
      </c>
      <c r="B25" s="48"/>
      <c r="C25" s="48"/>
      <c r="D25" s="131" t="s">
        <v>151</v>
      </c>
      <c r="E25" s="98" t="s">
        <v>151</v>
      </c>
      <c r="F25" s="99" t="s">
        <v>151</v>
      </c>
      <c r="G25" s="102"/>
      <c r="H25" s="100" t="s">
        <v>151</v>
      </c>
      <c r="I25" s="98" t="s">
        <v>151</v>
      </c>
      <c r="J25" s="99" t="s">
        <v>151</v>
      </c>
      <c r="K25" s="98"/>
      <c r="L25" s="100" t="s">
        <v>151</v>
      </c>
      <c r="M25" s="98" t="s">
        <v>151</v>
      </c>
      <c r="N25" s="99" t="s">
        <v>151</v>
      </c>
      <c r="O25" s="122"/>
      <c r="P25" s="100" t="s">
        <v>151</v>
      </c>
      <c r="Q25" s="99" t="s">
        <v>151</v>
      </c>
      <c r="R25" s="122"/>
      <c r="S25" s="100" t="s">
        <v>151</v>
      </c>
      <c r="T25" s="110" t="s">
        <v>151</v>
      </c>
    </row>
    <row r="26" spans="1:20" x14ac:dyDescent="0.25">
      <c r="A26" s="20"/>
      <c r="B26" s="48"/>
      <c r="C26" s="48"/>
      <c r="D26" s="131"/>
      <c r="E26" s="98"/>
      <c r="F26" s="99"/>
      <c r="G26" s="102"/>
      <c r="H26" s="100"/>
      <c r="I26" s="98"/>
      <c r="J26" s="99"/>
      <c r="K26" s="98"/>
      <c r="L26" s="100"/>
      <c r="M26" s="98"/>
      <c r="N26" s="99"/>
      <c r="O26" s="122"/>
      <c r="P26" s="159"/>
      <c r="Q26" s="99"/>
      <c r="R26" s="122"/>
      <c r="S26" s="159"/>
      <c r="T26" s="133"/>
    </row>
    <row r="27" spans="1:20" ht="13.8" thickBot="1" x14ac:dyDescent="0.3">
      <c r="A27" s="31" t="s">
        <v>16</v>
      </c>
      <c r="B27" s="57"/>
      <c r="C27" s="57"/>
      <c r="D27" s="111" t="s">
        <v>151</v>
      </c>
      <c r="E27" s="112" t="s">
        <v>151</v>
      </c>
      <c r="F27" s="113" t="s">
        <v>151</v>
      </c>
      <c r="G27" s="114"/>
      <c r="H27" s="115" t="s">
        <v>151</v>
      </c>
      <c r="I27" s="112" t="s">
        <v>151</v>
      </c>
      <c r="J27" s="113" t="s">
        <v>151</v>
      </c>
      <c r="K27" s="116"/>
      <c r="L27" s="115" t="s">
        <v>151</v>
      </c>
      <c r="M27" s="112" t="s">
        <v>151</v>
      </c>
      <c r="N27" s="113" t="s">
        <v>151</v>
      </c>
      <c r="O27" s="147"/>
      <c r="P27" s="161"/>
      <c r="Q27" s="113" t="s">
        <v>151</v>
      </c>
      <c r="R27" s="147"/>
      <c r="S27" s="161"/>
      <c r="T27" s="117" t="s">
        <v>151</v>
      </c>
    </row>
    <row r="28" spans="1:20" ht="13.8" thickTop="1" x14ac:dyDescent="0.25"/>
    <row r="29" spans="1:20" x14ac:dyDescent="0.25"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5"/>
      <c r="T29" s="95"/>
    </row>
    <row r="30" spans="1:20" x14ac:dyDescent="0.25"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T30" s="94"/>
    </row>
  </sheetData>
  <pageMargins left="0.7" right="0.7" top="0.75" bottom="0.75" header="0.3" footer="0.3"/>
  <pageSetup scale="6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2"/>
  <dimension ref="A1:BQ32"/>
  <sheetViews>
    <sheetView topLeftCell="AK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1943</v>
      </c>
      <c r="N4" s="81"/>
      <c r="O4" s="81"/>
      <c r="P4" s="81"/>
      <c r="R4" s="1" t="s">
        <v>9</v>
      </c>
      <c r="S4" s="81">
        <v>1943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1943</v>
      </c>
      <c r="AH4" s="81"/>
      <c r="AI4" s="81"/>
      <c r="AJ4" s="81"/>
      <c r="AS4" s="81" t="s">
        <v>9</v>
      </c>
      <c r="AT4" s="81">
        <v>1943</v>
      </c>
      <c r="BE4" s="81" t="s">
        <v>9</v>
      </c>
      <c r="BF4" s="81">
        <v>1943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441155.87699999998</v>
      </c>
      <c r="AU6" s="17" t="s">
        <v>141</v>
      </c>
      <c r="AV6" s="18"/>
      <c r="AW6" s="69">
        <v>1778316.6079999972</v>
      </c>
      <c r="BB6" s="17" t="s">
        <v>140</v>
      </c>
      <c r="BC6" s="18"/>
      <c r="BD6" s="18"/>
      <c r="BE6" s="69">
        <v>15678.525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339736.06100000127</v>
      </c>
      <c r="AU7" s="70" t="s">
        <v>143</v>
      </c>
      <c r="AV7" s="56"/>
      <c r="AW7" s="71">
        <v>543156.60799999966</v>
      </c>
      <c r="BB7" s="70" t="s">
        <v>142</v>
      </c>
      <c r="BC7" s="56"/>
      <c r="BD7" s="56"/>
      <c r="BE7" s="71">
        <v>202820.75800000029</v>
      </c>
      <c r="BG7" s="70" t="s">
        <v>143</v>
      </c>
      <c r="BH7" s="56"/>
      <c r="BI7" s="71">
        <v>543156.60799999966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118265.37100000051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1481145.4809875486</v>
      </c>
      <c r="BD14" s="73">
        <v>1468746.113227844</v>
      </c>
      <c r="BE14" s="73">
        <v>4652.7900000000027</v>
      </c>
      <c r="BF14" s="73">
        <v>5494.482797607423</v>
      </c>
      <c r="BG14" s="73">
        <v>0</v>
      </c>
      <c r="BH14" s="22">
        <v>-262764.60399999993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1014524.7644653319</v>
      </c>
      <c r="BD15" s="73">
        <v>1014495.8373413085</v>
      </c>
      <c r="BE15" s="73">
        <v>0</v>
      </c>
      <c r="BF15" s="73">
        <v>3.7202392578009835E-2</v>
      </c>
      <c r="BG15" s="73">
        <v>0</v>
      </c>
      <c r="BH15" s="22">
        <v>-326.45999999999998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469741.95703506464</v>
      </c>
      <c r="BD16" s="73">
        <v>469741.95703506464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258978.22075271604</v>
      </c>
      <c r="BD17" s="73">
        <v>258978.22075271604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191153.14930343625</v>
      </c>
      <c r="BD18" s="73">
        <v>191153.14930343625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120934.95225524901</v>
      </c>
      <c r="BD19" s="73">
        <v>138173.03422164917</v>
      </c>
      <c r="BE19" s="73">
        <v>3127.4242377929686</v>
      </c>
      <c r="BF19" s="73">
        <v>113436.86143627932</v>
      </c>
      <c r="BG19" s="73">
        <v>0</v>
      </c>
      <c r="BH19" s="22">
        <v>-237812.35835234579</v>
      </c>
      <c r="BI19" s="74">
        <v>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119356.26025390624</v>
      </c>
      <c r="BD20" s="73">
        <v>131421.28864860535</v>
      </c>
      <c r="BE20" s="73">
        <v>2427.1262254028306</v>
      </c>
      <c r="BF20" s="73">
        <v>51375.549996032816</v>
      </c>
      <c r="BG20" s="73">
        <v>0</v>
      </c>
      <c r="BH20" s="22">
        <v>-181740.499715162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18964.147052764893</v>
      </c>
      <c r="BD21" s="73">
        <v>20310.92097902298</v>
      </c>
      <c r="BE21" s="73">
        <v>5471.1845368041986</v>
      </c>
      <c r="BF21" s="73">
        <v>28755.762682830828</v>
      </c>
      <c r="BG21" s="73">
        <v>0</v>
      </c>
      <c r="BH21" s="22">
        <v>-144729.58461150154</v>
      </c>
      <c r="BI21" s="74">
        <v>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17960.613428592682</v>
      </c>
      <c r="BD22" s="73">
        <v>17960.613428592682</v>
      </c>
      <c r="BE22" s="73">
        <v>0</v>
      </c>
      <c r="BF22" s="73">
        <v>3758.0638848571716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29028.578608751297</v>
      </c>
      <c r="BD23" s="73">
        <v>29028.578608751297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25887.521504402161</v>
      </c>
      <c r="BD24" s="73">
        <v>25887.521504402161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121362.11187744139</v>
      </c>
      <c r="BD25" s="73">
        <v>121362.11187744139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125672.06622314453</v>
      </c>
      <c r="BD26" s="73">
        <v>125672.06622314453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3994709.8237483497</v>
      </c>
      <c r="BD28" s="76">
        <v>4012931.413151979</v>
      </c>
      <c r="BE28" s="76">
        <v>15678.525000000001</v>
      </c>
      <c r="BF28" s="76">
        <v>202820.75800000012</v>
      </c>
      <c r="BG28" s="76">
        <v>0</v>
      </c>
      <c r="BH28" s="77">
        <v>-827373.5066790093</v>
      </c>
      <c r="BI28" s="78">
        <v>18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-20085.045394381799</v>
      </c>
      <c r="AT30" s="76">
        <v>20598.953104405664</v>
      </c>
      <c r="AU30" s="76">
        <v>4.6566128730773926E-10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3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1944</v>
      </c>
      <c r="N4" s="81"/>
      <c r="O4" s="81"/>
      <c r="P4" s="81"/>
      <c r="R4" s="1" t="s">
        <v>9</v>
      </c>
      <c r="S4" s="81">
        <v>1944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1944</v>
      </c>
      <c r="AH4" s="81"/>
      <c r="AI4" s="81"/>
      <c r="AJ4" s="81"/>
      <c r="AS4" s="81" t="s">
        <v>9</v>
      </c>
      <c r="AT4" s="81">
        <v>1944</v>
      </c>
      <c r="BE4" s="81" t="s">
        <v>9</v>
      </c>
      <c r="BF4" s="81">
        <v>1944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45120.254000000066</v>
      </c>
      <c r="AU6" s="17" t="s">
        <v>141</v>
      </c>
      <c r="AV6" s="18"/>
      <c r="AW6" s="69">
        <v>1826147.1130000027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240183.36200000026</v>
      </c>
      <c r="AU7" s="70" t="s">
        <v>143</v>
      </c>
      <c r="AV7" s="56"/>
      <c r="AW7" s="71">
        <v>590987.11299999873</v>
      </c>
      <c r="BB7" s="70" t="s">
        <v>142</v>
      </c>
      <c r="BC7" s="56"/>
      <c r="BD7" s="56"/>
      <c r="BE7" s="71">
        <v>98811.844000000012</v>
      </c>
      <c r="BG7" s="70" t="s">
        <v>143</v>
      </c>
      <c r="BH7" s="56"/>
      <c r="BI7" s="71">
        <v>590987.11299999873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416829.47899999912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2215829.6136245723</v>
      </c>
      <c r="BD14" s="73">
        <v>2191912.3389968867</v>
      </c>
      <c r="BE14" s="73">
        <v>0</v>
      </c>
      <c r="BF14" s="73">
        <v>14989.568590698238</v>
      </c>
      <c r="BG14" s="73">
        <v>0</v>
      </c>
      <c r="BH14" s="22">
        <v>-690113.47800000082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1771189.1458997726</v>
      </c>
      <c r="BD15" s="73">
        <v>1771189.1458997726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1022171.5796432495</v>
      </c>
      <c r="BD16" s="73">
        <v>1022171.5796432495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518317.67025852198</v>
      </c>
      <c r="BD17" s="73">
        <v>518317.67025852198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428835.23628425592</v>
      </c>
      <c r="BD18" s="73">
        <v>428835.23628425592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263102.15377044672</v>
      </c>
      <c r="BD19" s="73">
        <v>257026.74243354794</v>
      </c>
      <c r="BE19" s="73">
        <v>0</v>
      </c>
      <c r="BF19" s="73">
        <v>27054.581102478045</v>
      </c>
      <c r="BG19" s="73">
        <v>0</v>
      </c>
      <c r="BH19" s="22">
        <v>-23292.345213560646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265452.91409301758</v>
      </c>
      <c r="BD20" s="73">
        <v>259879.931224823</v>
      </c>
      <c r="BE20" s="73">
        <v>0</v>
      </c>
      <c r="BF20" s="73">
        <v>12688.468998565701</v>
      </c>
      <c r="BG20" s="73">
        <v>0</v>
      </c>
      <c r="BH20" s="22">
        <v>-29104.537343816828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58059.979161262512</v>
      </c>
      <c r="BD21" s="73">
        <v>57592.574718475342</v>
      </c>
      <c r="BE21" s="73">
        <v>0</v>
      </c>
      <c r="BF21" s="73">
        <v>43359.914356213034</v>
      </c>
      <c r="BG21" s="73">
        <v>0</v>
      </c>
      <c r="BH21" s="22">
        <v>8068.423195998852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53328.143929004669</v>
      </c>
      <c r="BD22" s="73">
        <v>53328.143929004669</v>
      </c>
      <c r="BE22" s="73">
        <v>0</v>
      </c>
      <c r="BF22" s="73">
        <v>719.3109520450264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82278.629359006882</v>
      </c>
      <c r="BD23" s="73">
        <v>82278.629359006882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83453.649526119232</v>
      </c>
      <c r="BD24" s="73">
        <v>83453.649526119232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331198.81908416742</v>
      </c>
      <c r="BD25" s="73">
        <v>331198.81908416742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344395.93757629395</v>
      </c>
      <c r="BD26" s="73">
        <v>344395.93757629395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7437613.472209692</v>
      </c>
      <c r="BD28" s="76">
        <v>7401580.3989341259</v>
      </c>
      <c r="BE28" s="76">
        <v>0</v>
      </c>
      <c r="BF28" s="76">
        <v>98811.844000000041</v>
      </c>
      <c r="BG28" s="76">
        <v>0</v>
      </c>
      <c r="BH28" s="77">
        <v>-734441.93736137939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4.0745362639427185E-10</v>
      </c>
      <c r="AU30" s="76">
        <v>-2.0954757928848267E-9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1945</v>
      </c>
      <c r="N4" s="81"/>
      <c r="O4" s="81"/>
      <c r="P4" s="81"/>
      <c r="R4" s="1" t="s">
        <v>9</v>
      </c>
      <c r="S4" s="81">
        <v>1945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1945</v>
      </c>
      <c r="AH4" s="81"/>
      <c r="AI4" s="81"/>
      <c r="AJ4" s="81"/>
      <c r="AS4" s="81" t="s">
        <v>9</v>
      </c>
      <c r="AT4" s="81">
        <v>1945</v>
      </c>
      <c r="BE4" s="81" t="s">
        <v>9</v>
      </c>
      <c r="BF4" s="81">
        <v>1945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96821.260999999999</v>
      </c>
      <c r="AU6" s="17" t="s">
        <v>141</v>
      </c>
      <c r="AV6" s="18"/>
      <c r="AW6" s="69">
        <v>1815350.3099999975</v>
      </c>
      <c r="BB6" s="17" t="s">
        <v>140</v>
      </c>
      <c r="BC6" s="18"/>
      <c r="BD6" s="18"/>
      <c r="BE6" s="69">
        <v>7676.1349999999984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237734.05400000047</v>
      </c>
      <c r="AU7" s="70" t="s">
        <v>143</v>
      </c>
      <c r="AV7" s="56"/>
      <c r="AW7" s="71">
        <v>580190.31000000017</v>
      </c>
      <c r="BB7" s="70" t="s">
        <v>142</v>
      </c>
      <c r="BC7" s="56"/>
      <c r="BD7" s="56"/>
      <c r="BE7" s="71">
        <v>77124.694999999905</v>
      </c>
      <c r="BG7" s="70" t="s">
        <v>143</v>
      </c>
      <c r="BH7" s="56"/>
      <c r="BI7" s="71">
        <v>580190.31000000017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383348.45499999786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2034342.9975433347</v>
      </c>
      <c r="BD14" s="73">
        <v>2013180.6998138425</v>
      </c>
      <c r="BE14" s="73">
        <v>1066.0579999999998</v>
      </c>
      <c r="BF14" s="73">
        <v>13591.636959930422</v>
      </c>
      <c r="BG14" s="73">
        <v>0</v>
      </c>
      <c r="BH14" s="22">
        <v>-596338.15500000026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1527607.2288208005</v>
      </c>
      <c r="BD15" s="73">
        <v>1527607.2288208005</v>
      </c>
      <c r="BE15" s="73">
        <v>49.423999999999999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933772.07397460926</v>
      </c>
      <c r="BD16" s="73">
        <v>933772.07397460926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469975.3564453125</v>
      </c>
      <c r="BD17" s="73">
        <v>469975.3564453125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351674.23276710504</v>
      </c>
      <c r="BD18" s="73">
        <v>351674.23276710504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207701.82804489133</v>
      </c>
      <c r="BD19" s="73">
        <v>210945.66823959351</v>
      </c>
      <c r="BE19" s="73">
        <v>1327.0993285522445</v>
      </c>
      <c r="BF19" s="73">
        <v>32399.913146636936</v>
      </c>
      <c r="BG19" s="73">
        <v>0</v>
      </c>
      <c r="BH19" s="22">
        <v>-131434.2440210999</v>
      </c>
      <c r="BI19" s="74">
        <v>4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212270.86074829099</v>
      </c>
      <c r="BD20" s="73">
        <v>214498.73227500913</v>
      </c>
      <c r="BE20" s="73">
        <v>1134.3830269165078</v>
      </c>
      <c r="BF20" s="73">
        <v>10138.120034667982</v>
      </c>
      <c r="BG20" s="73">
        <v>0</v>
      </c>
      <c r="BH20" s="22">
        <v>-99400.856043554551</v>
      </c>
      <c r="BI20" s="74">
        <v>4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58901.960577487946</v>
      </c>
      <c r="BD21" s="73">
        <v>59410.018241405487</v>
      </c>
      <c r="BE21" s="73">
        <v>4099.1706445312475</v>
      </c>
      <c r="BF21" s="73">
        <v>17992.167548483118</v>
      </c>
      <c r="BG21" s="73">
        <v>0</v>
      </c>
      <c r="BH21" s="22">
        <v>-80461.695468146194</v>
      </c>
      <c r="BI21" s="74">
        <v>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52450.639963626854</v>
      </c>
      <c r="BD22" s="73">
        <v>52450.639963626854</v>
      </c>
      <c r="BE22" s="73">
        <v>0</v>
      </c>
      <c r="BF22" s="73">
        <v>3002.8573102815417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70565.840910673141</v>
      </c>
      <c r="BD23" s="73">
        <v>70565.840910673141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85594.79988622664</v>
      </c>
      <c r="BD24" s="73">
        <v>85594.79988622664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286869.99343109125</v>
      </c>
      <c r="BD25" s="73">
        <v>286869.99343109125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289816.58856201172</v>
      </c>
      <c r="BD26" s="73">
        <v>289816.58856201172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6581544.4016754618</v>
      </c>
      <c r="BD28" s="76">
        <v>6566361.8733313074</v>
      </c>
      <c r="BE28" s="76">
        <v>7676.1350000000002</v>
      </c>
      <c r="BF28" s="76">
        <v>77124.695000000007</v>
      </c>
      <c r="BG28" s="76">
        <v>0</v>
      </c>
      <c r="BH28" s="77">
        <v>-907634.95053280087</v>
      </c>
      <c r="BI28" s="78">
        <v>13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-368.05617873645679</v>
      </c>
      <c r="AT30" s="76">
        <v>368.05617873679148</v>
      </c>
      <c r="AU30" s="76">
        <v>148.85478798189433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5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1946</v>
      </c>
      <c r="N4" s="81"/>
      <c r="O4" s="81"/>
      <c r="P4" s="81"/>
      <c r="R4" s="1" t="s">
        <v>9</v>
      </c>
      <c r="S4" s="81">
        <v>1946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1946</v>
      </c>
      <c r="AH4" s="81"/>
      <c r="AI4" s="81"/>
      <c r="AJ4" s="81"/>
      <c r="AS4" s="81" t="s">
        <v>9</v>
      </c>
      <c r="AT4" s="81">
        <v>1946</v>
      </c>
      <c r="BE4" s="81" t="s">
        <v>9</v>
      </c>
      <c r="BF4" s="81">
        <v>1946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382735.57300000085</v>
      </c>
      <c r="AU6" s="17" t="s">
        <v>141</v>
      </c>
      <c r="AV6" s="18"/>
      <c r="AW6" s="69">
        <v>1773581.7510000004</v>
      </c>
      <c r="BB6" s="17" t="s">
        <v>140</v>
      </c>
      <c r="BC6" s="18"/>
      <c r="BD6" s="18"/>
      <c r="BE6" s="69">
        <v>17297.527000000002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373216.18100000016</v>
      </c>
      <c r="AU7" s="70" t="s">
        <v>143</v>
      </c>
      <c r="AV7" s="56"/>
      <c r="AW7" s="71">
        <v>538421.75099999912</v>
      </c>
      <c r="BB7" s="70" t="s">
        <v>142</v>
      </c>
      <c r="BC7" s="56"/>
      <c r="BD7" s="56"/>
      <c r="BE7" s="71">
        <v>224550.63</v>
      </c>
      <c r="BG7" s="70" t="s">
        <v>143</v>
      </c>
      <c r="BH7" s="56"/>
      <c r="BI7" s="71">
        <v>538421.75099999912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116193.42900000012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1593761.1658573148</v>
      </c>
      <c r="BD14" s="73">
        <v>1592454.0724811552</v>
      </c>
      <c r="BE14" s="73">
        <v>0</v>
      </c>
      <c r="BF14" s="73">
        <v>1394.1866832580565</v>
      </c>
      <c r="BG14" s="73">
        <v>0</v>
      </c>
      <c r="BH14" s="22">
        <v>-23127.210999999996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872117.7781600951</v>
      </c>
      <c r="BD15" s="73">
        <v>872117.7781600951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342323.74104309082</v>
      </c>
      <c r="BD16" s="73">
        <v>342323.74104309082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195143.47350883481</v>
      </c>
      <c r="BD17" s="73">
        <v>195143.47350883481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105967.27574920651</v>
      </c>
      <c r="BD18" s="73">
        <v>105967.27574920651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75709.891052246079</v>
      </c>
      <c r="BD19" s="73">
        <v>96955.583036422715</v>
      </c>
      <c r="BE19" s="73">
        <v>4299.0401484375006</v>
      </c>
      <c r="BF19" s="73">
        <v>119112.07890692141</v>
      </c>
      <c r="BG19" s="73">
        <v>0</v>
      </c>
      <c r="BH19" s="22">
        <v>-280377.6275607897</v>
      </c>
      <c r="BI19" s="74">
        <v>5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77544.868347167954</v>
      </c>
      <c r="BD20" s="73">
        <v>94672.793327331543</v>
      </c>
      <c r="BE20" s="73">
        <v>3294.5608117065321</v>
      </c>
      <c r="BF20" s="73">
        <v>56130.422445770368</v>
      </c>
      <c r="BG20" s="73">
        <v>0</v>
      </c>
      <c r="BH20" s="22">
        <v>-231975.70850225445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13867.412680149078</v>
      </c>
      <c r="BD21" s="73">
        <v>15652.303303718567</v>
      </c>
      <c r="BE21" s="73">
        <v>9703.9260398559945</v>
      </c>
      <c r="BF21" s="73">
        <v>42017.490879833182</v>
      </c>
      <c r="BG21" s="73">
        <v>0</v>
      </c>
      <c r="BH21" s="22">
        <v>-177804.34646373653</v>
      </c>
      <c r="BI21" s="74">
        <v>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12685.707022190092</v>
      </c>
      <c r="BD22" s="73">
        <v>12685.707022190092</v>
      </c>
      <c r="BE22" s="73">
        <v>0</v>
      </c>
      <c r="BF22" s="73">
        <v>1431.4051408996638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20122.345250844952</v>
      </c>
      <c r="BD23" s="73">
        <v>20122.345250844952</v>
      </c>
      <c r="BE23" s="73">
        <v>0</v>
      </c>
      <c r="BF23" s="73">
        <v>4465.0459433174283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17112.405010700222</v>
      </c>
      <c r="BD24" s="73">
        <v>17112.405010700222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68554.767677307114</v>
      </c>
      <c r="BD25" s="73">
        <v>68554.767677307114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72471.96884155272</v>
      </c>
      <c r="BD26" s="73">
        <v>72471.96884155272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3467382.8002007003</v>
      </c>
      <c r="BD28" s="76">
        <v>3506234.2144124503</v>
      </c>
      <c r="BE28" s="76">
        <v>17297.527000000027</v>
      </c>
      <c r="BF28" s="76">
        <v>224550.63000000012</v>
      </c>
      <c r="BG28" s="76">
        <v>0</v>
      </c>
      <c r="BH28" s="77">
        <v>-713284.89352678065</v>
      </c>
      <c r="BI28" s="78">
        <v>15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-24390.322655476222</v>
      </c>
      <c r="AT30" s="76">
        <v>24402.310861139966</v>
      </c>
      <c r="AU30" s="76">
        <v>1.3096723705530167E-10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1947</v>
      </c>
      <c r="N4" s="81"/>
      <c r="O4" s="81"/>
      <c r="P4" s="81"/>
      <c r="R4" s="1" t="s">
        <v>9</v>
      </c>
      <c r="S4" s="81">
        <v>1947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1947</v>
      </c>
      <c r="AH4" s="81"/>
      <c r="AI4" s="81"/>
      <c r="AJ4" s="81"/>
      <c r="AS4" s="81" t="s">
        <v>9</v>
      </c>
      <c r="AT4" s="81">
        <v>1947</v>
      </c>
      <c r="BE4" s="81" t="s">
        <v>9</v>
      </c>
      <c r="BF4" s="81">
        <v>1947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494691.96700000326</v>
      </c>
      <c r="AU6" s="17" t="s">
        <v>141</v>
      </c>
      <c r="AV6" s="18"/>
      <c r="AW6" s="69">
        <v>1766071.5279999957</v>
      </c>
      <c r="BB6" s="17" t="s">
        <v>140</v>
      </c>
      <c r="BC6" s="18"/>
      <c r="BD6" s="18"/>
      <c r="BE6" s="69">
        <v>23252.512000000002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402752.00799999997</v>
      </c>
      <c r="AU7" s="70" t="s">
        <v>143</v>
      </c>
      <c r="AV7" s="56"/>
      <c r="AW7" s="71">
        <v>530911.52799999889</v>
      </c>
      <c r="BB7" s="70" t="s">
        <v>142</v>
      </c>
      <c r="BC7" s="56"/>
      <c r="BD7" s="56"/>
      <c r="BE7" s="71">
        <v>279357.94300000014</v>
      </c>
      <c r="BG7" s="70" t="s">
        <v>143</v>
      </c>
      <c r="BH7" s="56"/>
      <c r="BI7" s="71">
        <v>530911.52799999889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102057.83000000029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1478794.1189460752</v>
      </c>
      <c r="BD14" s="73">
        <v>1453401.4965171812</v>
      </c>
      <c r="BE14" s="73">
        <v>17344.218000000008</v>
      </c>
      <c r="BF14" s="73">
        <v>6127.3777896118199</v>
      </c>
      <c r="BG14" s="73">
        <v>0</v>
      </c>
      <c r="BH14" s="22">
        <v>-367985.75200000027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642273.19925308216</v>
      </c>
      <c r="BD15" s="73">
        <v>642273.19925308216</v>
      </c>
      <c r="BE15" s="73">
        <v>7.1720000000000041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250832.93074607846</v>
      </c>
      <c r="BD16" s="73">
        <v>250832.93074607846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141150.73858261105</v>
      </c>
      <c r="BD17" s="73">
        <v>141150.73858261105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93418.989181518526</v>
      </c>
      <c r="BD18" s="73">
        <v>93418.989181518526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64503.323104858391</v>
      </c>
      <c r="BD19" s="73">
        <v>83016.696657180786</v>
      </c>
      <c r="BE19" s="73">
        <v>2798.1019538574214</v>
      </c>
      <c r="BF19" s="73">
        <v>172684.75991165143</v>
      </c>
      <c r="BG19" s="73">
        <v>0</v>
      </c>
      <c r="BH19" s="22">
        <v>-213718.63808841942</v>
      </c>
      <c r="BI19" s="74">
        <v>11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64824.276554107659</v>
      </c>
      <c r="BD20" s="73">
        <v>73033.174116134644</v>
      </c>
      <c r="BE20" s="73">
        <v>1520.4211635742131</v>
      </c>
      <c r="BF20" s="73">
        <v>68321.139233246053</v>
      </c>
      <c r="BG20" s="73">
        <v>0</v>
      </c>
      <c r="BH20" s="22">
        <v>-104480.2089926975</v>
      </c>
      <c r="BI20" s="74">
        <v>8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9821.0693373680115</v>
      </c>
      <c r="BD21" s="73">
        <v>10648.585112094879</v>
      </c>
      <c r="BE21" s="73">
        <v>1582.5988825683644</v>
      </c>
      <c r="BF21" s="73">
        <v>29204.551734844204</v>
      </c>
      <c r="BG21" s="73">
        <v>0</v>
      </c>
      <c r="BH21" s="22">
        <v>-108864.73990913562</v>
      </c>
      <c r="BI21" s="74">
        <v>7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9642.6199178695679</v>
      </c>
      <c r="BD22" s="73">
        <v>9642.6199178695679</v>
      </c>
      <c r="BE22" s="73">
        <v>0</v>
      </c>
      <c r="BF22" s="73">
        <v>3007.284749012003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15532.114280700684</v>
      </c>
      <c r="BD23" s="73">
        <v>15532.114280700684</v>
      </c>
      <c r="BE23" s="73">
        <v>0</v>
      </c>
      <c r="BF23" s="73">
        <v>9.6551753540040295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9753.3466849327069</v>
      </c>
      <c r="BD24" s="73">
        <v>9753.3466849327069</v>
      </c>
      <c r="BE24" s="73">
        <v>0</v>
      </c>
      <c r="BF24" s="73">
        <v>3.1744062805177151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71168.45459747313</v>
      </c>
      <c r="BD25" s="73">
        <v>71168.45459747313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70662.88684463501</v>
      </c>
      <c r="BD26" s="73">
        <v>70662.88684463501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2922378.0680313106</v>
      </c>
      <c r="BD28" s="76">
        <v>2924535.2324914928</v>
      </c>
      <c r="BE28" s="76">
        <v>23252.512000000006</v>
      </c>
      <c r="BF28" s="76">
        <v>279357.94299999997</v>
      </c>
      <c r="BG28" s="76">
        <v>0</v>
      </c>
      <c r="BH28" s="77">
        <v>-795049.33899025281</v>
      </c>
      <c r="BI28" s="78">
        <v>26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-13471.412356816989</v>
      </c>
      <c r="AT30" s="76">
        <v>13713.958039499645</v>
      </c>
      <c r="AU30" s="76">
        <v>2.6193447411060333E-10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7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1948</v>
      </c>
      <c r="N4" s="81"/>
      <c r="O4" s="81"/>
      <c r="P4" s="81"/>
      <c r="R4" s="1" t="s">
        <v>9</v>
      </c>
      <c r="S4" s="81">
        <v>1948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1948</v>
      </c>
      <c r="AH4" s="81"/>
      <c r="AI4" s="81"/>
      <c r="AJ4" s="81"/>
      <c r="AS4" s="81" t="s">
        <v>9</v>
      </c>
      <c r="AT4" s="81">
        <v>1948</v>
      </c>
      <c r="BE4" s="81" t="s">
        <v>9</v>
      </c>
      <c r="BF4" s="81">
        <v>1948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588376.76600000309</v>
      </c>
      <c r="AU6" s="17" t="s">
        <v>141</v>
      </c>
      <c r="AV6" s="18"/>
      <c r="AW6" s="69">
        <v>1768140.7469999983</v>
      </c>
      <c r="BB6" s="17" t="s">
        <v>140</v>
      </c>
      <c r="BC6" s="18"/>
      <c r="BD6" s="18"/>
      <c r="BE6" s="69">
        <v>21512.05599999999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465072.25400000071</v>
      </c>
      <c r="AU7" s="70" t="s">
        <v>143</v>
      </c>
      <c r="AV7" s="56"/>
      <c r="AW7" s="71">
        <v>532980.74699999939</v>
      </c>
      <c r="BB7" s="70" t="s">
        <v>142</v>
      </c>
      <c r="BC7" s="56"/>
      <c r="BD7" s="56"/>
      <c r="BE7" s="71">
        <v>333054.39999999997</v>
      </c>
      <c r="BG7" s="70" t="s">
        <v>143</v>
      </c>
      <c r="BH7" s="56"/>
      <c r="BI7" s="71">
        <v>532980.74699999939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99631.729000000036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1430605.4368162153</v>
      </c>
      <c r="BD14" s="73">
        <v>1426726.5009946821</v>
      </c>
      <c r="BE14" s="73">
        <v>597.61600000000021</v>
      </c>
      <c r="BF14" s="73">
        <v>3101.1880000000006</v>
      </c>
      <c r="BG14" s="73">
        <v>0</v>
      </c>
      <c r="BH14" s="22">
        <v>-66574.070999999996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685687.93822860706</v>
      </c>
      <c r="BD15" s="73">
        <v>685687.93822860706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264350.27898597711</v>
      </c>
      <c r="BD16" s="73">
        <v>264350.27898597711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153051.39571952817</v>
      </c>
      <c r="BD17" s="73">
        <v>153051.39571952817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88443.407070159898</v>
      </c>
      <c r="BD18" s="73">
        <v>88443.407070159898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61579.267570495605</v>
      </c>
      <c r="BD19" s="73">
        <v>90859.451438903809</v>
      </c>
      <c r="BE19" s="73">
        <v>5734.7378564453147</v>
      </c>
      <c r="BF19" s="73">
        <v>177212.10266323853</v>
      </c>
      <c r="BG19" s="73">
        <v>0</v>
      </c>
      <c r="BH19" s="22">
        <v>-485179.48209531954</v>
      </c>
      <c r="BI19" s="74">
        <v>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65435.071266174309</v>
      </c>
      <c r="BD20" s="73">
        <v>84005.26368522644</v>
      </c>
      <c r="BE20" s="73">
        <v>4105.6340547485252</v>
      </c>
      <c r="BF20" s="73">
        <v>79608.742601654318</v>
      </c>
      <c r="BG20" s="73">
        <v>0</v>
      </c>
      <c r="BH20" s="22">
        <v>-354931.09001048357</v>
      </c>
      <c r="BI20" s="74">
        <v>8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5292.6035041809082</v>
      </c>
      <c r="BD21" s="73">
        <v>7784.7746300697327</v>
      </c>
      <c r="BE21" s="73">
        <v>11074.068088806182</v>
      </c>
      <c r="BF21" s="73">
        <v>66607.869798302621</v>
      </c>
      <c r="BG21" s="73">
        <v>0</v>
      </c>
      <c r="BH21" s="22">
        <v>-249156.99986611211</v>
      </c>
      <c r="BI21" s="74">
        <v>7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4476.4064273834229</v>
      </c>
      <c r="BD22" s="73">
        <v>4476.4064273834229</v>
      </c>
      <c r="BE22" s="73">
        <v>0</v>
      </c>
      <c r="BF22" s="73">
        <v>3331.3705946189198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10696.12375640869</v>
      </c>
      <c r="BD23" s="73">
        <v>10696.12375640869</v>
      </c>
      <c r="BE23" s="73">
        <v>0</v>
      </c>
      <c r="BF23" s="73">
        <v>3191.3617379989769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6324.4793610572815</v>
      </c>
      <c r="BD24" s="73">
        <v>6324.4793610572815</v>
      </c>
      <c r="BE24" s="73">
        <v>0</v>
      </c>
      <c r="BF24" s="73">
        <v>1.7646041870118125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51218.787893295281</v>
      </c>
      <c r="BD25" s="73">
        <v>51218.787893295281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58980.698295593254</v>
      </c>
      <c r="BD26" s="73">
        <v>58980.698295593254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2886141.8948950763</v>
      </c>
      <c r="BD28" s="76">
        <v>2932605.5064868922</v>
      </c>
      <c r="BE28" s="76">
        <v>21512.056000000019</v>
      </c>
      <c r="BF28" s="76">
        <v>333054.40000000031</v>
      </c>
      <c r="BG28" s="76">
        <v>0</v>
      </c>
      <c r="BH28" s="77">
        <v>-1155841.6429719152</v>
      </c>
      <c r="BI28" s="78">
        <v>22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-17920.867365469458</v>
      </c>
      <c r="AT30" s="76">
        <v>17936.414203043736</v>
      </c>
      <c r="AU30" s="76">
        <v>0</v>
      </c>
      <c r="AV30" s="45"/>
      <c r="AW30" s="14"/>
      <c r="BB30" s="75" t="s">
        <v>146</v>
      </c>
      <c r="BC30" s="45"/>
      <c r="BD30" s="45"/>
      <c r="BE30" s="76">
        <v>-2.9103830456733704E-11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8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1949</v>
      </c>
      <c r="N4" s="81"/>
      <c r="O4" s="81"/>
      <c r="P4" s="81"/>
      <c r="R4" s="1" t="s">
        <v>9</v>
      </c>
      <c r="S4" s="81">
        <v>1949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1949</v>
      </c>
      <c r="AH4" s="81"/>
      <c r="AI4" s="81"/>
      <c r="AJ4" s="81"/>
      <c r="AS4" s="81" t="s">
        <v>9</v>
      </c>
      <c r="AT4" s="81">
        <v>1949</v>
      </c>
      <c r="BE4" s="81" t="s">
        <v>9</v>
      </c>
      <c r="BF4" s="81">
        <v>1949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292281.34299999924</v>
      </c>
      <c r="AU6" s="17" t="s">
        <v>141</v>
      </c>
      <c r="AV6" s="18"/>
      <c r="AW6" s="69">
        <v>1795500.3120000011</v>
      </c>
      <c r="BB6" s="17" t="s">
        <v>140</v>
      </c>
      <c r="BC6" s="18"/>
      <c r="BD6" s="18"/>
      <c r="BE6" s="69">
        <v>3566.3910000000001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346125.53300000029</v>
      </c>
      <c r="AU7" s="70" t="s">
        <v>143</v>
      </c>
      <c r="AV7" s="56"/>
      <c r="AW7" s="71">
        <v>560340.3119999991</v>
      </c>
      <c r="BB7" s="70" t="s">
        <v>142</v>
      </c>
      <c r="BC7" s="56"/>
      <c r="BD7" s="56"/>
      <c r="BE7" s="71">
        <v>181822.91200000045</v>
      </c>
      <c r="BG7" s="70" t="s">
        <v>143</v>
      </c>
      <c r="BH7" s="56"/>
      <c r="BI7" s="71">
        <v>560340.3119999991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122987.62900000115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1693911.1649036405</v>
      </c>
      <c r="BD14" s="73">
        <v>1678414.1509189603</v>
      </c>
      <c r="BE14" s="73">
        <v>1761.8389999999997</v>
      </c>
      <c r="BF14" s="73">
        <v>8758.286911590576</v>
      </c>
      <c r="BG14" s="73">
        <v>0</v>
      </c>
      <c r="BH14" s="22">
        <v>-387571.84999999963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1193837.4652175903</v>
      </c>
      <c r="BD15" s="73">
        <v>1193837.4652175903</v>
      </c>
      <c r="BE15" s="73">
        <v>0</v>
      </c>
      <c r="BF15" s="73">
        <v>2.1685791019905309E-3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618342.74944305408</v>
      </c>
      <c r="BD16" s="73">
        <v>618342.74944305408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335029.5839004516</v>
      </c>
      <c r="BD17" s="73">
        <v>335029.5839004516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248186.6289310455</v>
      </c>
      <c r="BD18" s="73">
        <v>248186.6289310455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136531.68065261838</v>
      </c>
      <c r="BD19" s="73">
        <v>144873.06879997253</v>
      </c>
      <c r="BE19" s="73">
        <v>1515.7910781249991</v>
      </c>
      <c r="BF19" s="73">
        <v>100689.23540728769</v>
      </c>
      <c r="BG19" s="73">
        <v>0</v>
      </c>
      <c r="BH19" s="22">
        <v>-132453.97492488896</v>
      </c>
      <c r="BI19" s="74">
        <v>4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138169.62026977536</v>
      </c>
      <c r="BD20" s="73">
        <v>138885.15270614624</v>
      </c>
      <c r="BE20" s="73">
        <v>288.76092187500024</v>
      </c>
      <c r="BF20" s="73">
        <v>40943.254354858458</v>
      </c>
      <c r="BG20" s="73">
        <v>0</v>
      </c>
      <c r="BH20" s="22">
        <v>-21021.625727855695</v>
      </c>
      <c r="BI20" s="74">
        <v>4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43616.048659801483</v>
      </c>
      <c r="BD21" s="73">
        <v>43558.939035892487</v>
      </c>
      <c r="BE21" s="73">
        <v>0</v>
      </c>
      <c r="BF21" s="73">
        <v>31015.509047295451</v>
      </c>
      <c r="BG21" s="73">
        <v>0</v>
      </c>
      <c r="BH21" s="22">
        <v>2903.0740507185469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41378.850996494293</v>
      </c>
      <c r="BD22" s="73">
        <v>41378.850996494293</v>
      </c>
      <c r="BE22" s="73">
        <v>0</v>
      </c>
      <c r="BF22" s="73">
        <v>413.3447041083536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59150.610313653946</v>
      </c>
      <c r="BD23" s="73">
        <v>59150.610313653946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43256.483450412743</v>
      </c>
      <c r="BD24" s="73">
        <v>43256.483450412743</v>
      </c>
      <c r="BE24" s="73">
        <v>0</v>
      </c>
      <c r="BF24" s="73">
        <v>3.2794062805177049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169970.50814628598</v>
      </c>
      <c r="BD25" s="73">
        <v>169970.50814628598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173562.7445640564</v>
      </c>
      <c r="BD26" s="73">
        <v>173562.7445640564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4894944.1394488811</v>
      </c>
      <c r="BD28" s="76">
        <v>4888446.936424017</v>
      </c>
      <c r="BE28" s="76">
        <v>3566.3909999999992</v>
      </c>
      <c r="BF28" s="76">
        <v>181822.91200000016</v>
      </c>
      <c r="BG28" s="76">
        <v>0</v>
      </c>
      <c r="BH28" s="77">
        <v>-538144.3766020257</v>
      </c>
      <c r="BI28" s="78">
        <v>8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-14329.620572881075</v>
      </c>
      <c r="AT30" s="76">
        <v>14455.042593403661</v>
      </c>
      <c r="AU30" s="76">
        <v>3.0904277049703524</v>
      </c>
      <c r="AV30" s="45"/>
      <c r="AW30" s="14"/>
      <c r="BB30" s="75" t="s">
        <v>146</v>
      </c>
      <c r="BC30" s="45"/>
      <c r="BD30" s="45"/>
      <c r="BE30" s="76">
        <v>0</v>
      </c>
      <c r="BF30" s="76">
        <v>2.9103830456733704E-10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9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1950</v>
      </c>
      <c r="N4" s="81"/>
      <c r="O4" s="81"/>
      <c r="P4" s="81"/>
      <c r="R4" s="1" t="s">
        <v>9</v>
      </c>
      <c r="S4" s="81">
        <v>1950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1950</v>
      </c>
      <c r="AH4" s="81"/>
      <c r="AI4" s="81"/>
      <c r="AJ4" s="81"/>
      <c r="AS4" s="81" t="s">
        <v>9</v>
      </c>
      <c r="AT4" s="81">
        <v>1950</v>
      </c>
      <c r="BE4" s="81" t="s">
        <v>9</v>
      </c>
      <c r="BF4" s="81">
        <v>1950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652498.04600000009</v>
      </c>
      <c r="AU6" s="17" t="s">
        <v>141</v>
      </c>
      <c r="AV6" s="18"/>
      <c r="AW6" s="69">
        <v>1757473.6799999932</v>
      </c>
      <c r="BB6" s="17" t="s">
        <v>140</v>
      </c>
      <c r="BC6" s="18"/>
      <c r="BD6" s="18"/>
      <c r="BE6" s="69">
        <v>56700.273000000016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397728.55600000022</v>
      </c>
      <c r="AU7" s="70" t="s">
        <v>143</v>
      </c>
      <c r="AV7" s="56"/>
      <c r="AW7" s="71">
        <v>522313.67999999993</v>
      </c>
      <c r="BB7" s="70" t="s">
        <v>142</v>
      </c>
      <c r="BC7" s="56"/>
      <c r="BD7" s="56"/>
      <c r="BE7" s="71">
        <v>275907.90999999963</v>
      </c>
      <c r="BG7" s="70" t="s">
        <v>143</v>
      </c>
      <c r="BH7" s="56"/>
      <c r="BI7" s="71">
        <v>522313.67999999993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74917.769000000044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1218862.587421417</v>
      </c>
      <c r="BD14" s="73">
        <v>1199740.9811134336</v>
      </c>
      <c r="BE14" s="73">
        <v>19803.528999999966</v>
      </c>
      <c r="BF14" s="73">
        <v>1862.7206307983397</v>
      </c>
      <c r="BG14" s="73">
        <v>0</v>
      </c>
      <c r="BH14" s="22">
        <v>-203339.70100000018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448641.29910469049</v>
      </c>
      <c r="BD15" s="73">
        <v>448641.29910469049</v>
      </c>
      <c r="BE15" s="73">
        <v>101.44199999999998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178695.4157760143</v>
      </c>
      <c r="BD16" s="73">
        <v>178695.4157760143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109003.98447036742</v>
      </c>
      <c r="BD17" s="73">
        <v>109003.98447036742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57566.48451805114</v>
      </c>
      <c r="BD18" s="73">
        <v>57566.48451805114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47053.374935150139</v>
      </c>
      <c r="BD19" s="73">
        <v>97518.12878036499</v>
      </c>
      <c r="BE19" s="73">
        <v>9399.03655786132</v>
      </c>
      <c r="BF19" s="73">
        <v>145852.17072714257</v>
      </c>
      <c r="BG19" s="73">
        <v>0</v>
      </c>
      <c r="BH19" s="22">
        <v>-691052.22687394312</v>
      </c>
      <c r="BI19" s="74">
        <v>15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50615.323970794678</v>
      </c>
      <c r="BD20" s="73">
        <v>92101.425514221191</v>
      </c>
      <c r="BE20" s="73">
        <v>7653.8361967468263</v>
      </c>
      <c r="BF20" s="73">
        <v>56947.496473388899</v>
      </c>
      <c r="BG20" s="73">
        <v>0</v>
      </c>
      <c r="BH20" s="22">
        <v>-574980.10162796802</v>
      </c>
      <c r="BI20" s="74">
        <v>14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3838.8456139564514</v>
      </c>
      <c r="BD21" s="73">
        <v>8235.7500893256674</v>
      </c>
      <c r="BE21" s="73">
        <v>19742.429245391824</v>
      </c>
      <c r="BF21" s="73">
        <v>56749.611340202398</v>
      </c>
      <c r="BG21" s="73">
        <v>0</v>
      </c>
      <c r="BH21" s="22">
        <v>-480210.91391630296</v>
      </c>
      <c r="BI21" s="74">
        <v>22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3148.447350025177</v>
      </c>
      <c r="BD22" s="73">
        <v>3148.447350025177</v>
      </c>
      <c r="BE22" s="73">
        <v>0</v>
      </c>
      <c r="BF22" s="73">
        <v>13884.41306933594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7319.5412974357587</v>
      </c>
      <c r="BD23" s="73">
        <v>7319.5412974357587</v>
      </c>
      <c r="BE23" s="73">
        <v>0</v>
      </c>
      <c r="BF23" s="73">
        <v>611.49775913238989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2834.4355645179749</v>
      </c>
      <c r="BD24" s="73">
        <v>2834.4355645179749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44590.246180295937</v>
      </c>
      <c r="BD25" s="73">
        <v>44590.246180295937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49315.612525939941</v>
      </c>
      <c r="BD26" s="73">
        <v>49315.612525939941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2221485.5987286568</v>
      </c>
      <c r="BD28" s="76">
        <v>2298711.7522846838</v>
      </c>
      <c r="BE28" s="76">
        <v>56700.272999999936</v>
      </c>
      <c r="BF28" s="76">
        <v>275907.91000000056</v>
      </c>
      <c r="BG28" s="76">
        <v>0</v>
      </c>
      <c r="BH28" s="77">
        <v>-1949582.9434182141</v>
      </c>
      <c r="BI28" s="78">
        <v>51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-18443.700291539193</v>
      </c>
      <c r="AT30" s="76">
        <v>18496.112923021836</v>
      </c>
      <c r="AU30" s="76">
        <v>0</v>
      </c>
      <c r="AV30" s="45"/>
      <c r="AW30" s="14"/>
      <c r="BB30" s="75" t="s">
        <v>146</v>
      </c>
      <c r="BC30" s="45"/>
      <c r="BD30" s="45"/>
      <c r="BE30" s="76">
        <v>8.0035533756017685E-11</v>
      </c>
      <c r="BF30" s="76">
        <v>-9.3132257461547852E-10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0"/>
  <dimension ref="A1:BQ32"/>
  <sheetViews>
    <sheetView topLeftCell="AB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1951</v>
      </c>
      <c r="N4" s="81"/>
      <c r="O4" s="81"/>
      <c r="P4" s="81"/>
      <c r="R4" s="1" t="s">
        <v>9</v>
      </c>
      <c r="S4" s="81">
        <v>1951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1951</v>
      </c>
      <c r="AH4" s="81"/>
      <c r="AI4" s="81"/>
      <c r="AJ4" s="81"/>
      <c r="AS4" s="81" t="s">
        <v>9</v>
      </c>
      <c r="AT4" s="81">
        <v>1951</v>
      </c>
      <c r="BE4" s="81" t="s">
        <v>9</v>
      </c>
      <c r="BF4" s="81">
        <v>1951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804377.82100000198</v>
      </c>
      <c r="AU6" s="17" t="s">
        <v>141</v>
      </c>
      <c r="AV6" s="18"/>
      <c r="AW6" s="69">
        <v>1759817.9089999935</v>
      </c>
      <c r="BB6" s="17" t="s">
        <v>140</v>
      </c>
      <c r="BC6" s="18"/>
      <c r="BD6" s="18"/>
      <c r="BE6" s="69">
        <v>67562.548999999941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431432.1369999997</v>
      </c>
      <c r="AU7" s="70" t="s">
        <v>143</v>
      </c>
      <c r="AV7" s="56"/>
      <c r="AW7" s="71">
        <v>524657.90899999917</v>
      </c>
      <c r="BB7" s="70" t="s">
        <v>142</v>
      </c>
      <c r="BC7" s="56"/>
      <c r="BD7" s="56"/>
      <c r="BE7" s="71">
        <v>354934.32499999978</v>
      </c>
      <c r="BG7" s="70" t="s">
        <v>143</v>
      </c>
      <c r="BH7" s="56"/>
      <c r="BI7" s="71">
        <v>524657.90899999917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37855.084999999934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1182223.8225669859</v>
      </c>
      <c r="BD14" s="73">
        <v>1155508.3669013975</v>
      </c>
      <c r="BE14" s="73">
        <v>30448.457649169897</v>
      </c>
      <c r="BF14" s="73">
        <v>3689.6409417114255</v>
      </c>
      <c r="BG14" s="73">
        <v>0</v>
      </c>
      <c r="BH14" s="22">
        <v>-344886.63599999977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571552.42744255054</v>
      </c>
      <c r="BD15" s="73">
        <v>571491.71229362476</v>
      </c>
      <c r="BE15" s="73">
        <v>359.29200000000003</v>
      </c>
      <c r="BF15" s="73">
        <v>0</v>
      </c>
      <c r="BG15" s="73">
        <v>0</v>
      </c>
      <c r="BH15" s="22">
        <v>-458.82300000000004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209340.49841690061</v>
      </c>
      <c r="BD16" s="73">
        <v>209340.49841690061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128358.46292018889</v>
      </c>
      <c r="BD17" s="73">
        <v>128306.94520473479</v>
      </c>
      <c r="BE17" s="73">
        <v>48.103999999999999</v>
      </c>
      <c r="BF17" s="73">
        <v>0</v>
      </c>
      <c r="BG17" s="73">
        <v>0</v>
      </c>
      <c r="BH17" s="22">
        <v>-716.64801453297491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79972.721153259248</v>
      </c>
      <c r="BD18" s="73">
        <v>79972.721153259248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55329.885307312004</v>
      </c>
      <c r="BD19" s="73">
        <v>110660.29982948302</v>
      </c>
      <c r="BE19" s="73">
        <v>10163.246790832518</v>
      </c>
      <c r="BF19" s="73">
        <v>185575.32530514532</v>
      </c>
      <c r="BG19" s="73">
        <v>0</v>
      </c>
      <c r="BH19" s="22">
        <v>-704335.6499599939</v>
      </c>
      <c r="BI19" s="74">
        <v>41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54817.061824798577</v>
      </c>
      <c r="BD20" s="73">
        <v>99326.491565704346</v>
      </c>
      <c r="BE20" s="73">
        <v>7838.3853061218224</v>
      </c>
      <c r="BF20" s="73">
        <v>77663.233426300343</v>
      </c>
      <c r="BG20" s="73">
        <v>0</v>
      </c>
      <c r="BH20" s="22">
        <v>-612503.71941086696</v>
      </c>
      <c r="BI20" s="74">
        <v>43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7362.1920337677002</v>
      </c>
      <c r="BD21" s="73">
        <v>11714.328308105469</v>
      </c>
      <c r="BE21" s="73">
        <v>18705.063253875764</v>
      </c>
      <c r="BF21" s="73">
        <v>70985.078069488518</v>
      </c>
      <c r="BG21" s="73">
        <v>0</v>
      </c>
      <c r="BH21" s="22">
        <v>-668447.13873461727</v>
      </c>
      <c r="BI21" s="74">
        <v>39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6700.844087600708</v>
      </c>
      <c r="BD22" s="73">
        <v>6700.844087600708</v>
      </c>
      <c r="BE22" s="73">
        <v>0</v>
      </c>
      <c r="BF22" s="73">
        <v>15484.334993595159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9370.7857627868652</v>
      </c>
      <c r="BD23" s="73">
        <v>9370.7857627868652</v>
      </c>
      <c r="BE23" s="73">
        <v>0</v>
      </c>
      <c r="BF23" s="73">
        <v>1536.7122637596237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4727.9370131492615</v>
      </c>
      <c r="BD24" s="73">
        <v>4727.9370131492615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56653.883384704583</v>
      </c>
      <c r="BD25" s="73">
        <v>56653.883384704583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59283.629844665527</v>
      </c>
      <c r="BD26" s="73">
        <v>59283.629844665527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2425694.1517586703</v>
      </c>
      <c r="BD28" s="76">
        <v>2503058.4437661166</v>
      </c>
      <c r="BE28" s="76">
        <v>67562.548999999999</v>
      </c>
      <c r="BF28" s="76">
        <v>354934.32500000036</v>
      </c>
      <c r="BG28" s="76">
        <v>0</v>
      </c>
      <c r="BH28" s="77">
        <v>-2331348.6151200109</v>
      </c>
      <c r="BI28" s="78">
        <v>123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-23800.136686896556</v>
      </c>
      <c r="AT30" s="76">
        <v>23941.2369670138</v>
      </c>
      <c r="AU30" s="76">
        <v>-5.8207660913467407E-11</v>
      </c>
      <c r="AV30" s="45"/>
      <c r="AW30" s="14"/>
      <c r="BB30" s="75" t="s">
        <v>146</v>
      </c>
      <c r="BC30" s="45"/>
      <c r="BD30" s="45"/>
      <c r="BE30" s="76">
        <v>0</v>
      </c>
      <c r="BF30" s="76">
        <v>-5.8207660913467407E-10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1"/>
  <dimension ref="A1:BQ32"/>
  <sheetViews>
    <sheetView topLeftCell="AK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1952</v>
      </c>
      <c r="N4" s="81"/>
      <c r="O4" s="81"/>
      <c r="P4" s="81"/>
      <c r="R4" s="1" t="s">
        <v>9</v>
      </c>
      <c r="S4" s="81">
        <v>1952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1952</v>
      </c>
      <c r="AH4" s="81"/>
      <c r="AI4" s="81"/>
      <c r="AJ4" s="81"/>
      <c r="AS4" s="81" t="s">
        <v>9</v>
      </c>
      <c r="AT4" s="81">
        <v>1952</v>
      </c>
      <c r="BE4" s="81" t="s">
        <v>9</v>
      </c>
      <c r="BF4" s="81">
        <v>1952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442811.05999999854</v>
      </c>
      <c r="AU6" s="17" t="s">
        <v>141</v>
      </c>
      <c r="AV6" s="18"/>
      <c r="AW6" s="69">
        <v>1782513.688000001</v>
      </c>
      <c r="BB6" s="17" t="s">
        <v>140</v>
      </c>
      <c r="BC6" s="18"/>
      <c r="BD6" s="18"/>
      <c r="BE6" s="69">
        <v>20880.822999999997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434069.80699999881</v>
      </c>
      <c r="AU7" s="70" t="s">
        <v>143</v>
      </c>
      <c r="AV7" s="56"/>
      <c r="AW7" s="71">
        <v>547353.68799999752</v>
      </c>
      <c r="BB7" s="70" t="s">
        <v>142</v>
      </c>
      <c r="BC7" s="56"/>
      <c r="BD7" s="56"/>
      <c r="BE7" s="71">
        <v>297322.06099999999</v>
      </c>
      <c r="BG7" s="70" t="s">
        <v>143</v>
      </c>
      <c r="BH7" s="56"/>
      <c r="BI7" s="71">
        <v>547353.68799999752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124725.92599999967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1592184.3973846433</v>
      </c>
      <c r="BD14" s="73">
        <v>1563336.0340347288</v>
      </c>
      <c r="BE14" s="73">
        <v>7041.6809999999941</v>
      </c>
      <c r="BF14" s="73">
        <v>13160.952182189942</v>
      </c>
      <c r="BG14" s="73">
        <v>0</v>
      </c>
      <c r="BH14" s="22">
        <v>-558860.09300000046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969952.84275603283</v>
      </c>
      <c r="BD15" s="73">
        <v>969952.84275603283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468591.66359233856</v>
      </c>
      <c r="BD16" s="73">
        <v>468591.66359233856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259053.5799694061</v>
      </c>
      <c r="BD17" s="73">
        <v>259053.5799694061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191977.77377128598</v>
      </c>
      <c r="BD18" s="73">
        <v>191977.77377128598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123083.74240493773</v>
      </c>
      <c r="BD19" s="73">
        <v>136076.43328285217</v>
      </c>
      <c r="BE19" s="73">
        <v>3510.978982177734</v>
      </c>
      <c r="BF19" s="73">
        <v>147255.28234100336</v>
      </c>
      <c r="BG19" s="73">
        <v>0</v>
      </c>
      <c r="BH19" s="22">
        <v>-327569.33149205771</v>
      </c>
      <c r="BI19" s="74">
        <v>4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122123.9574279785</v>
      </c>
      <c r="BD20" s="73">
        <v>131911.19899749756</v>
      </c>
      <c r="BE20" s="73">
        <v>2892.5954036865114</v>
      </c>
      <c r="BF20" s="73">
        <v>61129.028549835406</v>
      </c>
      <c r="BG20" s="73">
        <v>0</v>
      </c>
      <c r="BH20" s="22">
        <v>-295241.57646316628</v>
      </c>
      <c r="BI20" s="74">
        <v>7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22432.212403297424</v>
      </c>
      <c r="BD21" s="73">
        <v>24016.072652816772</v>
      </c>
      <c r="BE21" s="73">
        <v>7435.5676141357653</v>
      </c>
      <c r="BF21" s="73">
        <v>70680.154187056643</v>
      </c>
      <c r="BG21" s="73">
        <v>0</v>
      </c>
      <c r="BH21" s="22">
        <v>-162381.00599110906</v>
      </c>
      <c r="BI21" s="74">
        <v>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22616.657330036163</v>
      </c>
      <c r="BD22" s="73">
        <v>22616.657330036163</v>
      </c>
      <c r="BE22" s="73">
        <v>0</v>
      </c>
      <c r="BF22" s="73">
        <v>1027.0917155617881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37730.811678171158</v>
      </c>
      <c r="BD23" s="73">
        <v>37730.811678171158</v>
      </c>
      <c r="BE23" s="73">
        <v>0</v>
      </c>
      <c r="BF23" s="73">
        <v>4069.5520243530377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26980.358325481415</v>
      </c>
      <c r="BD24" s="73">
        <v>26980.358325481415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132508.51249694821</v>
      </c>
      <c r="BD25" s="73">
        <v>132508.51249694821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137830.64946746826</v>
      </c>
      <c r="BD26" s="73">
        <v>137830.64946746826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4107067.1590080257</v>
      </c>
      <c r="BD28" s="76">
        <v>4102582.5883550639</v>
      </c>
      <c r="BE28" s="76">
        <v>20880.823000000004</v>
      </c>
      <c r="BF28" s="76">
        <v>297322.06100000022</v>
      </c>
      <c r="BG28" s="76">
        <v>0</v>
      </c>
      <c r="BH28" s="77">
        <v>-1344052.0069463337</v>
      </c>
      <c r="BI28" s="78">
        <v>16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-21092.410847557709</v>
      </c>
      <c r="AT30" s="76">
        <v>21183.290574998944</v>
      </c>
      <c r="AU30" s="76">
        <v>-3.4924596548080444E-10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J98"/>
  <sheetViews>
    <sheetView topLeftCell="A26" zoomScale="102" zoomScaleNormal="102" workbookViewId="0">
      <selection activeCell="A26" sqref="A26"/>
    </sheetView>
  </sheetViews>
  <sheetFormatPr defaultRowHeight="13.2" x14ac:dyDescent="0.25"/>
  <cols>
    <col min="1" max="1" width="7.21875" bestFit="1" customWidth="1"/>
    <col min="3" max="3" width="2.77734375" customWidth="1"/>
    <col min="4" max="6" width="15.77734375" customWidth="1"/>
    <col min="7" max="7" width="2.77734375" customWidth="1"/>
    <col min="8" max="10" width="15.77734375" customWidth="1"/>
    <col min="11" max="11" width="2.77734375" customWidth="1"/>
    <col min="12" max="14" width="15.77734375" customWidth="1"/>
    <col min="15" max="15" width="2.77734375" customWidth="1"/>
    <col min="16" max="17" width="15.77734375" customWidth="1"/>
    <col min="18" max="18" width="2.5546875" customWidth="1"/>
    <col min="19" max="19" width="11.44140625" bestFit="1" customWidth="1"/>
    <col min="20" max="20" width="15.77734375" customWidth="1"/>
    <col min="21" max="21" width="11.44140625" bestFit="1" customWidth="1"/>
    <col min="25" max="25" width="7.77734375" customWidth="1"/>
    <col min="26" max="26" width="30.77734375" bestFit="1" customWidth="1"/>
    <col min="27" max="27" width="9.77734375" bestFit="1" customWidth="1"/>
    <col min="29" max="29" width="42.44140625" bestFit="1" customWidth="1"/>
    <col min="30" max="31" width="10.77734375" bestFit="1" customWidth="1"/>
    <col min="32" max="32" width="11.77734375" bestFit="1" customWidth="1"/>
    <col min="33" max="33" width="12.21875" bestFit="1" customWidth="1"/>
    <col min="34" max="34" width="12.5546875" bestFit="1" customWidth="1"/>
    <col min="35" max="35" width="12.21875" bestFit="1" customWidth="1"/>
    <col min="36" max="36" width="6.77734375" bestFit="1" customWidth="1"/>
    <col min="52" max="52" width="11.21875" bestFit="1" customWidth="1"/>
    <col min="56" max="56" width="9.77734375" bestFit="1" customWidth="1"/>
  </cols>
  <sheetData>
    <row r="1" spans="1:36" ht="18" x14ac:dyDescent="0.35">
      <c r="A1" s="209" t="s">
        <v>147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AC1" s="215" t="s">
        <v>0</v>
      </c>
      <c r="AD1" s="215"/>
      <c r="AE1" s="215"/>
      <c r="AF1" s="215"/>
      <c r="AG1" s="215"/>
      <c r="AH1" s="215"/>
      <c r="AI1" s="215"/>
      <c r="AJ1" s="215"/>
    </row>
    <row r="2" spans="1:36" ht="21" x14ac:dyDescent="0.4">
      <c r="A2" s="210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AC2" s="215" t="s">
        <v>6</v>
      </c>
      <c r="AD2" s="215"/>
      <c r="AE2" s="215"/>
      <c r="AF2" s="215"/>
      <c r="AG2" s="215"/>
      <c r="AH2" s="215"/>
      <c r="AI2" s="215"/>
      <c r="AJ2" s="215"/>
    </row>
    <row r="3" spans="1:36" ht="15.6" x14ac:dyDescent="0.25">
      <c r="A3" s="211" t="s">
        <v>150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AC3" s="215" t="s">
        <v>7</v>
      </c>
      <c r="AD3" s="215"/>
      <c r="AE3" s="215"/>
      <c r="AF3" s="215"/>
      <c r="AG3" s="215"/>
      <c r="AH3" s="215"/>
      <c r="AI3" s="215"/>
      <c r="AJ3" s="215"/>
    </row>
    <row r="4" spans="1:36" ht="14.4" x14ac:dyDescent="0.3">
      <c r="A4" s="212" t="s">
        <v>2</v>
      </c>
    </row>
    <row r="5" spans="1:36" x14ac:dyDescent="0.25">
      <c r="A5" t="s">
        <v>149</v>
      </c>
    </row>
    <row r="8" spans="1:36" x14ac:dyDescent="0.25">
      <c r="D8" s="218" t="s">
        <v>55</v>
      </c>
      <c r="E8" s="218"/>
      <c r="F8" s="218"/>
      <c r="H8" s="218" t="s">
        <v>56</v>
      </c>
      <c r="I8" s="218"/>
      <c r="J8" s="218"/>
      <c r="L8" s="218" t="s">
        <v>57</v>
      </c>
      <c r="M8" s="218"/>
      <c r="N8" s="218"/>
    </row>
    <row r="9" spans="1:36" x14ac:dyDescent="0.25">
      <c r="A9" s="3" t="s">
        <v>58</v>
      </c>
      <c r="B9" s="40" t="s">
        <v>59</v>
      </c>
      <c r="D9" s="3" t="s">
        <v>60</v>
      </c>
      <c r="E9" s="39" t="s">
        <v>61</v>
      </c>
      <c r="F9" s="40" t="s">
        <v>16</v>
      </c>
      <c r="H9" s="3" t="s">
        <v>60</v>
      </c>
      <c r="I9" s="39" t="s">
        <v>61</v>
      </c>
      <c r="J9" s="40" t="s">
        <v>16</v>
      </c>
      <c r="L9" s="82" t="s">
        <v>16</v>
      </c>
      <c r="M9" s="83" t="s">
        <v>18</v>
      </c>
      <c r="N9" s="41" t="s">
        <v>18</v>
      </c>
      <c r="P9" s="82" t="s">
        <v>71</v>
      </c>
      <c r="Q9" s="41" t="s">
        <v>71</v>
      </c>
      <c r="S9" s="82" t="s">
        <v>72</v>
      </c>
      <c r="T9" s="41" t="s">
        <v>72</v>
      </c>
      <c r="Z9" s="97" t="s">
        <v>89</v>
      </c>
    </row>
    <row r="10" spans="1:36" x14ac:dyDescent="0.25">
      <c r="A10" s="7" t="s">
        <v>62</v>
      </c>
      <c r="B10" s="43" t="s">
        <v>58</v>
      </c>
      <c r="D10" s="7" t="s">
        <v>20</v>
      </c>
      <c r="E10" s="42" t="s">
        <v>63</v>
      </c>
      <c r="F10" s="43" t="s">
        <v>64</v>
      </c>
      <c r="H10" s="7" t="s">
        <v>20</v>
      </c>
      <c r="I10" s="42" t="s">
        <v>63</v>
      </c>
      <c r="J10" s="43" t="s">
        <v>64</v>
      </c>
      <c r="L10" s="84" t="s">
        <v>29</v>
      </c>
      <c r="M10" s="85" t="s">
        <v>65</v>
      </c>
      <c r="N10" s="44" t="s">
        <v>65</v>
      </c>
      <c r="P10" s="84" t="s">
        <v>65</v>
      </c>
      <c r="Q10" s="44" t="s">
        <v>65</v>
      </c>
      <c r="S10" s="84" t="s">
        <v>65</v>
      </c>
      <c r="T10" s="44" t="s">
        <v>65</v>
      </c>
      <c r="AC10" s="3" t="s">
        <v>31</v>
      </c>
      <c r="AD10" s="39" t="s">
        <v>32</v>
      </c>
      <c r="AE10" s="39" t="s">
        <v>33</v>
      </c>
      <c r="AF10" s="39" t="s">
        <v>34</v>
      </c>
      <c r="AG10" s="39" t="s">
        <v>35</v>
      </c>
      <c r="AH10" s="39" t="s">
        <v>36</v>
      </c>
      <c r="AI10" s="39" t="s">
        <v>37</v>
      </c>
      <c r="AJ10" s="40" t="s">
        <v>38</v>
      </c>
    </row>
    <row r="11" spans="1:36" x14ac:dyDescent="0.25">
      <c r="A11" s="7"/>
      <c r="B11" s="43"/>
      <c r="D11" s="7" t="s">
        <v>64</v>
      </c>
      <c r="E11" s="42" t="s">
        <v>64</v>
      </c>
      <c r="F11" s="43" t="s">
        <v>26</v>
      </c>
      <c r="H11" s="7" t="s">
        <v>64</v>
      </c>
      <c r="I11" s="42" t="s">
        <v>64</v>
      </c>
      <c r="J11" s="43" t="s">
        <v>26</v>
      </c>
      <c r="L11" s="84" t="s">
        <v>66</v>
      </c>
      <c r="M11" s="85" t="s">
        <v>24</v>
      </c>
      <c r="N11" s="44" t="s">
        <v>22</v>
      </c>
      <c r="P11" s="84" t="s">
        <v>24</v>
      </c>
      <c r="Q11" s="44" t="s">
        <v>22</v>
      </c>
      <c r="S11" s="84" t="s">
        <v>24</v>
      </c>
      <c r="T11" s="44" t="s">
        <v>22</v>
      </c>
      <c r="AC11" s="7"/>
      <c r="AD11" s="42" t="s">
        <v>30</v>
      </c>
      <c r="AE11" s="42" t="s">
        <v>30</v>
      </c>
      <c r="AF11" s="42" t="s">
        <v>39</v>
      </c>
      <c r="AG11" s="42" t="s">
        <v>39</v>
      </c>
      <c r="AH11" s="42" t="s">
        <v>39</v>
      </c>
      <c r="AI11" s="42" t="s">
        <v>22</v>
      </c>
      <c r="AJ11" s="43" t="s">
        <v>40</v>
      </c>
    </row>
    <row r="12" spans="1:36" x14ac:dyDescent="0.25">
      <c r="A12" s="7"/>
      <c r="B12" s="43"/>
      <c r="D12" s="7" t="s">
        <v>26</v>
      </c>
      <c r="E12" s="42" t="s">
        <v>26</v>
      </c>
      <c r="F12" s="43"/>
      <c r="H12" s="7" t="s">
        <v>26</v>
      </c>
      <c r="I12" s="42" t="s">
        <v>26</v>
      </c>
      <c r="J12" s="43"/>
      <c r="L12" s="84" t="s">
        <v>67</v>
      </c>
      <c r="M12" s="85" t="s">
        <v>27</v>
      </c>
      <c r="N12" s="44" t="s">
        <v>26</v>
      </c>
      <c r="P12" s="84" t="s">
        <v>27</v>
      </c>
      <c r="Q12" s="44" t="s">
        <v>26</v>
      </c>
      <c r="S12" s="84" t="s">
        <v>27</v>
      </c>
      <c r="T12" s="44" t="s">
        <v>26</v>
      </c>
      <c r="AC12" s="7"/>
      <c r="AD12" s="42"/>
      <c r="AE12" s="42"/>
      <c r="AF12" s="42"/>
      <c r="AG12" s="42"/>
      <c r="AH12" s="42"/>
      <c r="AI12" s="42" t="s">
        <v>26</v>
      </c>
      <c r="AJ12" s="47"/>
    </row>
    <row r="13" spans="1:36" ht="13.8" thickBot="1" x14ac:dyDescent="0.3">
      <c r="A13" s="11"/>
      <c r="B13" s="14"/>
      <c r="D13" s="7"/>
      <c r="E13" s="42"/>
      <c r="F13" s="43"/>
      <c r="H13" s="7"/>
      <c r="I13" s="42"/>
      <c r="J13" s="43"/>
      <c r="L13" s="84" t="s">
        <v>26</v>
      </c>
      <c r="M13" s="56"/>
      <c r="N13" s="47"/>
      <c r="P13" s="70"/>
      <c r="Q13" s="47"/>
      <c r="S13" s="70"/>
      <c r="T13" s="47"/>
      <c r="Z13" s="97" t="s">
        <v>97</v>
      </c>
      <c r="AA13" t="s">
        <v>98</v>
      </c>
      <c r="AB13" t="s">
        <v>99</v>
      </c>
      <c r="AC13" s="7"/>
      <c r="AD13" s="42"/>
      <c r="AE13" s="42"/>
      <c r="AF13" s="42"/>
      <c r="AG13" s="42"/>
      <c r="AH13" s="42"/>
      <c r="AI13" s="42"/>
      <c r="AJ13" s="47"/>
    </row>
    <row r="14" spans="1:36" ht="13.8" thickTop="1" x14ac:dyDescent="0.25">
      <c r="A14" s="17">
        <v>1</v>
      </c>
      <c r="B14" s="19">
        <v>1929</v>
      </c>
      <c r="D14" s="223" t="s">
        <v>151</v>
      </c>
      <c r="E14" s="224" t="s">
        <v>151</v>
      </c>
      <c r="F14" s="225" t="s">
        <v>151</v>
      </c>
      <c r="G14" s="224"/>
      <c r="H14" s="226" t="s">
        <v>151</v>
      </c>
      <c r="I14" s="224" t="s">
        <v>151</v>
      </c>
      <c r="J14" s="225" t="s">
        <v>151</v>
      </c>
      <c r="K14" s="224"/>
      <c r="L14" s="226" t="s">
        <v>151</v>
      </c>
      <c r="M14" s="227" t="s">
        <v>151</v>
      </c>
      <c r="N14" s="225" t="s">
        <v>151</v>
      </c>
      <c r="O14" s="228"/>
      <c r="P14" s="229" t="s">
        <v>151</v>
      </c>
      <c r="Q14" s="225" t="s">
        <v>151</v>
      </c>
      <c r="R14" s="228"/>
      <c r="S14" s="229" t="s">
        <v>151</v>
      </c>
      <c r="T14" s="230" t="s">
        <v>151</v>
      </c>
      <c r="Z14" s="96" t="s">
        <v>91</v>
      </c>
      <c r="AA14" s="241" t="s">
        <v>151</v>
      </c>
      <c r="AB14" s="242" t="s">
        <v>151</v>
      </c>
      <c r="AC14" s="239" t="s">
        <v>41</v>
      </c>
      <c r="AD14" s="150" t="s">
        <v>151</v>
      </c>
      <c r="AE14" s="151" t="s">
        <v>151</v>
      </c>
      <c r="AF14" s="151" t="s">
        <v>151</v>
      </c>
      <c r="AG14" s="151" t="s">
        <v>151</v>
      </c>
      <c r="AH14" s="151" t="s">
        <v>151</v>
      </c>
      <c r="AI14" s="151" t="s">
        <v>151</v>
      </c>
      <c r="AJ14" s="130" t="s">
        <v>151</v>
      </c>
    </row>
    <row r="15" spans="1:36" x14ac:dyDescent="0.25">
      <c r="A15" s="70">
        <v>2</v>
      </c>
      <c r="B15" s="47">
        <v>1930</v>
      </c>
      <c r="D15" s="231" t="s">
        <v>151</v>
      </c>
      <c r="E15" s="232" t="s">
        <v>151</v>
      </c>
      <c r="F15" s="233" t="s">
        <v>151</v>
      </c>
      <c r="G15" s="232"/>
      <c r="H15" s="234" t="s">
        <v>151</v>
      </c>
      <c r="I15" s="232" t="s">
        <v>151</v>
      </c>
      <c r="J15" s="233" t="s">
        <v>151</v>
      </c>
      <c r="K15" s="232"/>
      <c r="L15" s="234" t="s">
        <v>151</v>
      </c>
      <c r="M15" s="235" t="s">
        <v>151</v>
      </c>
      <c r="N15" s="233" t="s">
        <v>151</v>
      </c>
      <c r="O15" s="236"/>
      <c r="P15" s="237" t="s">
        <v>151</v>
      </c>
      <c r="Q15" s="233" t="s">
        <v>151</v>
      </c>
      <c r="R15" s="233"/>
      <c r="S15" s="237" t="s">
        <v>151</v>
      </c>
      <c r="T15" s="238" t="s">
        <v>151</v>
      </c>
      <c r="Z15" s="96" t="s">
        <v>92</v>
      </c>
      <c r="AA15" s="243" t="s">
        <v>151</v>
      </c>
      <c r="AB15" s="244" t="s">
        <v>151</v>
      </c>
      <c r="AC15" s="239" t="s">
        <v>42</v>
      </c>
      <c r="AD15" s="153" t="s">
        <v>151</v>
      </c>
      <c r="AE15" s="149" t="s">
        <v>151</v>
      </c>
      <c r="AF15" s="149" t="s">
        <v>151</v>
      </c>
      <c r="AG15" s="149" t="s">
        <v>151</v>
      </c>
      <c r="AH15" s="149" t="s">
        <v>151</v>
      </c>
      <c r="AI15" s="149" t="s">
        <v>151</v>
      </c>
      <c r="AJ15" s="132" t="s">
        <v>151</v>
      </c>
    </row>
    <row r="16" spans="1:36" x14ac:dyDescent="0.25">
      <c r="A16" s="70">
        <v>3</v>
      </c>
      <c r="B16" s="47">
        <v>1931</v>
      </c>
      <c r="D16" s="231" t="s">
        <v>151</v>
      </c>
      <c r="E16" s="232" t="s">
        <v>151</v>
      </c>
      <c r="F16" s="233" t="s">
        <v>151</v>
      </c>
      <c r="G16" s="232"/>
      <c r="H16" s="234" t="s">
        <v>151</v>
      </c>
      <c r="I16" s="232" t="s">
        <v>151</v>
      </c>
      <c r="J16" s="233" t="s">
        <v>151</v>
      </c>
      <c r="K16" s="232"/>
      <c r="L16" s="234" t="s">
        <v>151</v>
      </c>
      <c r="M16" s="235" t="s">
        <v>151</v>
      </c>
      <c r="N16" s="233" t="s">
        <v>151</v>
      </c>
      <c r="O16" s="236"/>
      <c r="P16" s="237" t="s">
        <v>151</v>
      </c>
      <c r="Q16" s="233" t="s">
        <v>151</v>
      </c>
      <c r="R16" s="233"/>
      <c r="S16" s="237" t="s">
        <v>151</v>
      </c>
      <c r="T16" s="238" t="s">
        <v>151</v>
      </c>
      <c r="Z16" s="96" t="s">
        <v>90</v>
      </c>
      <c r="AA16" s="243" t="s">
        <v>151</v>
      </c>
      <c r="AB16" s="244" t="s">
        <v>151</v>
      </c>
      <c r="AC16" s="239" t="s">
        <v>43</v>
      </c>
      <c r="AD16" s="153" t="s">
        <v>151</v>
      </c>
      <c r="AE16" s="149" t="s">
        <v>151</v>
      </c>
      <c r="AF16" s="149" t="s">
        <v>151</v>
      </c>
      <c r="AG16" s="149" t="s">
        <v>151</v>
      </c>
      <c r="AH16" s="149" t="s">
        <v>151</v>
      </c>
      <c r="AI16" s="149" t="s">
        <v>151</v>
      </c>
      <c r="AJ16" s="132" t="s">
        <v>151</v>
      </c>
    </row>
    <row r="17" spans="1:36" x14ac:dyDescent="0.25">
      <c r="A17" s="70">
        <v>4</v>
      </c>
      <c r="B17" s="47">
        <v>1932</v>
      </c>
      <c r="D17" s="231" t="s">
        <v>151</v>
      </c>
      <c r="E17" s="232" t="s">
        <v>151</v>
      </c>
      <c r="F17" s="233" t="s">
        <v>151</v>
      </c>
      <c r="G17" s="232"/>
      <c r="H17" s="234" t="s">
        <v>151</v>
      </c>
      <c r="I17" s="232" t="s">
        <v>151</v>
      </c>
      <c r="J17" s="233" t="s">
        <v>151</v>
      </c>
      <c r="K17" s="232"/>
      <c r="L17" s="234" t="s">
        <v>151</v>
      </c>
      <c r="M17" s="235" t="s">
        <v>151</v>
      </c>
      <c r="N17" s="233" t="s">
        <v>151</v>
      </c>
      <c r="O17" s="236"/>
      <c r="P17" s="237" t="s">
        <v>151</v>
      </c>
      <c r="Q17" s="233" t="s">
        <v>151</v>
      </c>
      <c r="R17" s="233"/>
      <c r="S17" s="237" t="s">
        <v>151</v>
      </c>
      <c r="T17" s="238" t="s">
        <v>151</v>
      </c>
      <c r="Z17" s="96" t="s">
        <v>44</v>
      </c>
      <c r="AA17" s="243" t="s">
        <v>151</v>
      </c>
      <c r="AB17" s="244" t="s">
        <v>151</v>
      </c>
      <c r="AC17" s="239" t="s">
        <v>44</v>
      </c>
      <c r="AD17" s="153" t="s">
        <v>151</v>
      </c>
      <c r="AE17" s="149" t="s">
        <v>151</v>
      </c>
      <c r="AF17" s="149" t="s">
        <v>151</v>
      </c>
      <c r="AG17" s="149" t="s">
        <v>151</v>
      </c>
      <c r="AH17" s="149" t="s">
        <v>151</v>
      </c>
      <c r="AI17" s="149" t="s">
        <v>151</v>
      </c>
      <c r="AJ17" s="132" t="s">
        <v>151</v>
      </c>
    </row>
    <row r="18" spans="1:36" x14ac:dyDescent="0.25">
      <c r="A18" s="70">
        <v>5</v>
      </c>
      <c r="B18" s="47">
        <v>1933</v>
      </c>
      <c r="D18" s="231" t="s">
        <v>151</v>
      </c>
      <c r="E18" s="232" t="s">
        <v>151</v>
      </c>
      <c r="F18" s="233" t="s">
        <v>151</v>
      </c>
      <c r="G18" s="232"/>
      <c r="H18" s="234" t="s">
        <v>151</v>
      </c>
      <c r="I18" s="232" t="s">
        <v>151</v>
      </c>
      <c r="J18" s="233" t="s">
        <v>151</v>
      </c>
      <c r="K18" s="232"/>
      <c r="L18" s="234" t="s">
        <v>151</v>
      </c>
      <c r="M18" s="235" t="s">
        <v>151</v>
      </c>
      <c r="N18" s="233" t="s">
        <v>151</v>
      </c>
      <c r="O18" s="236"/>
      <c r="P18" s="237" t="s">
        <v>151</v>
      </c>
      <c r="Q18" s="233" t="s">
        <v>151</v>
      </c>
      <c r="R18" s="233"/>
      <c r="S18" s="237" t="s">
        <v>151</v>
      </c>
      <c r="T18" s="238" t="s">
        <v>151</v>
      </c>
      <c r="Z18" s="96" t="s">
        <v>45</v>
      </c>
      <c r="AA18" s="243" t="s">
        <v>151</v>
      </c>
      <c r="AB18" s="244" t="s">
        <v>151</v>
      </c>
      <c r="AC18" s="239" t="s">
        <v>45</v>
      </c>
      <c r="AD18" s="153" t="s">
        <v>151</v>
      </c>
      <c r="AE18" s="149" t="s">
        <v>151</v>
      </c>
      <c r="AF18" s="149" t="s">
        <v>151</v>
      </c>
      <c r="AG18" s="149" t="s">
        <v>151</v>
      </c>
      <c r="AH18" s="149" t="s">
        <v>151</v>
      </c>
      <c r="AI18" s="149" t="s">
        <v>151</v>
      </c>
      <c r="AJ18" s="132" t="s">
        <v>151</v>
      </c>
    </row>
    <row r="19" spans="1:36" x14ac:dyDescent="0.25">
      <c r="A19" s="70">
        <v>6</v>
      </c>
      <c r="B19" s="47">
        <v>1934</v>
      </c>
      <c r="D19" s="231" t="s">
        <v>151</v>
      </c>
      <c r="E19" s="232" t="s">
        <v>151</v>
      </c>
      <c r="F19" s="233" t="s">
        <v>151</v>
      </c>
      <c r="G19" s="232"/>
      <c r="H19" s="234" t="s">
        <v>151</v>
      </c>
      <c r="I19" s="232" t="s">
        <v>151</v>
      </c>
      <c r="J19" s="233" t="s">
        <v>151</v>
      </c>
      <c r="K19" s="232"/>
      <c r="L19" s="234" t="s">
        <v>151</v>
      </c>
      <c r="M19" s="235" t="s">
        <v>151</v>
      </c>
      <c r="N19" s="233" t="s">
        <v>151</v>
      </c>
      <c r="O19" s="236"/>
      <c r="P19" s="237" t="s">
        <v>151</v>
      </c>
      <c r="Q19" s="233" t="s">
        <v>151</v>
      </c>
      <c r="R19" s="233"/>
      <c r="S19" s="237" t="s">
        <v>151</v>
      </c>
      <c r="T19" s="238" t="s">
        <v>151</v>
      </c>
      <c r="AA19" s="162"/>
      <c r="AB19" s="244"/>
      <c r="AC19" s="239" t="s">
        <v>46</v>
      </c>
      <c r="AD19" s="153" t="s">
        <v>151</v>
      </c>
      <c r="AE19" s="149" t="s">
        <v>151</v>
      </c>
      <c r="AF19" s="149" t="s">
        <v>151</v>
      </c>
      <c r="AG19" s="149" t="s">
        <v>151</v>
      </c>
      <c r="AH19" s="149" t="s">
        <v>151</v>
      </c>
      <c r="AI19" s="149" t="s">
        <v>151</v>
      </c>
      <c r="AJ19" s="132" t="s">
        <v>151</v>
      </c>
    </row>
    <row r="20" spans="1:36" x14ac:dyDescent="0.25">
      <c r="A20" s="70">
        <v>7</v>
      </c>
      <c r="B20" s="47">
        <v>1935</v>
      </c>
      <c r="D20" s="231" t="s">
        <v>151</v>
      </c>
      <c r="E20" s="232" t="s">
        <v>151</v>
      </c>
      <c r="F20" s="233" t="s">
        <v>151</v>
      </c>
      <c r="G20" s="232"/>
      <c r="H20" s="234" t="s">
        <v>151</v>
      </c>
      <c r="I20" s="232" t="s">
        <v>151</v>
      </c>
      <c r="J20" s="233" t="s">
        <v>151</v>
      </c>
      <c r="K20" s="232"/>
      <c r="L20" s="234" t="s">
        <v>151</v>
      </c>
      <c r="M20" s="235" t="s">
        <v>151</v>
      </c>
      <c r="N20" s="233" t="s">
        <v>151</v>
      </c>
      <c r="O20" s="236"/>
      <c r="P20" s="237" t="s">
        <v>151</v>
      </c>
      <c r="Q20" s="233" t="s">
        <v>151</v>
      </c>
      <c r="R20" s="233"/>
      <c r="S20" s="237" t="s">
        <v>151</v>
      </c>
      <c r="T20" s="238" t="s">
        <v>151</v>
      </c>
      <c r="Z20" s="96" t="s">
        <v>94</v>
      </c>
      <c r="AA20" s="243" t="s">
        <v>151</v>
      </c>
      <c r="AB20" s="244" t="s">
        <v>151</v>
      </c>
      <c r="AC20" s="239" t="s">
        <v>47</v>
      </c>
      <c r="AD20" s="153" t="s">
        <v>151</v>
      </c>
      <c r="AE20" s="149" t="s">
        <v>151</v>
      </c>
      <c r="AF20" s="149" t="s">
        <v>151</v>
      </c>
      <c r="AG20" s="149" t="s">
        <v>151</v>
      </c>
      <c r="AH20" s="149" t="s">
        <v>151</v>
      </c>
      <c r="AI20" s="149" t="s">
        <v>151</v>
      </c>
      <c r="AJ20" s="132" t="s">
        <v>151</v>
      </c>
    </row>
    <row r="21" spans="1:36" x14ac:dyDescent="0.25">
      <c r="A21" s="70">
        <v>8</v>
      </c>
      <c r="B21" s="47">
        <v>1936</v>
      </c>
      <c r="D21" s="231" t="s">
        <v>151</v>
      </c>
      <c r="E21" s="232" t="s">
        <v>151</v>
      </c>
      <c r="F21" s="233" t="s">
        <v>151</v>
      </c>
      <c r="G21" s="232"/>
      <c r="H21" s="234" t="s">
        <v>151</v>
      </c>
      <c r="I21" s="232" t="s">
        <v>151</v>
      </c>
      <c r="J21" s="233" t="s">
        <v>151</v>
      </c>
      <c r="K21" s="232"/>
      <c r="L21" s="234" t="s">
        <v>151</v>
      </c>
      <c r="M21" s="235" t="s">
        <v>151</v>
      </c>
      <c r="N21" s="233" t="s">
        <v>151</v>
      </c>
      <c r="O21" s="236"/>
      <c r="P21" s="237" t="s">
        <v>151</v>
      </c>
      <c r="Q21" s="233" t="s">
        <v>151</v>
      </c>
      <c r="R21" s="233"/>
      <c r="S21" s="237" t="s">
        <v>151</v>
      </c>
      <c r="T21" s="238" t="s">
        <v>151</v>
      </c>
      <c r="AA21" s="162"/>
      <c r="AB21" s="244"/>
      <c r="AC21" s="239" t="s">
        <v>48</v>
      </c>
      <c r="AD21" s="153" t="s">
        <v>151</v>
      </c>
      <c r="AE21" s="149" t="s">
        <v>151</v>
      </c>
      <c r="AF21" s="149" t="s">
        <v>151</v>
      </c>
      <c r="AG21" s="149" t="s">
        <v>151</v>
      </c>
      <c r="AH21" s="149" t="s">
        <v>151</v>
      </c>
      <c r="AI21" s="149" t="s">
        <v>151</v>
      </c>
      <c r="AJ21" s="132" t="s">
        <v>151</v>
      </c>
    </row>
    <row r="22" spans="1:36" x14ac:dyDescent="0.25">
      <c r="A22" s="70">
        <v>9</v>
      </c>
      <c r="B22" s="47">
        <v>1937</v>
      </c>
      <c r="D22" s="231" t="s">
        <v>151</v>
      </c>
      <c r="E22" s="232" t="s">
        <v>151</v>
      </c>
      <c r="F22" s="233" t="s">
        <v>151</v>
      </c>
      <c r="G22" s="232"/>
      <c r="H22" s="234" t="s">
        <v>151</v>
      </c>
      <c r="I22" s="232" t="s">
        <v>151</v>
      </c>
      <c r="J22" s="233" t="s">
        <v>151</v>
      </c>
      <c r="K22" s="232"/>
      <c r="L22" s="234" t="s">
        <v>151</v>
      </c>
      <c r="M22" s="235" t="s">
        <v>151</v>
      </c>
      <c r="N22" s="233" t="s">
        <v>151</v>
      </c>
      <c r="O22" s="236"/>
      <c r="P22" s="237" t="s">
        <v>151</v>
      </c>
      <c r="Q22" s="233" t="s">
        <v>151</v>
      </c>
      <c r="R22" s="233"/>
      <c r="S22" s="237" t="s">
        <v>151</v>
      </c>
      <c r="T22" s="238" t="s">
        <v>151</v>
      </c>
      <c r="Z22" s="96" t="s">
        <v>95</v>
      </c>
      <c r="AA22" s="243" t="s">
        <v>151</v>
      </c>
      <c r="AB22" s="244" t="s">
        <v>151</v>
      </c>
      <c r="AC22" s="239" t="s">
        <v>49</v>
      </c>
      <c r="AD22" s="153" t="s">
        <v>151</v>
      </c>
      <c r="AE22" s="149" t="s">
        <v>151</v>
      </c>
      <c r="AF22" s="149" t="s">
        <v>151</v>
      </c>
      <c r="AG22" s="149" t="s">
        <v>151</v>
      </c>
      <c r="AH22" s="149" t="s">
        <v>151</v>
      </c>
      <c r="AI22" s="149" t="s">
        <v>151</v>
      </c>
      <c r="AJ22" s="132" t="s">
        <v>151</v>
      </c>
    </row>
    <row r="23" spans="1:36" x14ac:dyDescent="0.25">
      <c r="A23" s="70">
        <v>10</v>
      </c>
      <c r="B23" s="47">
        <v>1938</v>
      </c>
      <c r="D23" s="231" t="s">
        <v>151</v>
      </c>
      <c r="E23" s="232" t="s">
        <v>151</v>
      </c>
      <c r="F23" s="233" t="s">
        <v>151</v>
      </c>
      <c r="G23" s="232"/>
      <c r="H23" s="234" t="s">
        <v>151</v>
      </c>
      <c r="I23" s="232" t="s">
        <v>151</v>
      </c>
      <c r="J23" s="233" t="s">
        <v>151</v>
      </c>
      <c r="K23" s="232"/>
      <c r="L23" s="234" t="s">
        <v>151</v>
      </c>
      <c r="M23" s="235" t="s">
        <v>151</v>
      </c>
      <c r="N23" s="233" t="s">
        <v>151</v>
      </c>
      <c r="O23" s="236"/>
      <c r="P23" s="237" t="s">
        <v>151</v>
      </c>
      <c r="Q23" s="233" t="s">
        <v>151</v>
      </c>
      <c r="R23" s="233"/>
      <c r="S23" s="237" t="s">
        <v>151</v>
      </c>
      <c r="T23" s="238" t="s">
        <v>151</v>
      </c>
      <c r="AA23" s="162"/>
      <c r="AB23" s="244"/>
      <c r="AC23" s="239" t="s">
        <v>50</v>
      </c>
      <c r="AD23" s="153" t="s">
        <v>151</v>
      </c>
      <c r="AE23" s="149" t="s">
        <v>151</v>
      </c>
      <c r="AF23" s="149" t="s">
        <v>151</v>
      </c>
      <c r="AG23" s="149" t="s">
        <v>151</v>
      </c>
      <c r="AH23" s="149" t="s">
        <v>151</v>
      </c>
      <c r="AI23" s="149" t="s">
        <v>151</v>
      </c>
      <c r="AJ23" s="132" t="s">
        <v>151</v>
      </c>
    </row>
    <row r="24" spans="1:36" x14ac:dyDescent="0.25">
      <c r="A24" s="70">
        <v>11</v>
      </c>
      <c r="B24" s="47">
        <v>1939</v>
      </c>
      <c r="D24" s="231" t="s">
        <v>151</v>
      </c>
      <c r="E24" s="232" t="s">
        <v>151</v>
      </c>
      <c r="F24" s="233" t="s">
        <v>151</v>
      </c>
      <c r="G24" s="232"/>
      <c r="H24" s="234" t="s">
        <v>151</v>
      </c>
      <c r="I24" s="232" t="s">
        <v>151</v>
      </c>
      <c r="J24" s="233" t="s">
        <v>151</v>
      </c>
      <c r="K24" s="232"/>
      <c r="L24" s="234" t="s">
        <v>151</v>
      </c>
      <c r="M24" s="235" t="s">
        <v>151</v>
      </c>
      <c r="N24" s="233" t="s">
        <v>151</v>
      </c>
      <c r="O24" s="236"/>
      <c r="P24" s="237" t="s">
        <v>151</v>
      </c>
      <c r="Q24" s="233" t="s">
        <v>151</v>
      </c>
      <c r="R24" s="233"/>
      <c r="S24" s="237" t="s">
        <v>151</v>
      </c>
      <c r="T24" s="238" t="s">
        <v>151</v>
      </c>
      <c r="Z24" s="96" t="s">
        <v>96</v>
      </c>
      <c r="AA24" s="243" t="s">
        <v>151</v>
      </c>
      <c r="AB24" s="244" t="s">
        <v>151</v>
      </c>
      <c r="AC24" s="239" t="s">
        <v>51</v>
      </c>
      <c r="AD24" s="153" t="s">
        <v>151</v>
      </c>
      <c r="AE24" s="149" t="s">
        <v>151</v>
      </c>
      <c r="AF24" s="149" t="s">
        <v>151</v>
      </c>
      <c r="AG24" s="149" t="s">
        <v>151</v>
      </c>
      <c r="AH24" s="149" t="s">
        <v>151</v>
      </c>
      <c r="AI24" s="149" t="s">
        <v>151</v>
      </c>
      <c r="AJ24" s="132" t="s">
        <v>151</v>
      </c>
    </row>
    <row r="25" spans="1:36" x14ac:dyDescent="0.25">
      <c r="A25" s="70">
        <v>12</v>
      </c>
      <c r="B25" s="47">
        <v>1940</v>
      </c>
      <c r="D25" s="231" t="s">
        <v>151</v>
      </c>
      <c r="E25" s="232" t="s">
        <v>151</v>
      </c>
      <c r="F25" s="233" t="s">
        <v>151</v>
      </c>
      <c r="G25" s="232"/>
      <c r="H25" s="234" t="s">
        <v>151</v>
      </c>
      <c r="I25" s="232" t="s">
        <v>151</v>
      </c>
      <c r="J25" s="233" t="s">
        <v>151</v>
      </c>
      <c r="K25" s="232"/>
      <c r="L25" s="234" t="s">
        <v>151</v>
      </c>
      <c r="M25" s="235" t="s">
        <v>151</v>
      </c>
      <c r="N25" s="233" t="s">
        <v>151</v>
      </c>
      <c r="O25" s="236"/>
      <c r="P25" s="237" t="s">
        <v>151</v>
      </c>
      <c r="Q25" s="233" t="s">
        <v>151</v>
      </c>
      <c r="R25" s="233"/>
      <c r="S25" s="237" t="s">
        <v>151</v>
      </c>
      <c r="T25" s="238" t="s">
        <v>151</v>
      </c>
      <c r="AA25" s="162"/>
      <c r="AB25" s="244"/>
      <c r="AC25" s="239" t="s">
        <v>52</v>
      </c>
      <c r="AD25" s="153" t="s">
        <v>151</v>
      </c>
      <c r="AE25" s="149" t="s">
        <v>151</v>
      </c>
      <c r="AF25" s="149" t="s">
        <v>151</v>
      </c>
      <c r="AG25" s="149" t="s">
        <v>151</v>
      </c>
      <c r="AH25" s="149" t="s">
        <v>151</v>
      </c>
      <c r="AI25" s="149" t="s">
        <v>151</v>
      </c>
      <c r="AJ25" s="132" t="s">
        <v>151</v>
      </c>
    </row>
    <row r="26" spans="1:36" x14ac:dyDescent="0.25">
      <c r="A26" s="70">
        <v>13</v>
      </c>
      <c r="B26" s="47">
        <v>1941</v>
      </c>
      <c r="D26" s="231" t="s">
        <v>151</v>
      </c>
      <c r="E26" s="232" t="s">
        <v>151</v>
      </c>
      <c r="F26" s="233" t="s">
        <v>151</v>
      </c>
      <c r="G26" s="232"/>
      <c r="H26" s="234" t="s">
        <v>151</v>
      </c>
      <c r="I26" s="232" t="s">
        <v>151</v>
      </c>
      <c r="J26" s="233" t="s">
        <v>151</v>
      </c>
      <c r="K26" s="232"/>
      <c r="L26" s="234" t="s">
        <v>151</v>
      </c>
      <c r="M26" s="235" t="s">
        <v>151</v>
      </c>
      <c r="N26" s="233" t="s">
        <v>151</v>
      </c>
      <c r="O26" s="236"/>
      <c r="P26" s="237" t="s">
        <v>151</v>
      </c>
      <c r="Q26" s="233" t="s">
        <v>151</v>
      </c>
      <c r="R26" s="233"/>
      <c r="S26" s="237" t="s">
        <v>151</v>
      </c>
      <c r="T26" s="238" t="s">
        <v>151</v>
      </c>
      <c r="Z26" s="96" t="s">
        <v>93</v>
      </c>
      <c r="AA26" s="243" t="s">
        <v>151</v>
      </c>
      <c r="AB26" s="244" t="s">
        <v>151</v>
      </c>
      <c r="AC26" s="239" t="s">
        <v>53</v>
      </c>
      <c r="AD26" s="153" t="s">
        <v>151</v>
      </c>
      <c r="AE26" s="149" t="s">
        <v>151</v>
      </c>
      <c r="AF26" s="149" t="s">
        <v>151</v>
      </c>
      <c r="AG26" s="149" t="s">
        <v>151</v>
      </c>
      <c r="AH26" s="149" t="s">
        <v>151</v>
      </c>
      <c r="AI26" s="149" t="s">
        <v>151</v>
      </c>
      <c r="AJ26" s="132" t="s">
        <v>151</v>
      </c>
    </row>
    <row r="27" spans="1:36" x14ac:dyDescent="0.25">
      <c r="A27" s="70">
        <v>14</v>
      </c>
      <c r="B27" s="47">
        <v>1942</v>
      </c>
      <c r="D27" s="231" t="s">
        <v>151</v>
      </c>
      <c r="E27" s="232" t="s">
        <v>151</v>
      </c>
      <c r="F27" s="233" t="s">
        <v>151</v>
      </c>
      <c r="G27" s="232"/>
      <c r="H27" s="234" t="s">
        <v>151</v>
      </c>
      <c r="I27" s="232" t="s">
        <v>151</v>
      </c>
      <c r="J27" s="233" t="s">
        <v>151</v>
      </c>
      <c r="K27" s="232"/>
      <c r="L27" s="234" t="s">
        <v>151</v>
      </c>
      <c r="M27" s="235" t="s">
        <v>151</v>
      </c>
      <c r="N27" s="233" t="s">
        <v>151</v>
      </c>
      <c r="O27" s="236"/>
      <c r="P27" s="237" t="s">
        <v>151</v>
      </c>
      <c r="Q27" s="233" t="s">
        <v>151</v>
      </c>
      <c r="R27" s="233"/>
      <c r="S27" s="237" t="s">
        <v>151</v>
      </c>
      <c r="T27" s="238" t="s">
        <v>151</v>
      </c>
      <c r="AA27" s="170"/>
      <c r="AB27" s="245"/>
      <c r="AC27" s="239"/>
      <c r="AD27" s="142"/>
      <c r="AE27" s="139"/>
      <c r="AF27" s="139"/>
      <c r="AG27" s="139"/>
      <c r="AH27" s="139"/>
      <c r="AI27" s="98"/>
      <c r="AJ27" s="143"/>
    </row>
    <row r="28" spans="1:36" ht="13.8" thickBot="1" x14ac:dyDescent="0.3">
      <c r="A28" s="70">
        <v>15</v>
      </c>
      <c r="B28" s="47">
        <v>1943</v>
      </c>
      <c r="D28" s="231" t="s">
        <v>151</v>
      </c>
      <c r="E28" s="232" t="s">
        <v>151</v>
      </c>
      <c r="F28" s="233" t="s">
        <v>151</v>
      </c>
      <c r="G28" s="232"/>
      <c r="H28" s="234" t="s">
        <v>151</v>
      </c>
      <c r="I28" s="232" t="s">
        <v>151</v>
      </c>
      <c r="J28" s="233" t="s">
        <v>151</v>
      </c>
      <c r="K28" s="232"/>
      <c r="L28" s="234" t="s">
        <v>151</v>
      </c>
      <c r="M28" s="235" t="s">
        <v>151</v>
      </c>
      <c r="N28" s="233" t="s">
        <v>151</v>
      </c>
      <c r="O28" s="236"/>
      <c r="P28" s="237" t="s">
        <v>151</v>
      </c>
      <c r="Q28" s="233" t="s">
        <v>151</v>
      </c>
      <c r="R28" s="233"/>
      <c r="S28" s="237" t="s">
        <v>151</v>
      </c>
      <c r="T28" s="238" t="s">
        <v>151</v>
      </c>
      <c r="AA28" s="171"/>
      <c r="AB28" s="148"/>
      <c r="AC28" s="240" t="s">
        <v>54</v>
      </c>
      <c r="AD28" s="155" t="s">
        <v>151</v>
      </c>
      <c r="AE28" s="156" t="s">
        <v>151</v>
      </c>
      <c r="AF28" s="156" t="s">
        <v>151</v>
      </c>
      <c r="AG28" s="156" t="s">
        <v>151</v>
      </c>
      <c r="AH28" s="156" t="s">
        <v>151</v>
      </c>
      <c r="AI28" s="156" t="s">
        <v>151</v>
      </c>
      <c r="AJ28" s="172" t="s">
        <v>151</v>
      </c>
    </row>
    <row r="29" spans="1:36" ht="13.8" thickTop="1" x14ac:dyDescent="0.25">
      <c r="A29" s="70">
        <v>16</v>
      </c>
      <c r="B29" s="47">
        <v>1944</v>
      </c>
      <c r="D29" s="231" t="s">
        <v>151</v>
      </c>
      <c r="E29" s="232" t="s">
        <v>151</v>
      </c>
      <c r="F29" s="233" t="s">
        <v>151</v>
      </c>
      <c r="G29" s="232"/>
      <c r="H29" s="234" t="s">
        <v>151</v>
      </c>
      <c r="I29" s="232" t="s">
        <v>151</v>
      </c>
      <c r="J29" s="233" t="s">
        <v>151</v>
      </c>
      <c r="K29" s="232"/>
      <c r="L29" s="234" t="s">
        <v>151</v>
      </c>
      <c r="M29" s="235" t="s">
        <v>151</v>
      </c>
      <c r="N29" s="233" t="s">
        <v>151</v>
      </c>
      <c r="O29" s="236"/>
      <c r="P29" s="237" t="s">
        <v>151</v>
      </c>
      <c r="Q29" s="233" t="s">
        <v>151</v>
      </c>
      <c r="R29" s="233"/>
      <c r="S29" s="237" t="s">
        <v>151</v>
      </c>
      <c r="T29" s="238" t="s">
        <v>151</v>
      </c>
      <c r="AA29" s="67"/>
    </row>
    <row r="30" spans="1:36" x14ac:dyDescent="0.25">
      <c r="A30" s="70">
        <v>17</v>
      </c>
      <c r="B30" s="47">
        <v>1945</v>
      </c>
      <c r="D30" s="231" t="s">
        <v>151</v>
      </c>
      <c r="E30" s="232" t="s">
        <v>151</v>
      </c>
      <c r="F30" s="233" t="s">
        <v>151</v>
      </c>
      <c r="G30" s="232"/>
      <c r="H30" s="234" t="s">
        <v>151</v>
      </c>
      <c r="I30" s="232" t="s">
        <v>151</v>
      </c>
      <c r="J30" s="233" t="s">
        <v>151</v>
      </c>
      <c r="K30" s="232"/>
      <c r="L30" s="234" t="s">
        <v>151</v>
      </c>
      <c r="M30" s="235" t="s">
        <v>151</v>
      </c>
      <c r="N30" s="233" t="s">
        <v>151</v>
      </c>
      <c r="O30" s="236"/>
      <c r="P30" s="237" t="s">
        <v>151</v>
      </c>
      <c r="Q30" s="233" t="s">
        <v>151</v>
      </c>
      <c r="R30" s="233"/>
      <c r="S30" s="237" t="s">
        <v>151</v>
      </c>
      <c r="T30" s="238" t="s">
        <v>151</v>
      </c>
      <c r="AD30" s="67"/>
      <c r="AE30" s="67"/>
    </row>
    <row r="31" spans="1:36" x14ac:dyDescent="0.25">
      <c r="A31" s="70">
        <v>18</v>
      </c>
      <c r="B31" s="47">
        <v>1946</v>
      </c>
      <c r="D31" s="231" t="s">
        <v>151</v>
      </c>
      <c r="E31" s="232" t="s">
        <v>151</v>
      </c>
      <c r="F31" s="233" t="s">
        <v>151</v>
      </c>
      <c r="G31" s="232"/>
      <c r="H31" s="234" t="s">
        <v>151</v>
      </c>
      <c r="I31" s="232" t="s">
        <v>151</v>
      </c>
      <c r="J31" s="233" t="s">
        <v>151</v>
      </c>
      <c r="K31" s="232"/>
      <c r="L31" s="234" t="s">
        <v>151</v>
      </c>
      <c r="M31" s="235" t="s">
        <v>151</v>
      </c>
      <c r="N31" s="233" t="s">
        <v>151</v>
      </c>
      <c r="O31" s="236"/>
      <c r="P31" s="237" t="s">
        <v>151</v>
      </c>
      <c r="Q31" s="233" t="s">
        <v>151</v>
      </c>
      <c r="R31" s="233"/>
      <c r="S31" s="237" t="s">
        <v>151</v>
      </c>
      <c r="T31" s="238" t="s">
        <v>151</v>
      </c>
      <c r="AA31" s="67"/>
      <c r="AD31" s="67"/>
      <c r="AE31" s="67"/>
    </row>
    <row r="32" spans="1:36" x14ac:dyDescent="0.25">
      <c r="A32" s="70">
        <v>19</v>
      </c>
      <c r="B32" s="47">
        <v>1947</v>
      </c>
      <c r="D32" s="231" t="s">
        <v>151</v>
      </c>
      <c r="E32" s="232" t="s">
        <v>151</v>
      </c>
      <c r="F32" s="233" t="s">
        <v>151</v>
      </c>
      <c r="G32" s="232"/>
      <c r="H32" s="234" t="s">
        <v>151</v>
      </c>
      <c r="I32" s="232" t="s">
        <v>151</v>
      </c>
      <c r="J32" s="233" t="s">
        <v>151</v>
      </c>
      <c r="K32" s="232"/>
      <c r="L32" s="234" t="s">
        <v>151</v>
      </c>
      <c r="M32" s="235" t="s">
        <v>151</v>
      </c>
      <c r="N32" s="233" t="s">
        <v>151</v>
      </c>
      <c r="O32" s="236"/>
      <c r="P32" s="237" t="s">
        <v>151</v>
      </c>
      <c r="Q32" s="233" t="s">
        <v>151</v>
      </c>
      <c r="R32" s="233"/>
      <c r="S32" s="237" t="s">
        <v>151</v>
      </c>
      <c r="T32" s="238" t="s">
        <v>151</v>
      </c>
      <c r="AA32" s="67"/>
    </row>
    <row r="33" spans="1:31" x14ac:dyDescent="0.25">
      <c r="A33" s="70">
        <v>20</v>
      </c>
      <c r="B33" s="47">
        <v>1948</v>
      </c>
      <c r="D33" s="231" t="s">
        <v>151</v>
      </c>
      <c r="E33" s="232" t="s">
        <v>151</v>
      </c>
      <c r="F33" s="233" t="s">
        <v>151</v>
      </c>
      <c r="G33" s="232"/>
      <c r="H33" s="234" t="s">
        <v>151</v>
      </c>
      <c r="I33" s="232" t="s">
        <v>151</v>
      </c>
      <c r="J33" s="233" t="s">
        <v>151</v>
      </c>
      <c r="K33" s="232"/>
      <c r="L33" s="234" t="s">
        <v>151</v>
      </c>
      <c r="M33" s="235" t="s">
        <v>151</v>
      </c>
      <c r="N33" s="233" t="s">
        <v>151</v>
      </c>
      <c r="O33" s="236"/>
      <c r="P33" s="237" t="s">
        <v>151</v>
      </c>
      <c r="Q33" s="233" t="s">
        <v>151</v>
      </c>
      <c r="R33" s="233"/>
      <c r="S33" s="237" t="s">
        <v>151</v>
      </c>
      <c r="T33" s="238" t="s">
        <v>151</v>
      </c>
      <c r="AE33" s="67"/>
    </row>
    <row r="34" spans="1:31" x14ac:dyDescent="0.25">
      <c r="A34" s="70">
        <v>21</v>
      </c>
      <c r="B34" s="47">
        <v>1949</v>
      </c>
      <c r="D34" s="231" t="s">
        <v>151</v>
      </c>
      <c r="E34" s="232" t="s">
        <v>151</v>
      </c>
      <c r="F34" s="233" t="s">
        <v>151</v>
      </c>
      <c r="G34" s="232"/>
      <c r="H34" s="234" t="s">
        <v>151</v>
      </c>
      <c r="I34" s="232" t="s">
        <v>151</v>
      </c>
      <c r="J34" s="233" t="s">
        <v>151</v>
      </c>
      <c r="K34" s="232"/>
      <c r="L34" s="234" t="s">
        <v>151</v>
      </c>
      <c r="M34" s="235" t="s">
        <v>151</v>
      </c>
      <c r="N34" s="233" t="s">
        <v>151</v>
      </c>
      <c r="O34" s="236"/>
      <c r="P34" s="237" t="s">
        <v>151</v>
      </c>
      <c r="Q34" s="233" t="s">
        <v>151</v>
      </c>
      <c r="R34" s="233"/>
      <c r="S34" s="237" t="s">
        <v>151</v>
      </c>
      <c r="T34" s="238" t="s">
        <v>151</v>
      </c>
    </row>
    <row r="35" spans="1:31" x14ac:dyDescent="0.25">
      <c r="A35" s="70">
        <v>22</v>
      </c>
      <c r="B35" s="47">
        <v>1950</v>
      </c>
      <c r="D35" s="231" t="s">
        <v>151</v>
      </c>
      <c r="E35" s="232" t="s">
        <v>151</v>
      </c>
      <c r="F35" s="233" t="s">
        <v>151</v>
      </c>
      <c r="G35" s="232"/>
      <c r="H35" s="234" t="s">
        <v>151</v>
      </c>
      <c r="I35" s="232" t="s">
        <v>151</v>
      </c>
      <c r="J35" s="233" t="s">
        <v>151</v>
      </c>
      <c r="K35" s="232"/>
      <c r="L35" s="234" t="s">
        <v>151</v>
      </c>
      <c r="M35" s="235" t="s">
        <v>151</v>
      </c>
      <c r="N35" s="233" t="s">
        <v>151</v>
      </c>
      <c r="O35" s="236"/>
      <c r="P35" s="237" t="s">
        <v>151</v>
      </c>
      <c r="Q35" s="233" t="s">
        <v>151</v>
      </c>
      <c r="R35" s="233"/>
      <c r="S35" s="237" t="s">
        <v>151</v>
      </c>
      <c r="T35" s="238" t="s">
        <v>151</v>
      </c>
    </row>
    <row r="36" spans="1:31" x14ac:dyDescent="0.25">
      <c r="A36" s="70">
        <v>23</v>
      </c>
      <c r="B36" s="47">
        <v>1951</v>
      </c>
      <c r="D36" s="231" t="s">
        <v>151</v>
      </c>
      <c r="E36" s="232" t="s">
        <v>151</v>
      </c>
      <c r="F36" s="233" t="s">
        <v>151</v>
      </c>
      <c r="G36" s="232"/>
      <c r="H36" s="234" t="s">
        <v>151</v>
      </c>
      <c r="I36" s="232" t="s">
        <v>151</v>
      </c>
      <c r="J36" s="233" t="s">
        <v>151</v>
      </c>
      <c r="K36" s="232"/>
      <c r="L36" s="234" t="s">
        <v>151</v>
      </c>
      <c r="M36" s="235" t="s">
        <v>151</v>
      </c>
      <c r="N36" s="233" t="s">
        <v>151</v>
      </c>
      <c r="O36" s="236"/>
      <c r="P36" s="237" t="s">
        <v>151</v>
      </c>
      <c r="Q36" s="233" t="s">
        <v>151</v>
      </c>
      <c r="R36" s="233"/>
      <c r="S36" s="237" t="s">
        <v>151</v>
      </c>
      <c r="T36" s="238" t="s">
        <v>151</v>
      </c>
    </row>
    <row r="37" spans="1:31" x14ac:dyDescent="0.25">
      <c r="A37" s="70">
        <v>24</v>
      </c>
      <c r="B37" s="47">
        <v>1952</v>
      </c>
      <c r="D37" s="231" t="s">
        <v>151</v>
      </c>
      <c r="E37" s="232" t="s">
        <v>151</v>
      </c>
      <c r="F37" s="233" t="s">
        <v>151</v>
      </c>
      <c r="G37" s="232"/>
      <c r="H37" s="234" t="s">
        <v>151</v>
      </c>
      <c r="I37" s="232" t="s">
        <v>151</v>
      </c>
      <c r="J37" s="233" t="s">
        <v>151</v>
      </c>
      <c r="K37" s="232"/>
      <c r="L37" s="234" t="s">
        <v>151</v>
      </c>
      <c r="M37" s="235" t="s">
        <v>151</v>
      </c>
      <c r="N37" s="233" t="s">
        <v>151</v>
      </c>
      <c r="O37" s="236"/>
      <c r="P37" s="237" t="s">
        <v>151</v>
      </c>
      <c r="Q37" s="233" t="s">
        <v>151</v>
      </c>
      <c r="R37" s="233"/>
      <c r="S37" s="237" t="s">
        <v>151</v>
      </c>
      <c r="T37" s="238" t="s">
        <v>151</v>
      </c>
    </row>
    <row r="38" spans="1:31" x14ac:dyDescent="0.25">
      <c r="A38" s="70">
        <v>25</v>
      </c>
      <c r="B38" s="47">
        <v>1953</v>
      </c>
      <c r="D38" s="231" t="s">
        <v>151</v>
      </c>
      <c r="E38" s="232" t="s">
        <v>151</v>
      </c>
      <c r="F38" s="233" t="s">
        <v>151</v>
      </c>
      <c r="G38" s="232"/>
      <c r="H38" s="234" t="s">
        <v>151</v>
      </c>
      <c r="I38" s="232" t="s">
        <v>151</v>
      </c>
      <c r="J38" s="233" t="s">
        <v>151</v>
      </c>
      <c r="K38" s="232"/>
      <c r="L38" s="234" t="s">
        <v>151</v>
      </c>
      <c r="M38" s="235" t="s">
        <v>151</v>
      </c>
      <c r="N38" s="233" t="s">
        <v>151</v>
      </c>
      <c r="O38" s="236"/>
      <c r="P38" s="237" t="s">
        <v>151</v>
      </c>
      <c r="Q38" s="233" t="s">
        <v>151</v>
      </c>
      <c r="R38" s="233"/>
      <c r="S38" s="237" t="s">
        <v>151</v>
      </c>
      <c r="T38" s="238" t="s">
        <v>151</v>
      </c>
    </row>
    <row r="39" spans="1:31" x14ac:dyDescent="0.25">
      <c r="A39" s="70">
        <v>26</v>
      </c>
      <c r="B39" s="47">
        <v>1954</v>
      </c>
      <c r="D39" s="231" t="s">
        <v>151</v>
      </c>
      <c r="E39" s="232" t="s">
        <v>151</v>
      </c>
      <c r="F39" s="233" t="s">
        <v>151</v>
      </c>
      <c r="G39" s="232"/>
      <c r="H39" s="234" t="s">
        <v>151</v>
      </c>
      <c r="I39" s="232" t="s">
        <v>151</v>
      </c>
      <c r="J39" s="233" t="s">
        <v>151</v>
      </c>
      <c r="K39" s="232"/>
      <c r="L39" s="234" t="s">
        <v>151</v>
      </c>
      <c r="M39" s="235" t="s">
        <v>151</v>
      </c>
      <c r="N39" s="233" t="s">
        <v>151</v>
      </c>
      <c r="O39" s="236"/>
      <c r="P39" s="237" t="s">
        <v>151</v>
      </c>
      <c r="Q39" s="233" t="s">
        <v>151</v>
      </c>
      <c r="R39" s="233"/>
      <c r="S39" s="237" t="s">
        <v>151</v>
      </c>
      <c r="T39" s="238" t="s">
        <v>151</v>
      </c>
    </row>
    <row r="40" spans="1:31" x14ac:dyDescent="0.25">
      <c r="A40" s="70">
        <v>27</v>
      </c>
      <c r="B40" s="47">
        <v>1955</v>
      </c>
      <c r="D40" s="231" t="s">
        <v>151</v>
      </c>
      <c r="E40" s="232" t="s">
        <v>151</v>
      </c>
      <c r="F40" s="233" t="s">
        <v>151</v>
      </c>
      <c r="G40" s="232"/>
      <c r="H40" s="234" t="s">
        <v>151</v>
      </c>
      <c r="I40" s="232" t="s">
        <v>151</v>
      </c>
      <c r="J40" s="233" t="s">
        <v>151</v>
      </c>
      <c r="K40" s="232"/>
      <c r="L40" s="234" t="s">
        <v>151</v>
      </c>
      <c r="M40" s="235" t="s">
        <v>151</v>
      </c>
      <c r="N40" s="233" t="s">
        <v>151</v>
      </c>
      <c r="O40" s="236"/>
      <c r="P40" s="237" t="s">
        <v>151</v>
      </c>
      <c r="Q40" s="233" t="s">
        <v>151</v>
      </c>
      <c r="R40" s="233"/>
      <c r="S40" s="237" t="s">
        <v>151</v>
      </c>
      <c r="T40" s="238" t="s">
        <v>151</v>
      </c>
    </row>
    <row r="41" spans="1:31" x14ac:dyDescent="0.25">
      <c r="A41" s="70">
        <v>28</v>
      </c>
      <c r="B41" s="47">
        <v>1956</v>
      </c>
      <c r="D41" s="231" t="s">
        <v>151</v>
      </c>
      <c r="E41" s="232" t="s">
        <v>151</v>
      </c>
      <c r="F41" s="233" t="s">
        <v>151</v>
      </c>
      <c r="G41" s="232"/>
      <c r="H41" s="234" t="s">
        <v>151</v>
      </c>
      <c r="I41" s="232" t="s">
        <v>151</v>
      </c>
      <c r="J41" s="233" t="s">
        <v>151</v>
      </c>
      <c r="K41" s="232"/>
      <c r="L41" s="234" t="s">
        <v>151</v>
      </c>
      <c r="M41" s="235" t="s">
        <v>151</v>
      </c>
      <c r="N41" s="233" t="s">
        <v>151</v>
      </c>
      <c r="O41" s="236"/>
      <c r="P41" s="237" t="s">
        <v>151</v>
      </c>
      <c r="Q41" s="233" t="s">
        <v>151</v>
      </c>
      <c r="R41" s="233"/>
      <c r="S41" s="237" t="s">
        <v>151</v>
      </c>
      <c r="T41" s="238" t="s">
        <v>151</v>
      </c>
    </row>
    <row r="42" spans="1:31" x14ac:dyDescent="0.25">
      <c r="A42" s="70">
        <v>29</v>
      </c>
      <c r="B42" s="47">
        <v>1957</v>
      </c>
      <c r="D42" s="231" t="s">
        <v>151</v>
      </c>
      <c r="E42" s="232" t="s">
        <v>151</v>
      </c>
      <c r="F42" s="233" t="s">
        <v>151</v>
      </c>
      <c r="G42" s="232"/>
      <c r="H42" s="234" t="s">
        <v>151</v>
      </c>
      <c r="I42" s="232" t="s">
        <v>151</v>
      </c>
      <c r="J42" s="233" t="s">
        <v>151</v>
      </c>
      <c r="K42" s="232"/>
      <c r="L42" s="234" t="s">
        <v>151</v>
      </c>
      <c r="M42" s="235" t="s">
        <v>151</v>
      </c>
      <c r="N42" s="233" t="s">
        <v>151</v>
      </c>
      <c r="O42" s="236"/>
      <c r="P42" s="237" t="s">
        <v>151</v>
      </c>
      <c r="Q42" s="233" t="s">
        <v>151</v>
      </c>
      <c r="R42" s="233"/>
      <c r="S42" s="237" t="s">
        <v>151</v>
      </c>
      <c r="T42" s="238" t="s">
        <v>151</v>
      </c>
    </row>
    <row r="43" spans="1:31" s="88" customFormat="1" x14ac:dyDescent="0.25">
      <c r="A43" s="86">
        <v>30</v>
      </c>
      <c r="B43" s="87">
        <v>1958</v>
      </c>
      <c r="D43" s="231" t="s">
        <v>151</v>
      </c>
      <c r="E43" s="232" t="s">
        <v>151</v>
      </c>
      <c r="F43" s="233" t="s">
        <v>151</v>
      </c>
      <c r="G43" s="232"/>
      <c r="H43" s="234" t="s">
        <v>151</v>
      </c>
      <c r="I43" s="232" t="s">
        <v>151</v>
      </c>
      <c r="J43" s="233" t="s">
        <v>151</v>
      </c>
      <c r="K43" s="232"/>
      <c r="L43" s="234" t="s">
        <v>151</v>
      </c>
      <c r="M43" s="235" t="s">
        <v>151</v>
      </c>
      <c r="N43" s="233" t="s">
        <v>151</v>
      </c>
      <c r="O43" s="236"/>
      <c r="P43" s="237" t="s">
        <v>151</v>
      </c>
      <c r="Q43" s="233" t="s">
        <v>151</v>
      </c>
      <c r="R43" s="233"/>
      <c r="S43" s="237" t="s">
        <v>151</v>
      </c>
      <c r="T43" s="238" t="s">
        <v>151</v>
      </c>
    </row>
    <row r="44" spans="1:31" x14ac:dyDescent="0.25">
      <c r="A44" s="70">
        <v>31</v>
      </c>
      <c r="B44" s="47">
        <v>1959</v>
      </c>
      <c r="D44" s="231" t="s">
        <v>151</v>
      </c>
      <c r="E44" s="232" t="s">
        <v>151</v>
      </c>
      <c r="F44" s="233" t="s">
        <v>151</v>
      </c>
      <c r="G44" s="232"/>
      <c r="H44" s="234" t="s">
        <v>151</v>
      </c>
      <c r="I44" s="232" t="s">
        <v>151</v>
      </c>
      <c r="J44" s="233" t="s">
        <v>151</v>
      </c>
      <c r="K44" s="232"/>
      <c r="L44" s="234" t="s">
        <v>151</v>
      </c>
      <c r="M44" s="235" t="s">
        <v>151</v>
      </c>
      <c r="N44" s="233" t="s">
        <v>151</v>
      </c>
      <c r="O44" s="236"/>
      <c r="P44" s="237" t="s">
        <v>151</v>
      </c>
      <c r="Q44" s="233" t="s">
        <v>151</v>
      </c>
      <c r="R44" s="233"/>
      <c r="S44" s="237" t="s">
        <v>151</v>
      </c>
      <c r="T44" s="238" t="s">
        <v>151</v>
      </c>
    </row>
    <row r="45" spans="1:31" x14ac:dyDescent="0.25">
      <c r="A45" s="70">
        <v>32</v>
      </c>
      <c r="B45" s="47">
        <v>1960</v>
      </c>
      <c r="D45" s="231" t="s">
        <v>151</v>
      </c>
      <c r="E45" s="232" t="s">
        <v>151</v>
      </c>
      <c r="F45" s="233" t="s">
        <v>151</v>
      </c>
      <c r="G45" s="232"/>
      <c r="H45" s="234" t="s">
        <v>151</v>
      </c>
      <c r="I45" s="232" t="s">
        <v>151</v>
      </c>
      <c r="J45" s="233" t="s">
        <v>151</v>
      </c>
      <c r="K45" s="232"/>
      <c r="L45" s="234" t="s">
        <v>151</v>
      </c>
      <c r="M45" s="235" t="s">
        <v>151</v>
      </c>
      <c r="N45" s="233" t="s">
        <v>151</v>
      </c>
      <c r="O45" s="236"/>
      <c r="P45" s="237" t="s">
        <v>151</v>
      </c>
      <c r="Q45" s="233" t="s">
        <v>151</v>
      </c>
      <c r="R45" s="233"/>
      <c r="S45" s="237" t="s">
        <v>151</v>
      </c>
      <c r="T45" s="238" t="s">
        <v>151</v>
      </c>
    </row>
    <row r="46" spans="1:31" x14ac:dyDescent="0.25">
      <c r="A46" s="70">
        <v>33</v>
      </c>
      <c r="B46" s="47">
        <v>1961</v>
      </c>
      <c r="D46" s="231" t="s">
        <v>151</v>
      </c>
      <c r="E46" s="232" t="s">
        <v>151</v>
      </c>
      <c r="F46" s="233" t="s">
        <v>151</v>
      </c>
      <c r="G46" s="232"/>
      <c r="H46" s="234" t="s">
        <v>151</v>
      </c>
      <c r="I46" s="232" t="s">
        <v>151</v>
      </c>
      <c r="J46" s="233" t="s">
        <v>151</v>
      </c>
      <c r="K46" s="232"/>
      <c r="L46" s="234" t="s">
        <v>151</v>
      </c>
      <c r="M46" s="235" t="s">
        <v>151</v>
      </c>
      <c r="N46" s="233" t="s">
        <v>151</v>
      </c>
      <c r="O46" s="236"/>
      <c r="P46" s="237" t="s">
        <v>151</v>
      </c>
      <c r="Q46" s="233" t="s">
        <v>151</v>
      </c>
      <c r="R46" s="233"/>
      <c r="S46" s="237" t="s">
        <v>151</v>
      </c>
      <c r="T46" s="238" t="s">
        <v>151</v>
      </c>
    </row>
    <row r="47" spans="1:31" x14ac:dyDescent="0.25">
      <c r="A47" s="70">
        <v>34</v>
      </c>
      <c r="B47" s="47">
        <v>1962</v>
      </c>
      <c r="D47" s="231" t="s">
        <v>151</v>
      </c>
      <c r="E47" s="232" t="s">
        <v>151</v>
      </c>
      <c r="F47" s="233" t="s">
        <v>151</v>
      </c>
      <c r="G47" s="232"/>
      <c r="H47" s="234" t="s">
        <v>151</v>
      </c>
      <c r="I47" s="232" t="s">
        <v>151</v>
      </c>
      <c r="J47" s="233" t="s">
        <v>151</v>
      </c>
      <c r="K47" s="232"/>
      <c r="L47" s="234" t="s">
        <v>151</v>
      </c>
      <c r="M47" s="235" t="s">
        <v>151</v>
      </c>
      <c r="N47" s="233" t="s">
        <v>151</v>
      </c>
      <c r="O47" s="236"/>
      <c r="P47" s="237" t="s">
        <v>151</v>
      </c>
      <c r="Q47" s="233" t="s">
        <v>151</v>
      </c>
      <c r="R47" s="233"/>
      <c r="S47" s="237" t="s">
        <v>151</v>
      </c>
      <c r="T47" s="238" t="s">
        <v>151</v>
      </c>
    </row>
    <row r="48" spans="1:31" x14ac:dyDescent="0.25">
      <c r="A48" s="70">
        <v>35</v>
      </c>
      <c r="B48" s="47">
        <v>1963</v>
      </c>
      <c r="D48" s="231" t="s">
        <v>151</v>
      </c>
      <c r="E48" s="232" t="s">
        <v>151</v>
      </c>
      <c r="F48" s="233" t="s">
        <v>151</v>
      </c>
      <c r="G48" s="232"/>
      <c r="H48" s="234" t="s">
        <v>151</v>
      </c>
      <c r="I48" s="232" t="s">
        <v>151</v>
      </c>
      <c r="J48" s="233" t="s">
        <v>151</v>
      </c>
      <c r="K48" s="232"/>
      <c r="L48" s="234" t="s">
        <v>151</v>
      </c>
      <c r="M48" s="235" t="s">
        <v>151</v>
      </c>
      <c r="N48" s="233" t="s">
        <v>151</v>
      </c>
      <c r="O48" s="236"/>
      <c r="P48" s="237" t="s">
        <v>151</v>
      </c>
      <c r="Q48" s="233" t="s">
        <v>151</v>
      </c>
      <c r="R48" s="233"/>
      <c r="S48" s="237" t="s">
        <v>151</v>
      </c>
      <c r="T48" s="238" t="s">
        <v>151</v>
      </c>
    </row>
    <row r="49" spans="1:20" x14ac:dyDescent="0.25">
      <c r="A49" s="70">
        <v>36</v>
      </c>
      <c r="B49" s="47">
        <v>1964</v>
      </c>
      <c r="D49" s="231" t="s">
        <v>151</v>
      </c>
      <c r="E49" s="232" t="s">
        <v>151</v>
      </c>
      <c r="F49" s="233" t="s">
        <v>151</v>
      </c>
      <c r="G49" s="232"/>
      <c r="H49" s="234" t="s">
        <v>151</v>
      </c>
      <c r="I49" s="232" t="s">
        <v>151</v>
      </c>
      <c r="J49" s="233" t="s">
        <v>151</v>
      </c>
      <c r="K49" s="232"/>
      <c r="L49" s="234" t="s">
        <v>151</v>
      </c>
      <c r="M49" s="235" t="s">
        <v>151</v>
      </c>
      <c r="N49" s="233" t="s">
        <v>151</v>
      </c>
      <c r="O49" s="236"/>
      <c r="P49" s="237" t="s">
        <v>151</v>
      </c>
      <c r="Q49" s="233" t="s">
        <v>151</v>
      </c>
      <c r="R49" s="233"/>
      <c r="S49" s="237" t="s">
        <v>151</v>
      </c>
      <c r="T49" s="238" t="s">
        <v>151</v>
      </c>
    </row>
    <row r="50" spans="1:20" x14ac:dyDescent="0.25">
      <c r="A50" s="70">
        <v>37</v>
      </c>
      <c r="B50" s="47">
        <v>1965</v>
      </c>
      <c r="D50" s="231" t="s">
        <v>151</v>
      </c>
      <c r="E50" s="232" t="s">
        <v>151</v>
      </c>
      <c r="F50" s="233" t="s">
        <v>151</v>
      </c>
      <c r="G50" s="232"/>
      <c r="H50" s="234" t="s">
        <v>151</v>
      </c>
      <c r="I50" s="232" t="s">
        <v>151</v>
      </c>
      <c r="J50" s="233" t="s">
        <v>151</v>
      </c>
      <c r="K50" s="232"/>
      <c r="L50" s="234" t="s">
        <v>151</v>
      </c>
      <c r="M50" s="235" t="s">
        <v>151</v>
      </c>
      <c r="N50" s="233" t="s">
        <v>151</v>
      </c>
      <c r="O50" s="236"/>
      <c r="P50" s="237" t="s">
        <v>151</v>
      </c>
      <c r="Q50" s="233" t="s">
        <v>151</v>
      </c>
      <c r="R50" s="233"/>
      <c r="S50" s="237" t="s">
        <v>151</v>
      </c>
      <c r="T50" s="238" t="s">
        <v>151</v>
      </c>
    </row>
    <row r="51" spans="1:20" x14ac:dyDescent="0.25">
      <c r="A51" s="70">
        <v>38</v>
      </c>
      <c r="B51" s="47">
        <v>1966</v>
      </c>
      <c r="D51" s="231" t="s">
        <v>151</v>
      </c>
      <c r="E51" s="232" t="s">
        <v>151</v>
      </c>
      <c r="F51" s="233" t="s">
        <v>151</v>
      </c>
      <c r="G51" s="232"/>
      <c r="H51" s="234" t="s">
        <v>151</v>
      </c>
      <c r="I51" s="232" t="s">
        <v>151</v>
      </c>
      <c r="J51" s="233" t="s">
        <v>151</v>
      </c>
      <c r="K51" s="232"/>
      <c r="L51" s="234" t="s">
        <v>151</v>
      </c>
      <c r="M51" s="235" t="s">
        <v>151</v>
      </c>
      <c r="N51" s="233" t="s">
        <v>151</v>
      </c>
      <c r="O51" s="236"/>
      <c r="P51" s="237" t="s">
        <v>151</v>
      </c>
      <c r="Q51" s="233" t="s">
        <v>151</v>
      </c>
      <c r="R51" s="233"/>
      <c r="S51" s="237" t="s">
        <v>151</v>
      </c>
      <c r="T51" s="238" t="s">
        <v>151</v>
      </c>
    </row>
    <row r="52" spans="1:20" x14ac:dyDescent="0.25">
      <c r="A52" s="70">
        <v>39</v>
      </c>
      <c r="B52" s="47">
        <v>1967</v>
      </c>
      <c r="D52" s="231" t="s">
        <v>151</v>
      </c>
      <c r="E52" s="232" t="s">
        <v>151</v>
      </c>
      <c r="F52" s="233" t="s">
        <v>151</v>
      </c>
      <c r="G52" s="232"/>
      <c r="H52" s="234" t="s">
        <v>151</v>
      </c>
      <c r="I52" s="232" t="s">
        <v>151</v>
      </c>
      <c r="J52" s="233" t="s">
        <v>151</v>
      </c>
      <c r="K52" s="232"/>
      <c r="L52" s="234" t="s">
        <v>151</v>
      </c>
      <c r="M52" s="235" t="s">
        <v>151</v>
      </c>
      <c r="N52" s="233" t="s">
        <v>151</v>
      </c>
      <c r="O52" s="236"/>
      <c r="P52" s="237" t="s">
        <v>151</v>
      </c>
      <c r="Q52" s="233" t="s">
        <v>151</v>
      </c>
      <c r="R52" s="233"/>
      <c r="S52" s="237" t="s">
        <v>151</v>
      </c>
      <c r="T52" s="238" t="s">
        <v>151</v>
      </c>
    </row>
    <row r="53" spans="1:20" x14ac:dyDescent="0.25">
      <c r="A53" s="70">
        <v>40</v>
      </c>
      <c r="B53" s="47">
        <v>1968</v>
      </c>
      <c r="D53" s="231" t="s">
        <v>151</v>
      </c>
      <c r="E53" s="232" t="s">
        <v>151</v>
      </c>
      <c r="F53" s="233" t="s">
        <v>151</v>
      </c>
      <c r="G53" s="232"/>
      <c r="H53" s="234" t="s">
        <v>151</v>
      </c>
      <c r="I53" s="232" t="s">
        <v>151</v>
      </c>
      <c r="J53" s="233" t="s">
        <v>151</v>
      </c>
      <c r="K53" s="232"/>
      <c r="L53" s="234" t="s">
        <v>151</v>
      </c>
      <c r="M53" s="235" t="s">
        <v>151</v>
      </c>
      <c r="N53" s="233" t="s">
        <v>151</v>
      </c>
      <c r="O53" s="236"/>
      <c r="P53" s="237" t="s">
        <v>151</v>
      </c>
      <c r="Q53" s="233" t="s">
        <v>151</v>
      </c>
      <c r="R53" s="233"/>
      <c r="S53" s="237" t="s">
        <v>151</v>
      </c>
      <c r="T53" s="238" t="s">
        <v>151</v>
      </c>
    </row>
    <row r="54" spans="1:20" x14ac:dyDescent="0.25">
      <c r="A54" s="70">
        <v>41</v>
      </c>
      <c r="B54" s="47">
        <v>1969</v>
      </c>
      <c r="D54" s="231" t="s">
        <v>151</v>
      </c>
      <c r="E54" s="232" t="s">
        <v>151</v>
      </c>
      <c r="F54" s="233" t="s">
        <v>151</v>
      </c>
      <c r="G54" s="232"/>
      <c r="H54" s="234" t="s">
        <v>151</v>
      </c>
      <c r="I54" s="232" t="s">
        <v>151</v>
      </c>
      <c r="J54" s="233" t="s">
        <v>151</v>
      </c>
      <c r="K54" s="232"/>
      <c r="L54" s="234" t="s">
        <v>151</v>
      </c>
      <c r="M54" s="235" t="s">
        <v>151</v>
      </c>
      <c r="N54" s="233" t="s">
        <v>151</v>
      </c>
      <c r="O54" s="236"/>
      <c r="P54" s="237" t="s">
        <v>151</v>
      </c>
      <c r="Q54" s="233" t="s">
        <v>151</v>
      </c>
      <c r="R54" s="233"/>
      <c r="S54" s="237" t="s">
        <v>151</v>
      </c>
      <c r="T54" s="238" t="s">
        <v>151</v>
      </c>
    </row>
    <row r="55" spans="1:20" x14ac:dyDescent="0.25">
      <c r="A55" s="70">
        <v>42</v>
      </c>
      <c r="B55" s="47">
        <v>1970</v>
      </c>
      <c r="D55" s="231" t="s">
        <v>151</v>
      </c>
      <c r="E55" s="232" t="s">
        <v>151</v>
      </c>
      <c r="F55" s="233" t="s">
        <v>151</v>
      </c>
      <c r="G55" s="232"/>
      <c r="H55" s="234" t="s">
        <v>151</v>
      </c>
      <c r="I55" s="232" t="s">
        <v>151</v>
      </c>
      <c r="J55" s="233" t="s">
        <v>151</v>
      </c>
      <c r="K55" s="232"/>
      <c r="L55" s="234" t="s">
        <v>151</v>
      </c>
      <c r="M55" s="235" t="s">
        <v>151</v>
      </c>
      <c r="N55" s="233" t="s">
        <v>151</v>
      </c>
      <c r="O55" s="236"/>
      <c r="P55" s="237" t="s">
        <v>151</v>
      </c>
      <c r="Q55" s="233" t="s">
        <v>151</v>
      </c>
      <c r="R55" s="233"/>
      <c r="S55" s="237" t="s">
        <v>151</v>
      </c>
      <c r="T55" s="238" t="s">
        <v>151</v>
      </c>
    </row>
    <row r="56" spans="1:20" x14ac:dyDescent="0.25">
      <c r="A56" s="70">
        <v>43</v>
      </c>
      <c r="B56" s="47">
        <v>1971</v>
      </c>
      <c r="D56" s="231" t="s">
        <v>151</v>
      </c>
      <c r="E56" s="232" t="s">
        <v>151</v>
      </c>
      <c r="F56" s="233" t="s">
        <v>151</v>
      </c>
      <c r="G56" s="232"/>
      <c r="H56" s="234" t="s">
        <v>151</v>
      </c>
      <c r="I56" s="232" t="s">
        <v>151</v>
      </c>
      <c r="J56" s="233" t="s">
        <v>151</v>
      </c>
      <c r="K56" s="232"/>
      <c r="L56" s="234" t="s">
        <v>151</v>
      </c>
      <c r="M56" s="235" t="s">
        <v>151</v>
      </c>
      <c r="N56" s="233" t="s">
        <v>151</v>
      </c>
      <c r="O56" s="236"/>
      <c r="P56" s="237" t="s">
        <v>151</v>
      </c>
      <c r="Q56" s="233" t="s">
        <v>151</v>
      </c>
      <c r="R56" s="233"/>
      <c r="S56" s="237" t="s">
        <v>151</v>
      </c>
      <c r="T56" s="238" t="s">
        <v>151</v>
      </c>
    </row>
    <row r="57" spans="1:20" x14ac:dyDescent="0.25">
      <c r="A57" s="70">
        <v>44</v>
      </c>
      <c r="B57" s="47">
        <v>1972</v>
      </c>
      <c r="D57" s="231" t="s">
        <v>151</v>
      </c>
      <c r="E57" s="232" t="s">
        <v>151</v>
      </c>
      <c r="F57" s="233" t="s">
        <v>151</v>
      </c>
      <c r="G57" s="232"/>
      <c r="H57" s="234" t="s">
        <v>151</v>
      </c>
      <c r="I57" s="232" t="s">
        <v>151</v>
      </c>
      <c r="J57" s="233" t="s">
        <v>151</v>
      </c>
      <c r="K57" s="232"/>
      <c r="L57" s="234" t="s">
        <v>151</v>
      </c>
      <c r="M57" s="235" t="s">
        <v>151</v>
      </c>
      <c r="N57" s="233" t="s">
        <v>151</v>
      </c>
      <c r="O57" s="236"/>
      <c r="P57" s="237" t="s">
        <v>151</v>
      </c>
      <c r="Q57" s="233" t="s">
        <v>151</v>
      </c>
      <c r="R57" s="233"/>
      <c r="S57" s="237" t="s">
        <v>151</v>
      </c>
      <c r="T57" s="238" t="s">
        <v>151</v>
      </c>
    </row>
    <row r="58" spans="1:20" x14ac:dyDescent="0.25">
      <c r="A58" s="70">
        <v>45</v>
      </c>
      <c r="B58" s="47">
        <v>1973</v>
      </c>
      <c r="D58" s="231" t="s">
        <v>151</v>
      </c>
      <c r="E58" s="232" t="s">
        <v>151</v>
      </c>
      <c r="F58" s="233" t="s">
        <v>151</v>
      </c>
      <c r="G58" s="232"/>
      <c r="H58" s="234" t="s">
        <v>151</v>
      </c>
      <c r="I58" s="232" t="s">
        <v>151</v>
      </c>
      <c r="J58" s="233" t="s">
        <v>151</v>
      </c>
      <c r="K58" s="232"/>
      <c r="L58" s="234" t="s">
        <v>151</v>
      </c>
      <c r="M58" s="235" t="s">
        <v>151</v>
      </c>
      <c r="N58" s="233" t="s">
        <v>151</v>
      </c>
      <c r="O58" s="236"/>
      <c r="P58" s="237" t="s">
        <v>151</v>
      </c>
      <c r="Q58" s="233" t="s">
        <v>151</v>
      </c>
      <c r="R58" s="233"/>
      <c r="S58" s="237" t="s">
        <v>151</v>
      </c>
      <c r="T58" s="238" t="s">
        <v>151</v>
      </c>
    </row>
    <row r="59" spans="1:20" x14ac:dyDescent="0.25">
      <c r="A59" s="70">
        <v>46</v>
      </c>
      <c r="B59" s="47">
        <v>1974</v>
      </c>
      <c r="D59" s="231" t="s">
        <v>151</v>
      </c>
      <c r="E59" s="232" t="s">
        <v>151</v>
      </c>
      <c r="F59" s="233" t="s">
        <v>151</v>
      </c>
      <c r="G59" s="232"/>
      <c r="H59" s="234" t="s">
        <v>151</v>
      </c>
      <c r="I59" s="232" t="s">
        <v>151</v>
      </c>
      <c r="J59" s="233" t="s">
        <v>151</v>
      </c>
      <c r="K59" s="232"/>
      <c r="L59" s="234" t="s">
        <v>151</v>
      </c>
      <c r="M59" s="235" t="s">
        <v>151</v>
      </c>
      <c r="N59" s="233" t="s">
        <v>151</v>
      </c>
      <c r="O59" s="236"/>
      <c r="P59" s="237" t="s">
        <v>151</v>
      </c>
      <c r="Q59" s="233" t="s">
        <v>151</v>
      </c>
      <c r="R59" s="233"/>
      <c r="S59" s="237" t="s">
        <v>151</v>
      </c>
      <c r="T59" s="238" t="s">
        <v>151</v>
      </c>
    </row>
    <row r="60" spans="1:20" x14ac:dyDescent="0.25">
      <c r="A60" s="70">
        <v>47</v>
      </c>
      <c r="B60" s="47">
        <v>1975</v>
      </c>
      <c r="D60" s="231" t="s">
        <v>151</v>
      </c>
      <c r="E60" s="232" t="s">
        <v>151</v>
      </c>
      <c r="F60" s="233" t="s">
        <v>151</v>
      </c>
      <c r="G60" s="232"/>
      <c r="H60" s="234" t="s">
        <v>151</v>
      </c>
      <c r="I60" s="232" t="s">
        <v>151</v>
      </c>
      <c r="J60" s="233" t="s">
        <v>151</v>
      </c>
      <c r="K60" s="232"/>
      <c r="L60" s="234" t="s">
        <v>151</v>
      </c>
      <c r="M60" s="235" t="s">
        <v>151</v>
      </c>
      <c r="N60" s="233" t="s">
        <v>151</v>
      </c>
      <c r="O60" s="236"/>
      <c r="P60" s="237" t="s">
        <v>151</v>
      </c>
      <c r="Q60" s="233" t="s">
        <v>151</v>
      </c>
      <c r="R60" s="233"/>
      <c r="S60" s="237" t="s">
        <v>151</v>
      </c>
      <c r="T60" s="238" t="s">
        <v>151</v>
      </c>
    </row>
    <row r="61" spans="1:20" x14ac:dyDescent="0.25">
      <c r="A61" s="70">
        <v>48</v>
      </c>
      <c r="B61" s="47">
        <v>1976</v>
      </c>
      <c r="D61" s="231" t="s">
        <v>151</v>
      </c>
      <c r="E61" s="232" t="s">
        <v>151</v>
      </c>
      <c r="F61" s="233" t="s">
        <v>151</v>
      </c>
      <c r="G61" s="232"/>
      <c r="H61" s="234" t="s">
        <v>151</v>
      </c>
      <c r="I61" s="232" t="s">
        <v>151</v>
      </c>
      <c r="J61" s="233" t="s">
        <v>151</v>
      </c>
      <c r="K61" s="232"/>
      <c r="L61" s="234" t="s">
        <v>151</v>
      </c>
      <c r="M61" s="235" t="s">
        <v>151</v>
      </c>
      <c r="N61" s="233" t="s">
        <v>151</v>
      </c>
      <c r="O61" s="236"/>
      <c r="P61" s="237" t="s">
        <v>151</v>
      </c>
      <c r="Q61" s="233" t="s">
        <v>151</v>
      </c>
      <c r="R61" s="233"/>
      <c r="S61" s="237" t="s">
        <v>151</v>
      </c>
      <c r="T61" s="238" t="s">
        <v>151</v>
      </c>
    </row>
    <row r="62" spans="1:20" x14ac:dyDescent="0.25">
      <c r="A62" s="70">
        <v>49</v>
      </c>
      <c r="B62" s="47">
        <v>1977</v>
      </c>
      <c r="D62" s="231" t="s">
        <v>151</v>
      </c>
      <c r="E62" s="232" t="s">
        <v>151</v>
      </c>
      <c r="F62" s="233" t="s">
        <v>151</v>
      </c>
      <c r="G62" s="232"/>
      <c r="H62" s="234" t="s">
        <v>151</v>
      </c>
      <c r="I62" s="232" t="s">
        <v>151</v>
      </c>
      <c r="J62" s="233" t="s">
        <v>151</v>
      </c>
      <c r="K62" s="232"/>
      <c r="L62" s="234" t="s">
        <v>151</v>
      </c>
      <c r="M62" s="235" t="s">
        <v>151</v>
      </c>
      <c r="N62" s="233" t="s">
        <v>151</v>
      </c>
      <c r="O62" s="236"/>
      <c r="P62" s="237" t="s">
        <v>151</v>
      </c>
      <c r="Q62" s="233" t="s">
        <v>151</v>
      </c>
      <c r="R62" s="233"/>
      <c r="S62" s="237" t="s">
        <v>151</v>
      </c>
      <c r="T62" s="238" t="s">
        <v>151</v>
      </c>
    </row>
    <row r="63" spans="1:20" x14ac:dyDescent="0.25">
      <c r="A63" s="70">
        <v>50</v>
      </c>
      <c r="B63" s="47">
        <v>1978</v>
      </c>
      <c r="D63" s="231" t="s">
        <v>151</v>
      </c>
      <c r="E63" s="232" t="s">
        <v>151</v>
      </c>
      <c r="F63" s="233" t="s">
        <v>151</v>
      </c>
      <c r="G63" s="232"/>
      <c r="H63" s="234" t="s">
        <v>151</v>
      </c>
      <c r="I63" s="232" t="s">
        <v>151</v>
      </c>
      <c r="J63" s="233" t="s">
        <v>151</v>
      </c>
      <c r="K63" s="232"/>
      <c r="L63" s="234" t="s">
        <v>151</v>
      </c>
      <c r="M63" s="235" t="s">
        <v>151</v>
      </c>
      <c r="N63" s="233" t="s">
        <v>151</v>
      </c>
      <c r="O63" s="236"/>
      <c r="P63" s="237" t="s">
        <v>151</v>
      </c>
      <c r="Q63" s="233" t="s">
        <v>151</v>
      </c>
      <c r="R63" s="233"/>
      <c r="S63" s="237" t="s">
        <v>151</v>
      </c>
      <c r="T63" s="238" t="s">
        <v>151</v>
      </c>
    </row>
    <row r="64" spans="1:20" x14ac:dyDescent="0.25">
      <c r="A64" s="70">
        <v>51</v>
      </c>
      <c r="B64" s="47">
        <v>1979</v>
      </c>
      <c r="D64" s="231" t="s">
        <v>151</v>
      </c>
      <c r="E64" s="232" t="s">
        <v>151</v>
      </c>
      <c r="F64" s="233" t="s">
        <v>151</v>
      </c>
      <c r="G64" s="232"/>
      <c r="H64" s="234" t="s">
        <v>151</v>
      </c>
      <c r="I64" s="232" t="s">
        <v>151</v>
      </c>
      <c r="J64" s="233" t="s">
        <v>151</v>
      </c>
      <c r="K64" s="232"/>
      <c r="L64" s="234" t="s">
        <v>151</v>
      </c>
      <c r="M64" s="235" t="s">
        <v>151</v>
      </c>
      <c r="N64" s="233" t="s">
        <v>151</v>
      </c>
      <c r="O64" s="236"/>
      <c r="P64" s="237" t="s">
        <v>151</v>
      </c>
      <c r="Q64" s="233" t="s">
        <v>151</v>
      </c>
      <c r="R64" s="233"/>
      <c r="S64" s="237" t="s">
        <v>151</v>
      </c>
      <c r="T64" s="238" t="s">
        <v>151</v>
      </c>
    </row>
    <row r="65" spans="1:20" x14ac:dyDescent="0.25">
      <c r="A65" s="70">
        <v>52</v>
      </c>
      <c r="B65" s="47">
        <v>1980</v>
      </c>
      <c r="D65" s="231" t="s">
        <v>151</v>
      </c>
      <c r="E65" s="232" t="s">
        <v>151</v>
      </c>
      <c r="F65" s="233" t="s">
        <v>151</v>
      </c>
      <c r="G65" s="232"/>
      <c r="H65" s="234" t="s">
        <v>151</v>
      </c>
      <c r="I65" s="232" t="s">
        <v>151</v>
      </c>
      <c r="J65" s="233" t="s">
        <v>151</v>
      </c>
      <c r="K65" s="232"/>
      <c r="L65" s="234" t="s">
        <v>151</v>
      </c>
      <c r="M65" s="235" t="s">
        <v>151</v>
      </c>
      <c r="N65" s="233" t="s">
        <v>151</v>
      </c>
      <c r="O65" s="236"/>
      <c r="P65" s="237" t="s">
        <v>151</v>
      </c>
      <c r="Q65" s="233" t="s">
        <v>151</v>
      </c>
      <c r="R65" s="233"/>
      <c r="S65" s="237" t="s">
        <v>151</v>
      </c>
      <c r="T65" s="238" t="s">
        <v>151</v>
      </c>
    </row>
    <row r="66" spans="1:20" x14ac:dyDescent="0.25">
      <c r="A66" s="70">
        <v>53</v>
      </c>
      <c r="B66" s="47">
        <v>1981</v>
      </c>
      <c r="D66" s="231" t="s">
        <v>151</v>
      </c>
      <c r="E66" s="232" t="s">
        <v>151</v>
      </c>
      <c r="F66" s="233" t="s">
        <v>151</v>
      </c>
      <c r="G66" s="232"/>
      <c r="H66" s="234" t="s">
        <v>151</v>
      </c>
      <c r="I66" s="232" t="s">
        <v>151</v>
      </c>
      <c r="J66" s="233" t="s">
        <v>151</v>
      </c>
      <c r="K66" s="232"/>
      <c r="L66" s="234" t="s">
        <v>151</v>
      </c>
      <c r="M66" s="235" t="s">
        <v>151</v>
      </c>
      <c r="N66" s="233" t="s">
        <v>151</v>
      </c>
      <c r="O66" s="236"/>
      <c r="P66" s="237" t="s">
        <v>151</v>
      </c>
      <c r="Q66" s="233" t="s">
        <v>151</v>
      </c>
      <c r="R66" s="233"/>
      <c r="S66" s="237" t="s">
        <v>151</v>
      </c>
      <c r="T66" s="238" t="s">
        <v>151</v>
      </c>
    </row>
    <row r="67" spans="1:20" x14ac:dyDescent="0.25">
      <c r="A67" s="70">
        <v>54</v>
      </c>
      <c r="B67" s="47">
        <v>1982</v>
      </c>
      <c r="D67" s="231" t="s">
        <v>151</v>
      </c>
      <c r="E67" s="232" t="s">
        <v>151</v>
      </c>
      <c r="F67" s="233" t="s">
        <v>151</v>
      </c>
      <c r="G67" s="232"/>
      <c r="H67" s="234" t="s">
        <v>151</v>
      </c>
      <c r="I67" s="232" t="s">
        <v>151</v>
      </c>
      <c r="J67" s="233" t="s">
        <v>151</v>
      </c>
      <c r="K67" s="232"/>
      <c r="L67" s="234" t="s">
        <v>151</v>
      </c>
      <c r="M67" s="235" t="s">
        <v>151</v>
      </c>
      <c r="N67" s="233" t="s">
        <v>151</v>
      </c>
      <c r="O67" s="236"/>
      <c r="P67" s="237" t="s">
        <v>151</v>
      </c>
      <c r="Q67" s="233" t="s">
        <v>151</v>
      </c>
      <c r="R67" s="233"/>
      <c r="S67" s="237" t="s">
        <v>151</v>
      </c>
      <c r="T67" s="238" t="s">
        <v>151</v>
      </c>
    </row>
    <row r="68" spans="1:20" x14ac:dyDescent="0.25">
      <c r="A68" s="70">
        <v>55</v>
      </c>
      <c r="B68" s="47">
        <v>1983</v>
      </c>
      <c r="D68" s="231" t="s">
        <v>151</v>
      </c>
      <c r="E68" s="232" t="s">
        <v>151</v>
      </c>
      <c r="F68" s="233" t="s">
        <v>151</v>
      </c>
      <c r="G68" s="232"/>
      <c r="H68" s="234" t="s">
        <v>151</v>
      </c>
      <c r="I68" s="232" t="s">
        <v>151</v>
      </c>
      <c r="J68" s="233" t="s">
        <v>151</v>
      </c>
      <c r="K68" s="232"/>
      <c r="L68" s="234" t="s">
        <v>151</v>
      </c>
      <c r="M68" s="235" t="s">
        <v>151</v>
      </c>
      <c r="N68" s="233" t="s">
        <v>151</v>
      </c>
      <c r="O68" s="236"/>
      <c r="P68" s="237" t="s">
        <v>151</v>
      </c>
      <c r="Q68" s="233" t="s">
        <v>151</v>
      </c>
      <c r="R68" s="233"/>
      <c r="S68" s="237" t="s">
        <v>151</v>
      </c>
      <c r="T68" s="238" t="s">
        <v>151</v>
      </c>
    </row>
    <row r="69" spans="1:20" x14ac:dyDescent="0.25">
      <c r="A69" s="70">
        <v>56</v>
      </c>
      <c r="B69" s="47">
        <v>1984</v>
      </c>
      <c r="D69" s="231" t="s">
        <v>151</v>
      </c>
      <c r="E69" s="232" t="s">
        <v>151</v>
      </c>
      <c r="F69" s="233" t="s">
        <v>151</v>
      </c>
      <c r="G69" s="232"/>
      <c r="H69" s="234" t="s">
        <v>151</v>
      </c>
      <c r="I69" s="232" t="s">
        <v>151</v>
      </c>
      <c r="J69" s="233" t="s">
        <v>151</v>
      </c>
      <c r="K69" s="232"/>
      <c r="L69" s="234" t="s">
        <v>151</v>
      </c>
      <c r="M69" s="235" t="s">
        <v>151</v>
      </c>
      <c r="N69" s="233" t="s">
        <v>151</v>
      </c>
      <c r="O69" s="236"/>
      <c r="P69" s="237" t="s">
        <v>151</v>
      </c>
      <c r="Q69" s="233" t="s">
        <v>151</v>
      </c>
      <c r="R69" s="233"/>
      <c r="S69" s="237" t="s">
        <v>151</v>
      </c>
      <c r="T69" s="238" t="s">
        <v>151</v>
      </c>
    </row>
    <row r="70" spans="1:20" x14ac:dyDescent="0.25">
      <c r="A70" s="70">
        <v>57</v>
      </c>
      <c r="B70" s="47">
        <v>1985</v>
      </c>
      <c r="D70" s="231" t="s">
        <v>151</v>
      </c>
      <c r="E70" s="232" t="s">
        <v>151</v>
      </c>
      <c r="F70" s="233" t="s">
        <v>151</v>
      </c>
      <c r="G70" s="232"/>
      <c r="H70" s="234" t="s">
        <v>151</v>
      </c>
      <c r="I70" s="232" t="s">
        <v>151</v>
      </c>
      <c r="J70" s="233" t="s">
        <v>151</v>
      </c>
      <c r="K70" s="232"/>
      <c r="L70" s="234" t="s">
        <v>151</v>
      </c>
      <c r="M70" s="235" t="s">
        <v>151</v>
      </c>
      <c r="N70" s="233" t="s">
        <v>151</v>
      </c>
      <c r="O70" s="236"/>
      <c r="P70" s="237" t="s">
        <v>151</v>
      </c>
      <c r="Q70" s="233" t="s">
        <v>151</v>
      </c>
      <c r="R70" s="233"/>
      <c r="S70" s="237" t="s">
        <v>151</v>
      </c>
      <c r="T70" s="238" t="s">
        <v>151</v>
      </c>
    </row>
    <row r="71" spans="1:20" x14ac:dyDescent="0.25">
      <c r="A71" s="70">
        <v>58</v>
      </c>
      <c r="B71" s="47">
        <v>1986</v>
      </c>
      <c r="D71" s="231" t="s">
        <v>151</v>
      </c>
      <c r="E71" s="232" t="s">
        <v>151</v>
      </c>
      <c r="F71" s="233" t="s">
        <v>151</v>
      </c>
      <c r="G71" s="232"/>
      <c r="H71" s="234" t="s">
        <v>151</v>
      </c>
      <c r="I71" s="232" t="s">
        <v>151</v>
      </c>
      <c r="J71" s="233" t="s">
        <v>151</v>
      </c>
      <c r="K71" s="232"/>
      <c r="L71" s="234" t="s">
        <v>151</v>
      </c>
      <c r="M71" s="235" t="s">
        <v>151</v>
      </c>
      <c r="N71" s="233" t="s">
        <v>151</v>
      </c>
      <c r="O71" s="236"/>
      <c r="P71" s="237" t="s">
        <v>151</v>
      </c>
      <c r="Q71" s="233" t="s">
        <v>151</v>
      </c>
      <c r="R71" s="233"/>
      <c r="S71" s="237" t="s">
        <v>151</v>
      </c>
      <c r="T71" s="238" t="s">
        <v>151</v>
      </c>
    </row>
    <row r="72" spans="1:20" x14ac:dyDescent="0.25">
      <c r="A72" s="70">
        <v>59</v>
      </c>
      <c r="B72" s="47">
        <v>1987</v>
      </c>
      <c r="D72" s="231" t="s">
        <v>151</v>
      </c>
      <c r="E72" s="232" t="s">
        <v>151</v>
      </c>
      <c r="F72" s="233" t="s">
        <v>151</v>
      </c>
      <c r="G72" s="232"/>
      <c r="H72" s="234" t="s">
        <v>151</v>
      </c>
      <c r="I72" s="232" t="s">
        <v>151</v>
      </c>
      <c r="J72" s="233" t="s">
        <v>151</v>
      </c>
      <c r="K72" s="232"/>
      <c r="L72" s="234" t="s">
        <v>151</v>
      </c>
      <c r="M72" s="235" t="s">
        <v>151</v>
      </c>
      <c r="N72" s="233" t="s">
        <v>151</v>
      </c>
      <c r="O72" s="236"/>
      <c r="P72" s="237" t="s">
        <v>151</v>
      </c>
      <c r="Q72" s="233" t="s">
        <v>151</v>
      </c>
      <c r="R72" s="233"/>
      <c r="S72" s="237" t="s">
        <v>151</v>
      </c>
      <c r="T72" s="238" t="s">
        <v>151</v>
      </c>
    </row>
    <row r="73" spans="1:20" x14ac:dyDescent="0.25">
      <c r="A73" s="70">
        <v>60</v>
      </c>
      <c r="B73" s="47">
        <v>1988</v>
      </c>
      <c r="D73" s="231" t="s">
        <v>151</v>
      </c>
      <c r="E73" s="232" t="s">
        <v>151</v>
      </c>
      <c r="F73" s="233" t="s">
        <v>151</v>
      </c>
      <c r="G73" s="232"/>
      <c r="H73" s="234" t="s">
        <v>151</v>
      </c>
      <c r="I73" s="232" t="s">
        <v>151</v>
      </c>
      <c r="J73" s="233" t="s">
        <v>151</v>
      </c>
      <c r="K73" s="232"/>
      <c r="L73" s="234" t="s">
        <v>151</v>
      </c>
      <c r="M73" s="235" t="s">
        <v>151</v>
      </c>
      <c r="N73" s="233" t="s">
        <v>151</v>
      </c>
      <c r="O73" s="236"/>
      <c r="P73" s="237" t="s">
        <v>151</v>
      </c>
      <c r="Q73" s="233" t="s">
        <v>151</v>
      </c>
      <c r="R73" s="233"/>
      <c r="S73" s="237" t="s">
        <v>151</v>
      </c>
      <c r="T73" s="238" t="s">
        <v>151</v>
      </c>
    </row>
    <row r="74" spans="1:20" x14ac:dyDescent="0.25">
      <c r="A74" s="70">
        <v>61</v>
      </c>
      <c r="B74" s="47">
        <v>1989</v>
      </c>
      <c r="D74" s="231" t="s">
        <v>151</v>
      </c>
      <c r="E74" s="232" t="s">
        <v>151</v>
      </c>
      <c r="F74" s="233" t="s">
        <v>151</v>
      </c>
      <c r="G74" s="232"/>
      <c r="H74" s="234" t="s">
        <v>151</v>
      </c>
      <c r="I74" s="232" t="s">
        <v>151</v>
      </c>
      <c r="J74" s="233" t="s">
        <v>151</v>
      </c>
      <c r="K74" s="232"/>
      <c r="L74" s="234" t="s">
        <v>151</v>
      </c>
      <c r="M74" s="235" t="s">
        <v>151</v>
      </c>
      <c r="N74" s="233" t="s">
        <v>151</v>
      </c>
      <c r="O74" s="236"/>
      <c r="P74" s="237" t="s">
        <v>151</v>
      </c>
      <c r="Q74" s="233" t="s">
        <v>151</v>
      </c>
      <c r="R74" s="233"/>
      <c r="S74" s="237" t="s">
        <v>151</v>
      </c>
      <c r="T74" s="238" t="s">
        <v>151</v>
      </c>
    </row>
    <row r="75" spans="1:20" x14ac:dyDescent="0.25">
      <c r="A75" s="70">
        <v>62</v>
      </c>
      <c r="B75" s="47">
        <v>1990</v>
      </c>
      <c r="D75" s="231" t="s">
        <v>151</v>
      </c>
      <c r="E75" s="232" t="s">
        <v>151</v>
      </c>
      <c r="F75" s="233" t="s">
        <v>151</v>
      </c>
      <c r="G75" s="232"/>
      <c r="H75" s="234" t="s">
        <v>151</v>
      </c>
      <c r="I75" s="232" t="s">
        <v>151</v>
      </c>
      <c r="J75" s="233" t="s">
        <v>151</v>
      </c>
      <c r="K75" s="232"/>
      <c r="L75" s="234" t="s">
        <v>151</v>
      </c>
      <c r="M75" s="235" t="s">
        <v>151</v>
      </c>
      <c r="N75" s="233" t="s">
        <v>151</v>
      </c>
      <c r="O75" s="236"/>
      <c r="P75" s="237" t="s">
        <v>151</v>
      </c>
      <c r="Q75" s="233" t="s">
        <v>151</v>
      </c>
      <c r="R75" s="233"/>
      <c r="S75" s="237" t="s">
        <v>151</v>
      </c>
      <c r="T75" s="238" t="s">
        <v>151</v>
      </c>
    </row>
    <row r="76" spans="1:20" x14ac:dyDescent="0.25">
      <c r="A76" s="70">
        <v>63</v>
      </c>
      <c r="B76" s="47">
        <v>1991</v>
      </c>
      <c r="D76" s="231" t="s">
        <v>151</v>
      </c>
      <c r="E76" s="232" t="s">
        <v>151</v>
      </c>
      <c r="F76" s="233" t="s">
        <v>151</v>
      </c>
      <c r="G76" s="232"/>
      <c r="H76" s="234" t="s">
        <v>151</v>
      </c>
      <c r="I76" s="232" t="s">
        <v>151</v>
      </c>
      <c r="J76" s="233" t="s">
        <v>151</v>
      </c>
      <c r="K76" s="232"/>
      <c r="L76" s="234" t="s">
        <v>151</v>
      </c>
      <c r="M76" s="235" t="s">
        <v>151</v>
      </c>
      <c r="N76" s="233" t="s">
        <v>151</v>
      </c>
      <c r="O76" s="236"/>
      <c r="P76" s="237" t="s">
        <v>151</v>
      </c>
      <c r="Q76" s="233" t="s">
        <v>151</v>
      </c>
      <c r="R76" s="233"/>
      <c r="S76" s="237" t="s">
        <v>151</v>
      </c>
      <c r="T76" s="238" t="s">
        <v>151</v>
      </c>
    </row>
    <row r="77" spans="1:20" x14ac:dyDescent="0.25">
      <c r="A77" s="70">
        <v>64</v>
      </c>
      <c r="B77" s="47">
        <v>1992</v>
      </c>
      <c r="D77" s="231" t="s">
        <v>151</v>
      </c>
      <c r="E77" s="232" t="s">
        <v>151</v>
      </c>
      <c r="F77" s="233" t="s">
        <v>151</v>
      </c>
      <c r="G77" s="232"/>
      <c r="H77" s="234" t="s">
        <v>151</v>
      </c>
      <c r="I77" s="232" t="s">
        <v>151</v>
      </c>
      <c r="J77" s="233" t="s">
        <v>151</v>
      </c>
      <c r="K77" s="232"/>
      <c r="L77" s="234" t="s">
        <v>151</v>
      </c>
      <c r="M77" s="235" t="s">
        <v>151</v>
      </c>
      <c r="N77" s="233" t="s">
        <v>151</v>
      </c>
      <c r="O77" s="236"/>
      <c r="P77" s="237" t="s">
        <v>151</v>
      </c>
      <c r="Q77" s="233" t="s">
        <v>151</v>
      </c>
      <c r="R77" s="233"/>
      <c r="S77" s="237" t="s">
        <v>151</v>
      </c>
      <c r="T77" s="238" t="s">
        <v>151</v>
      </c>
    </row>
    <row r="78" spans="1:20" x14ac:dyDescent="0.25">
      <c r="A78" s="70">
        <v>65</v>
      </c>
      <c r="B78" s="47">
        <v>1993</v>
      </c>
      <c r="D78" s="231" t="s">
        <v>151</v>
      </c>
      <c r="E78" s="232" t="s">
        <v>151</v>
      </c>
      <c r="F78" s="233" t="s">
        <v>151</v>
      </c>
      <c r="G78" s="232"/>
      <c r="H78" s="234" t="s">
        <v>151</v>
      </c>
      <c r="I78" s="232" t="s">
        <v>151</v>
      </c>
      <c r="J78" s="233" t="s">
        <v>151</v>
      </c>
      <c r="K78" s="232"/>
      <c r="L78" s="234" t="s">
        <v>151</v>
      </c>
      <c r="M78" s="235" t="s">
        <v>151</v>
      </c>
      <c r="N78" s="233" t="s">
        <v>151</v>
      </c>
      <c r="O78" s="236"/>
      <c r="P78" s="237" t="s">
        <v>151</v>
      </c>
      <c r="Q78" s="233" t="s">
        <v>151</v>
      </c>
      <c r="R78" s="233"/>
      <c r="S78" s="237" t="s">
        <v>151</v>
      </c>
      <c r="T78" s="238" t="s">
        <v>151</v>
      </c>
    </row>
    <row r="79" spans="1:20" x14ac:dyDescent="0.25">
      <c r="A79" s="70">
        <v>66</v>
      </c>
      <c r="B79" s="47">
        <v>1994</v>
      </c>
      <c r="D79" s="231" t="s">
        <v>151</v>
      </c>
      <c r="E79" s="232" t="s">
        <v>151</v>
      </c>
      <c r="F79" s="233" t="s">
        <v>151</v>
      </c>
      <c r="G79" s="232"/>
      <c r="H79" s="234" t="s">
        <v>151</v>
      </c>
      <c r="I79" s="232" t="s">
        <v>151</v>
      </c>
      <c r="J79" s="233" t="s">
        <v>151</v>
      </c>
      <c r="K79" s="232"/>
      <c r="L79" s="234" t="s">
        <v>151</v>
      </c>
      <c r="M79" s="235" t="s">
        <v>151</v>
      </c>
      <c r="N79" s="233" t="s">
        <v>151</v>
      </c>
      <c r="O79" s="236"/>
      <c r="P79" s="237" t="s">
        <v>151</v>
      </c>
      <c r="Q79" s="233" t="s">
        <v>151</v>
      </c>
      <c r="R79" s="233"/>
      <c r="S79" s="237" t="s">
        <v>151</v>
      </c>
      <c r="T79" s="238" t="s">
        <v>151</v>
      </c>
    </row>
    <row r="80" spans="1:20" x14ac:dyDescent="0.25">
      <c r="A80" s="70">
        <v>67</v>
      </c>
      <c r="B80" s="47">
        <v>1995</v>
      </c>
      <c r="D80" s="231" t="s">
        <v>151</v>
      </c>
      <c r="E80" s="232" t="s">
        <v>151</v>
      </c>
      <c r="F80" s="233" t="s">
        <v>151</v>
      </c>
      <c r="G80" s="232"/>
      <c r="H80" s="234" t="s">
        <v>151</v>
      </c>
      <c r="I80" s="232" t="s">
        <v>151</v>
      </c>
      <c r="J80" s="233" t="s">
        <v>151</v>
      </c>
      <c r="K80" s="232"/>
      <c r="L80" s="234" t="s">
        <v>151</v>
      </c>
      <c r="M80" s="235" t="s">
        <v>151</v>
      </c>
      <c r="N80" s="233" t="s">
        <v>151</v>
      </c>
      <c r="O80" s="236"/>
      <c r="P80" s="237" t="s">
        <v>151</v>
      </c>
      <c r="Q80" s="233" t="s">
        <v>151</v>
      </c>
      <c r="R80" s="233"/>
      <c r="S80" s="237" t="s">
        <v>151</v>
      </c>
      <c r="T80" s="238" t="s">
        <v>151</v>
      </c>
    </row>
    <row r="81" spans="1:20" x14ac:dyDescent="0.25">
      <c r="A81" s="70">
        <v>68</v>
      </c>
      <c r="B81" s="47">
        <v>1996</v>
      </c>
      <c r="D81" s="231" t="s">
        <v>151</v>
      </c>
      <c r="E81" s="232" t="s">
        <v>151</v>
      </c>
      <c r="F81" s="233" t="s">
        <v>151</v>
      </c>
      <c r="G81" s="232"/>
      <c r="H81" s="234" t="s">
        <v>151</v>
      </c>
      <c r="I81" s="232" t="s">
        <v>151</v>
      </c>
      <c r="J81" s="233" t="s">
        <v>151</v>
      </c>
      <c r="K81" s="232"/>
      <c r="L81" s="234" t="s">
        <v>151</v>
      </c>
      <c r="M81" s="235" t="s">
        <v>151</v>
      </c>
      <c r="N81" s="233" t="s">
        <v>151</v>
      </c>
      <c r="O81" s="236"/>
      <c r="P81" s="237" t="s">
        <v>151</v>
      </c>
      <c r="Q81" s="233" t="s">
        <v>151</v>
      </c>
      <c r="R81" s="233"/>
      <c r="S81" s="237" t="s">
        <v>151</v>
      </c>
      <c r="T81" s="238" t="s">
        <v>151</v>
      </c>
    </row>
    <row r="82" spans="1:20" x14ac:dyDescent="0.25">
      <c r="A82" s="70">
        <v>69</v>
      </c>
      <c r="B82" s="47">
        <v>1997</v>
      </c>
      <c r="D82" s="231" t="s">
        <v>151</v>
      </c>
      <c r="E82" s="232" t="s">
        <v>151</v>
      </c>
      <c r="F82" s="233" t="s">
        <v>151</v>
      </c>
      <c r="G82" s="232"/>
      <c r="H82" s="234" t="s">
        <v>151</v>
      </c>
      <c r="I82" s="232" t="s">
        <v>151</v>
      </c>
      <c r="J82" s="233" t="s">
        <v>151</v>
      </c>
      <c r="K82" s="232"/>
      <c r="L82" s="234" t="s">
        <v>151</v>
      </c>
      <c r="M82" s="235" t="s">
        <v>151</v>
      </c>
      <c r="N82" s="233" t="s">
        <v>151</v>
      </c>
      <c r="O82" s="236"/>
      <c r="P82" s="237" t="s">
        <v>151</v>
      </c>
      <c r="Q82" s="233" t="s">
        <v>151</v>
      </c>
      <c r="R82" s="233"/>
      <c r="S82" s="237" t="s">
        <v>151</v>
      </c>
      <c r="T82" s="238" t="s">
        <v>151</v>
      </c>
    </row>
    <row r="83" spans="1:20" x14ac:dyDescent="0.25">
      <c r="A83" s="70">
        <v>70</v>
      </c>
      <c r="B83" s="47">
        <v>1998</v>
      </c>
      <c r="D83" s="231" t="s">
        <v>151</v>
      </c>
      <c r="E83" s="232" t="s">
        <v>151</v>
      </c>
      <c r="F83" s="233" t="s">
        <v>151</v>
      </c>
      <c r="G83" s="232"/>
      <c r="H83" s="234" t="s">
        <v>151</v>
      </c>
      <c r="I83" s="232" t="s">
        <v>151</v>
      </c>
      <c r="J83" s="233" t="s">
        <v>151</v>
      </c>
      <c r="K83" s="232"/>
      <c r="L83" s="234" t="s">
        <v>151</v>
      </c>
      <c r="M83" s="235" t="s">
        <v>151</v>
      </c>
      <c r="N83" s="233" t="s">
        <v>151</v>
      </c>
      <c r="O83" s="236"/>
      <c r="P83" s="237" t="s">
        <v>151</v>
      </c>
      <c r="Q83" s="233" t="s">
        <v>151</v>
      </c>
      <c r="R83" s="233"/>
      <c r="S83" s="237" t="s">
        <v>151</v>
      </c>
      <c r="T83" s="238" t="s">
        <v>151</v>
      </c>
    </row>
    <row r="84" spans="1:20" x14ac:dyDescent="0.25">
      <c r="A84" s="70">
        <v>71</v>
      </c>
      <c r="B84" s="47">
        <v>1999</v>
      </c>
      <c r="D84" s="231" t="s">
        <v>151</v>
      </c>
      <c r="E84" s="232" t="s">
        <v>151</v>
      </c>
      <c r="F84" s="233" t="s">
        <v>151</v>
      </c>
      <c r="G84" s="232"/>
      <c r="H84" s="234" t="s">
        <v>151</v>
      </c>
      <c r="I84" s="232" t="s">
        <v>151</v>
      </c>
      <c r="J84" s="233" t="s">
        <v>151</v>
      </c>
      <c r="K84" s="232"/>
      <c r="L84" s="234" t="s">
        <v>151</v>
      </c>
      <c r="M84" s="235" t="s">
        <v>151</v>
      </c>
      <c r="N84" s="233" t="s">
        <v>151</v>
      </c>
      <c r="O84" s="236"/>
      <c r="P84" s="237" t="s">
        <v>151</v>
      </c>
      <c r="Q84" s="233" t="s">
        <v>151</v>
      </c>
      <c r="R84" s="233"/>
      <c r="S84" s="237" t="s">
        <v>151</v>
      </c>
      <c r="T84" s="238" t="s">
        <v>151</v>
      </c>
    </row>
    <row r="85" spans="1:20" x14ac:dyDescent="0.25">
      <c r="A85" s="70">
        <v>72</v>
      </c>
      <c r="B85" s="47">
        <v>2000</v>
      </c>
      <c r="D85" s="231" t="s">
        <v>151</v>
      </c>
      <c r="E85" s="232" t="s">
        <v>151</v>
      </c>
      <c r="F85" s="233" t="s">
        <v>151</v>
      </c>
      <c r="G85" s="232"/>
      <c r="H85" s="234" t="s">
        <v>151</v>
      </c>
      <c r="I85" s="232" t="s">
        <v>151</v>
      </c>
      <c r="J85" s="233" t="s">
        <v>151</v>
      </c>
      <c r="K85" s="232"/>
      <c r="L85" s="234" t="s">
        <v>151</v>
      </c>
      <c r="M85" s="235" t="s">
        <v>151</v>
      </c>
      <c r="N85" s="233" t="s">
        <v>151</v>
      </c>
      <c r="O85" s="236"/>
      <c r="P85" s="237" t="s">
        <v>151</v>
      </c>
      <c r="Q85" s="233" t="s">
        <v>151</v>
      </c>
      <c r="R85" s="233"/>
      <c r="S85" s="237" t="s">
        <v>151</v>
      </c>
      <c r="T85" s="238" t="s">
        <v>151</v>
      </c>
    </row>
    <row r="86" spans="1:20" x14ac:dyDescent="0.25">
      <c r="A86" s="70">
        <v>73</v>
      </c>
      <c r="B86" s="47">
        <v>2001</v>
      </c>
      <c r="D86" s="231" t="s">
        <v>151</v>
      </c>
      <c r="E86" s="232" t="s">
        <v>151</v>
      </c>
      <c r="F86" s="233" t="s">
        <v>151</v>
      </c>
      <c r="G86" s="232"/>
      <c r="H86" s="234" t="s">
        <v>151</v>
      </c>
      <c r="I86" s="232" t="s">
        <v>151</v>
      </c>
      <c r="J86" s="233" t="s">
        <v>151</v>
      </c>
      <c r="K86" s="232"/>
      <c r="L86" s="234" t="s">
        <v>151</v>
      </c>
      <c r="M86" s="235" t="s">
        <v>151</v>
      </c>
      <c r="N86" s="233" t="s">
        <v>151</v>
      </c>
      <c r="O86" s="236"/>
      <c r="P86" s="237" t="s">
        <v>151</v>
      </c>
      <c r="Q86" s="233" t="s">
        <v>151</v>
      </c>
      <c r="R86" s="233"/>
      <c r="S86" s="237" t="s">
        <v>151</v>
      </c>
      <c r="T86" s="238" t="s">
        <v>151</v>
      </c>
    </row>
    <row r="87" spans="1:20" x14ac:dyDescent="0.25">
      <c r="A87" s="70">
        <v>74</v>
      </c>
      <c r="B87" s="47">
        <v>2002</v>
      </c>
      <c r="D87" s="231" t="s">
        <v>151</v>
      </c>
      <c r="E87" s="232" t="s">
        <v>151</v>
      </c>
      <c r="F87" s="233" t="s">
        <v>151</v>
      </c>
      <c r="G87" s="232"/>
      <c r="H87" s="234" t="s">
        <v>151</v>
      </c>
      <c r="I87" s="232" t="s">
        <v>151</v>
      </c>
      <c r="J87" s="233" t="s">
        <v>151</v>
      </c>
      <c r="K87" s="232"/>
      <c r="L87" s="234" t="s">
        <v>151</v>
      </c>
      <c r="M87" s="235" t="s">
        <v>151</v>
      </c>
      <c r="N87" s="233" t="s">
        <v>151</v>
      </c>
      <c r="O87" s="236"/>
      <c r="P87" s="237" t="s">
        <v>151</v>
      </c>
      <c r="Q87" s="233" t="s">
        <v>151</v>
      </c>
      <c r="R87" s="233"/>
      <c r="S87" s="237" t="s">
        <v>151</v>
      </c>
      <c r="T87" s="238" t="s">
        <v>151</v>
      </c>
    </row>
    <row r="88" spans="1:20" x14ac:dyDescent="0.25">
      <c r="A88" s="70">
        <v>75</v>
      </c>
      <c r="B88" s="47">
        <v>2003</v>
      </c>
      <c r="D88" s="231" t="s">
        <v>151</v>
      </c>
      <c r="E88" s="232" t="s">
        <v>151</v>
      </c>
      <c r="F88" s="233" t="s">
        <v>151</v>
      </c>
      <c r="G88" s="232"/>
      <c r="H88" s="234" t="s">
        <v>151</v>
      </c>
      <c r="I88" s="232" t="s">
        <v>151</v>
      </c>
      <c r="J88" s="233" t="s">
        <v>151</v>
      </c>
      <c r="K88" s="232"/>
      <c r="L88" s="234" t="s">
        <v>151</v>
      </c>
      <c r="M88" s="235" t="s">
        <v>151</v>
      </c>
      <c r="N88" s="233" t="s">
        <v>151</v>
      </c>
      <c r="O88" s="236"/>
      <c r="P88" s="237" t="s">
        <v>151</v>
      </c>
      <c r="Q88" s="233" t="s">
        <v>151</v>
      </c>
      <c r="R88" s="233"/>
      <c r="S88" s="237" t="s">
        <v>151</v>
      </c>
      <c r="T88" s="238" t="s">
        <v>151</v>
      </c>
    </row>
    <row r="89" spans="1:20" x14ac:dyDescent="0.25">
      <c r="A89" s="70">
        <v>76</v>
      </c>
      <c r="B89" s="47">
        <v>2004</v>
      </c>
      <c r="D89" s="231" t="s">
        <v>151</v>
      </c>
      <c r="E89" s="232" t="s">
        <v>151</v>
      </c>
      <c r="F89" s="233" t="s">
        <v>151</v>
      </c>
      <c r="G89" s="232"/>
      <c r="H89" s="234" t="s">
        <v>151</v>
      </c>
      <c r="I89" s="232" t="s">
        <v>151</v>
      </c>
      <c r="J89" s="233" t="s">
        <v>151</v>
      </c>
      <c r="K89" s="232"/>
      <c r="L89" s="234" t="s">
        <v>151</v>
      </c>
      <c r="M89" s="235" t="s">
        <v>151</v>
      </c>
      <c r="N89" s="233" t="s">
        <v>151</v>
      </c>
      <c r="O89" s="236"/>
      <c r="P89" s="237" t="s">
        <v>151</v>
      </c>
      <c r="Q89" s="233" t="s">
        <v>151</v>
      </c>
      <c r="R89" s="233"/>
      <c r="S89" s="237" t="s">
        <v>151</v>
      </c>
      <c r="T89" s="238" t="s">
        <v>151</v>
      </c>
    </row>
    <row r="90" spans="1:20" x14ac:dyDescent="0.25">
      <c r="A90" s="70">
        <v>77</v>
      </c>
      <c r="B90" s="47">
        <v>2005</v>
      </c>
      <c r="D90" s="231" t="s">
        <v>151</v>
      </c>
      <c r="E90" s="232" t="s">
        <v>151</v>
      </c>
      <c r="F90" s="233" t="s">
        <v>151</v>
      </c>
      <c r="G90" s="232"/>
      <c r="H90" s="234" t="s">
        <v>151</v>
      </c>
      <c r="I90" s="232" t="s">
        <v>151</v>
      </c>
      <c r="J90" s="233" t="s">
        <v>151</v>
      </c>
      <c r="K90" s="232"/>
      <c r="L90" s="234" t="s">
        <v>151</v>
      </c>
      <c r="M90" s="235" t="s">
        <v>151</v>
      </c>
      <c r="N90" s="233" t="s">
        <v>151</v>
      </c>
      <c r="O90" s="236"/>
      <c r="P90" s="237" t="s">
        <v>151</v>
      </c>
      <c r="Q90" s="233" t="s">
        <v>151</v>
      </c>
      <c r="R90" s="233"/>
      <c r="S90" s="237" t="s">
        <v>151</v>
      </c>
      <c r="T90" s="238" t="s">
        <v>151</v>
      </c>
    </row>
    <row r="91" spans="1:20" x14ac:dyDescent="0.25">
      <c r="A91" s="70">
        <v>78</v>
      </c>
      <c r="B91" s="47">
        <v>2006</v>
      </c>
      <c r="D91" s="231" t="s">
        <v>151</v>
      </c>
      <c r="E91" s="232" t="s">
        <v>151</v>
      </c>
      <c r="F91" s="233" t="s">
        <v>151</v>
      </c>
      <c r="G91" s="232"/>
      <c r="H91" s="234" t="s">
        <v>151</v>
      </c>
      <c r="I91" s="232" t="s">
        <v>151</v>
      </c>
      <c r="J91" s="233" t="s">
        <v>151</v>
      </c>
      <c r="K91" s="232"/>
      <c r="L91" s="234" t="s">
        <v>151</v>
      </c>
      <c r="M91" s="235" t="s">
        <v>151</v>
      </c>
      <c r="N91" s="233" t="s">
        <v>151</v>
      </c>
      <c r="O91" s="236"/>
      <c r="P91" s="237" t="s">
        <v>151</v>
      </c>
      <c r="Q91" s="233" t="s">
        <v>151</v>
      </c>
      <c r="R91" s="233"/>
      <c r="S91" s="237" t="s">
        <v>151</v>
      </c>
      <c r="T91" s="238" t="s">
        <v>151</v>
      </c>
    </row>
    <row r="92" spans="1:20" x14ac:dyDescent="0.25">
      <c r="A92" s="70">
        <v>79</v>
      </c>
      <c r="B92" s="47">
        <v>2007</v>
      </c>
      <c r="D92" s="231" t="s">
        <v>151</v>
      </c>
      <c r="E92" s="232" t="s">
        <v>151</v>
      </c>
      <c r="F92" s="233" t="s">
        <v>151</v>
      </c>
      <c r="G92" s="232"/>
      <c r="H92" s="234" t="s">
        <v>151</v>
      </c>
      <c r="I92" s="232" t="s">
        <v>151</v>
      </c>
      <c r="J92" s="233" t="s">
        <v>151</v>
      </c>
      <c r="K92" s="232"/>
      <c r="L92" s="234" t="s">
        <v>151</v>
      </c>
      <c r="M92" s="235" t="s">
        <v>151</v>
      </c>
      <c r="N92" s="233" t="s">
        <v>151</v>
      </c>
      <c r="O92" s="236"/>
      <c r="P92" s="237" t="s">
        <v>151</v>
      </c>
      <c r="Q92" s="233" t="s">
        <v>151</v>
      </c>
      <c r="R92" s="233"/>
      <c r="S92" s="237" t="s">
        <v>151</v>
      </c>
      <c r="T92" s="238" t="s">
        <v>151</v>
      </c>
    </row>
    <row r="93" spans="1:20" x14ac:dyDescent="0.25">
      <c r="A93" s="70">
        <v>80</v>
      </c>
      <c r="B93" s="47">
        <v>2008</v>
      </c>
      <c r="D93" s="231" t="s">
        <v>151</v>
      </c>
      <c r="E93" s="232" t="s">
        <v>151</v>
      </c>
      <c r="F93" s="233" t="s">
        <v>151</v>
      </c>
      <c r="G93" s="232"/>
      <c r="H93" s="234" t="s">
        <v>151</v>
      </c>
      <c r="I93" s="232" t="s">
        <v>151</v>
      </c>
      <c r="J93" s="233" t="s">
        <v>151</v>
      </c>
      <c r="K93" s="232"/>
      <c r="L93" s="234" t="s">
        <v>151</v>
      </c>
      <c r="M93" s="235" t="s">
        <v>151</v>
      </c>
      <c r="N93" s="233" t="s">
        <v>151</v>
      </c>
      <c r="O93" s="236"/>
      <c r="P93" s="237" t="s">
        <v>151</v>
      </c>
      <c r="Q93" s="233" t="s">
        <v>151</v>
      </c>
      <c r="R93" s="233"/>
      <c r="S93" s="237" t="s">
        <v>151</v>
      </c>
      <c r="T93" s="238" t="s">
        <v>151</v>
      </c>
    </row>
    <row r="94" spans="1:20" x14ac:dyDescent="0.25">
      <c r="A94" s="70"/>
      <c r="B94" s="47"/>
      <c r="D94" s="162"/>
      <c r="E94" s="122"/>
      <c r="F94" s="123"/>
      <c r="G94" s="122"/>
      <c r="H94" s="159"/>
      <c r="I94" s="122"/>
      <c r="J94" s="123"/>
      <c r="K94" s="122"/>
      <c r="L94" s="159"/>
      <c r="M94" s="122"/>
      <c r="N94" s="123"/>
      <c r="O94" s="122"/>
      <c r="P94" s="159"/>
      <c r="Q94" s="123"/>
      <c r="R94" s="122"/>
      <c r="S94" s="159"/>
      <c r="T94" s="133"/>
    </row>
    <row r="95" spans="1:20" ht="13.8" thickBot="1" x14ac:dyDescent="0.3">
      <c r="A95" s="216" t="s">
        <v>68</v>
      </c>
      <c r="B95" s="217"/>
      <c r="D95" s="163">
        <v>-2579504.7035254752</v>
      </c>
      <c r="E95" s="164">
        <v>-7605266.4360901089</v>
      </c>
      <c r="F95" s="165">
        <v>-10184771.139615577</v>
      </c>
      <c r="G95" s="164"/>
      <c r="H95" s="166">
        <v>-794866.43182215525</v>
      </c>
      <c r="I95" s="164">
        <v>-1161843.2613216913</v>
      </c>
      <c r="J95" s="165">
        <v>-1956709.6931438472</v>
      </c>
      <c r="K95" s="164"/>
      <c r="L95" s="166">
        <v>-8228061.446471734</v>
      </c>
      <c r="M95" s="167"/>
      <c r="N95" s="165">
        <v>-3797945.2042314038</v>
      </c>
      <c r="O95" s="147"/>
      <c r="P95" s="168"/>
      <c r="Q95" s="165">
        <v>-3771376.6983242603</v>
      </c>
      <c r="R95" s="147"/>
      <c r="S95" s="168"/>
      <c r="T95" s="169">
        <v>-658708.50064991997</v>
      </c>
    </row>
    <row r="96" spans="1:20" ht="13.8" thickTop="1" x14ac:dyDescent="0.25"/>
    <row r="97" spans="20:20" x14ac:dyDescent="0.25">
      <c r="T97" s="24">
        <v>-8228030.4032055838</v>
      </c>
    </row>
    <row r="98" spans="20:20" x14ac:dyDescent="0.25">
      <c r="T98" s="24">
        <v>31.043266150169075</v>
      </c>
    </row>
  </sheetData>
  <mergeCells count="7">
    <mergeCell ref="AC1:AJ1"/>
    <mergeCell ref="AC2:AJ2"/>
    <mergeCell ref="AC3:AJ3"/>
    <mergeCell ref="A95:B95"/>
    <mergeCell ref="D8:F8"/>
    <mergeCell ref="H8:J8"/>
    <mergeCell ref="L8:N8"/>
  </mergeCells>
  <pageMargins left="0.7" right="0.7" top="0.75" bottom="0.75" header="0.3" footer="0.3"/>
  <pageSetup scale="70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1953</v>
      </c>
      <c r="N4" s="81"/>
      <c r="O4" s="81"/>
      <c r="P4" s="81"/>
      <c r="R4" s="1" t="s">
        <v>9</v>
      </c>
      <c r="S4" s="81">
        <v>1953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1953</v>
      </c>
      <c r="AH4" s="81"/>
      <c r="AI4" s="81"/>
      <c r="AJ4" s="81"/>
      <c r="AS4" s="81" t="s">
        <v>9</v>
      </c>
      <c r="AT4" s="81">
        <v>1953</v>
      </c>
      <c r="BE4" s="81" t="s">
        <v>9</v>
      </c>
      <c r="BF4" s="81">
        <v>1953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388654.28899999982</v>
      </c>
      <c r="AU6" s="17" t="s">
        <v>141</v>
      </c>
      <c r="AV6" s="18"/>
      <c r="AW6" s="69">
        <v>1780845.9600000121</v>
      </c>
      <c r="BB6" s="17" t="s">
        <v>140</v>
      </c>
      <c r="BC6" s="18"/>
      <c r="BD6" s="18"/>
      <c r="BE6" s="69">
        <v>30919.437000000016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332488.91099999857</v>
      </c>
      <c r="AU7" s="70" t="s">
        <v>143</v>
      </c>
      <c r="AV7" s="56"/>
      <c r="AW7" s="71">
        <v>545685.95999999973</v>
      </c>
      <c r="BB7" s="70" t="s">
        <v>142</v>
      </c>
      <c r="BC7" s="56"/>
      <c r="BD7" s="56"/>
      <c r="BE7" s="71">
        <v>188897.39399999948</v>
      </c>
      <c r="BG7" s="70" t="s">
        <v>143</v>
      </c>
      <c r="BH7" s="56"/>
      <c r="BI7" s="71">
        <v>545685.95999999973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190412.30500000005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1618256.2037315366</v>
      </c>
      <c r="BD14" s="73">
        <v>1602224.7107048032</v>
      </c>
      <c r="BE14" s="73">
        <v>12032.394000000004</v>
      </c>
      <c r="BF14" s="73">
        <v>6284.9456291809083</v>
      </c>
      <c r="BG14" s="73">
        <v>0</v>
      </c>
      <c r="BH14" s="22">
        <v>-304932.96900000004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957922.20970535267</v>
      </c>
      <c r="BD15" s="73">
        <v>957761.74162673939</v>
      </c>
      <c r="BE15" s="73">
        <v>385.65099999999995</v>
      </c>
      <c r="BF15" s="73">
        <v>0</v>
      </c>
      <c r="BG15" s="73">
        <v>0</v>
      </c>
      <c r="BH15" s="22">
        <v>-993.22299999999996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436516.89109063143</v>
      </c>
      <c r="BD16" s="73">
        <v>436516.89109063143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234448.59725570676</v>
      </c>
      <c r="BD17" s="73">
        <v>234448.59725570676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137113.0054683685</v>
      </c>
      <c r="BD18" s="73">
        <v>137113.0054683685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99631.89526367186</v>
      </c>
      <c r="BD19" s="73">
        <v>127537.30522727966</v>
      </c>
      <c r="BE19" s="73">
        <v>4853.0268017272947</v>
      </c>
      <c r="BF19" s="73">
        <v>101835.40211434926</v>
      </c>
      <c r="BG19" s="73">
        <v>0</v>
      </c>
      <c r="BH19" s="22">
        <v>-350017.75332381</v>
      </c>
      <c r="BI19" s="74">
        <v>14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111025.11967086791</v>
      </c>
      <c r="BD20" s="73">
        <v>128537.75402641296</v>
      </c>
      <c r="BE20" s="73">
        <v>3687.6001440734749</v>
      </c>
      <c r="BF20" s="73">
        <v>38654.464841461246</v>
      </c>
      <c r="BG20" s="73">
        <v>0</v>
      </c>
      <c r="BH20" s="22">
        <v>-254523.01409008048</v>
      </c>
      <c r="BI20" s="74">
        <v>12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15047.334851741791</v>
      </c>
      <c r="BD21" s="73">
        <v>17236.446798801422</v>
      </c>
      <c r="BE21" s="73">
        <v>9960.7650541992334</v>
      </c>
      <c r="BF21" s="73">
        <v>35577.33776818683</v>
      </c>
      <c r="BG21" s="73">
        <v>0</v>
      </c>
      <c r="BH21" s="22">
        <v>-265926.03472934652</v>
      </c>
      <c r="BI21" s="74">
        <v>14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12435.675402164457</v>
      </c>
      <c r="BD22" s="73">
        <v>12435.675402164457</v>
      </c>
      <c r="BE22" s="73">
        <v>0</v>
      </c>
      <c r="BF22" s="73">
        <v>6545.2436468217602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18499.789367198944</v>
      </c>
      <c r="BD23" s="73">
        <v>18499.789367198944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19704.862240791317</v>
      </c>
      <c r="BD24" s="73">
        <v>19704.862240791317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102807.36493873595</v>
      </c>
      <c r="BD25" s="73">
        <v>102807.36493873595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109049.52909088135</v>
      </c>
      <c r="BD26" s="73">
        <v>109049.52909088135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3872458.4780776496</v>
      </c>
      <c r="BD28" s="76">
        <v>3903873.6732385154</v>
      </c>
      <c r="BE28" s="76">
        <v>30919.437000000009</v>
      </c>
      <c r="BF28" s="76">
        <v>188897.39399999997</v>
      </c>
      <c r="BG28" s="76">
        <v>0</v>
      </c>
      <c r="BH28" s="77">
        <v>-1176392.9941432369</v>
      </c>
      <c r="BI28" s="78">
        <v>40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-9978.7341943414649</v>
      </c>
      <c r="AT30" s="76">
        <v>10450.800827635045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-4.9476511776447296E-10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3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1954</v>
      </c>
      <c r="N4" s="81"/>
      <c r="O4" s="81"/>
      <c r="P4" s="81"/>
      <c r="R4" s="1" t="s">
        <v>9</v>
      </c>
      <c r="S4" s="81">
        <v>1954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1954</v>
      </c>
      <c r="AH4" s="81"/>
      <c r="AI4" s="81"/>
      <c r="AJ4" s="81"/>
      <c r="AS4" s="81" t="s">
        <v>9</v>
      </c>
      <c r="AT4" s="81">
        <v>1954</v>
      </c>
      <c r="BE4" s="81" t="s">
        <v>9</v>
      </c>
      <c r="BF4" s="81">
        <v>1954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699415.7370000009</v>
      </c>
      <c r="AU6" s="17" t="s">
        <v>141</v>
      </c>
      <c r="AV6" s="18"/>
      <c r="AW6" s="69">
        <v>1761621.3160000038</v>
      </c>
      <c r="BB6" s="17" t="s">
        <v>140</v>
      </c>
      <c r="BC6" s="18"/>
      <c r="BD6" s="18"/>
      <c r="BE6" s="69">
        <v>47374.968000000095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452029.58599999931</v>
      </c>
      <c r="AU7" s="70" t="s">
        <v>143</v>
      </c>
      <c r="AV7" s="56"/>
      <c r="AW7" s="71">
        <v>526461.31600000034</v>
      </c>
      <c r="BB7" s="70" t="s">
        <v>142</v>
      </c>
      <c r="BC7" s="56"/>
      <c r="BD7" s="56"/>
      <c r="BE7" s="71">
        <v>320187.55199999985</v>
      </c>
      <c r="BG7" s="70" t="s">
        <v>143</v>
      </c>
      <c r="BH7" s="56"/>
      <c r="BI7" s="71">
        <v>526461.31600000034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99827.201000000437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1249914.292417526</v>
      </c>
      <c r="BD14" s="73">
        <v>1245456.4108409879</v>
      </c>
      <c r="BE14" s="73">
        <v>4973.421000000003</v>
      </c>
      <c r="BF14" s="73">
        <v>843.03202636718743</v>
      </c>
      <c r="BG14" s="73">
        <v>0</v>
      </c>
      <c r="BH14" s="22">
        <v>-52679.818999999989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518823.40943145746</v>
      </c>
      <c r="BD15" s="73">
        <v>518823.40943145746</v>
      </c>
      <c r="BE15" s="73">
        <v>31.436000000000007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207283.00322723383</v>
      </c>
      <c r="BD16" s="73">
        <v>207283.00322723383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119237.69953346251</v>
      </c>
      <c r="BD17" s="73">
        <v>119237.69953346251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52416.419675827019</v>
      </c>
      <c r="BD18" s="73">
        <v>52416.419675827019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40331.945705413818</v>
      </c>
      <c r="BD19" s="73">
        <v>100713.63705062866</v>
      </c>
      <c r="BE19" s="73">
        <v>11062.141116607669</v>
      </c>
      <c r="BF19" s="73">
        <v>170633.07178668247</v>
      </c>
      <c r="BG19" s="73">
        <v>0</v>
      </c>
      <c r="BH19" s="22">
        <v>-818591.17193495482</v>
      </c>
      <c r="BI19" s="74">
        <v>22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45629.742984771721</v>
      </c>
      <c r="BD20" s="73">
        <v>91741.016456604004</v>
      </c>
      <c r="BE20" s="73">
        <v>8486.1565909728943</v>
      </c>
      <c r="BF20" s="73">
        <v>61756.801316284305</v>
      </c>
      <c r="BG20" s="73">
        <v>0</v>
      </c>
      <c r="BH20" s="22">
        <v>-659971.46029689186</v>
      </c>
      <c r="BI20" s="74">
        <v>21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7271.4864015579224</v>
      </c>
      <c r="BD21" s="73">
        <v>12266.647251605988</v>
      </c>
      <c r="BE21" s="73">
        <v>22821.813292419436</v>
      </c>
      <c r="BF21" s="73">
        <v>69077.134160616581</v>
      </c>
      <c r="BG21" s="73">
        <v>0</v>
      </c>
      <c r="BH21" s="22">
        <v>-518811.02529892296</v>
      </c>
      <c r="BI21" s="74">
        <v>17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7135.9157535433751</v>
      </c>
      <c r="BD22" s="73">
        <v>7135.9157535433751</v>
      </c>
      <c r="BE22" s="73">
        <v>0</v>
      </c>
      <c r="BF22" s="73">
        <v>16728.734217313126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10191.577785015104</v>
      </c>
      <c r="BD23" s="73">
        <v>10191.577785015104</v>
      </c>
      <c r="BE23" s="73">
        <v>0</v>
      </c>
      <c r="BF23" s="73">
        <v>1148.7784927368245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12864.691168308256</v>
      </c>
      <c r="BD24" s="73">
        <v>12864.691168308256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35251.22155761718</v>
      </c>
      <c r="BD25" s="73">
        <v>35251.22155761718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37692.069408416741</v>
      </c>
      <c r="BD26" s="73">
        <v>37692.069408416741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2344043.4750501509</v>
      </c>
      <c r="BD28" s="76">
        <v>2451073.719140708</v>
      </c>
      <c r="BE28" s="76">
        <v>47374.968000000001</v>
      </c>
      <c r="BF28" s="76">
        <v>320187.55200000043</v>
      </c>
      <c r="BG28" s="76">
        <v>0</v>
      </c>
      <c r="BH28" s="77">
        <v>-2050053.4765307696</v>
      </c>
      <c r="BI28" s="78">
        <v>60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-16442.448230019305</v>
      </c>
      <c r="AT30" s="76">
        <v>16671.032207485696</v>
      </c>
      <c r="AU30" s="76">
        <v>4.6566128730773926E-10</v>
      </c>
      <c r="AV30" s="45"/>
      <c r="AW30" s="14"/>
      <c r="BB30" s="75" t="s">
        <v>146</v>
      </c>
      <c r="BC30" s="45"/>
      <c r="BD30" s="45"/>
      <c r="BE30" s="76">
        <v>9.4587448984384537E-11</v>
      </c>
      <c r="BF30" s="76">
        <v>-5.8207660913467407E-10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/>
  <dimension ref="A1:BQ32"/>
  <sheetViews>
    <sheetView topLeftCell="AB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1955</v>
      </c>
      <c r="N4" s="81"/>
      <c r="O4" s="81"/>
      <c r="P4" s="81"/>
      <c r="R4" s="1" t="s">
        <v>9</v>
      </c>
      <c r="S4" s="81">
        <v>1955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1955</v>
      </c>
      <c r="AH4" s="81"/>
      <c r="AI4" s="81"/>
      <c r="AJ4" s="81"/>
      <c r="AS4" s="81" t="s">
        <v>9</v>
      </c>
      <c r="AT4" s="81">
        <v>1955</v>
      </c>
      <c r="BE4" s="81" t="s">
        <v>9</v>
      </c>
      <c r="BF4" s="81">
        <v>1955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444436.9180000014</v>
      </c>
      <c r="AU6" s="17" t="s">
        <v>141</v>
      </c>
      <c r="AV6" s="18"/>
      <c r="AW6" s="69">
        <v>1777053.5789999967</v>
      </c>
      <c r="BB6" s="17" t="s">
        <v>140</v>
      </c>
      <c r="BC6" s="18"/>
      <c r="BD6" s="18"/>
      <c r="BE6" s="69">
        <v>27138.427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352620.38199999928</v>
      </c>
      <c r="AU7" s="70" t="s">
        <v>143</v>
      </c>
      <c r="AV7" s="56"/>
      <c r="AW7" s="71">
        <v>541893.57899999933</v>
      </c>
      <c r="BB7" s="70" t="s">
        <v>142</v>
      </c>
      <c r="BC7" s="56"/>
      <c r="BD7" s="56"/>
      <c r="BE7" s="71">
        <v>247925.35800000036</v>
      </c>
      <c r="BG7" s="70" t="s">
        <v>143</v>
      </c>
      <c r="BH7" s="56"/>
      <c r="BI7" s="71">
        <v>541893.57899999933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267064.84000000119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1645001.2944345472</v>
      </c>
      <c r="BD14" s="73">
        <v>1642041.4872369764</v>
      </c>
      <c r="BE14" s="73">
        <v>443.65400000000005</v>
      </c>
      <c r="BF14" s="73">
        <v>1813.6596632690434</v>
      </c>
      <c r="BG14" s="73">
        <v>0</v>
      </c>
      <c r="BH14" s="22">
        <v>-80179.611000000004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877277.34728622425</v>
      </c>
      <c r="BD15" s="73">
        <v>877277.34728622425</v>
      </c>
      <c r="BE15" s="73">
        <v>28.642000000000003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419797.08993148798</v>
      </c>
      <c r="BD16" s="73">
        <v>419797.08993148798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203719.78490066525</v>
      </c>
      <c r="BD17" s="73">
        <v>203719.78490066525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116908.30317687987</v>
      </c>
      <c r="BD18" s="73">
        <v>116908.30317687987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90176.293464660645</v>
      </c>
      <c r="BD19" s="73">
        <v>121949.62937164307</v>
      </c>
      <c r="BE19" s="73">
        <v>6488.3221119079581</v>
      </c>
      <c r="BF19" s="73">
        <v>126983.82363461303</v>
      </c>
      <c r="BG19" s="73">
        <v>0</v>
      </c>
      <c r="BH19" s="22">
        <v>-491417.54799333401</v>
      </c>
      <c r="BI19" s="74">
        <v>8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93433.287231445298</v>
      </c>
      <c r="BD20" s="73">
        <v>120801.08246612547</v>
      </c>
      <c r="BE20" s="73">
        <v>5560.2787713928246</v>
      </c>
      <c r="BF20" s="73">
        <v>51259.173435302822</v>
      </c>
      <c r="BG20" s="73">
        <v>0</v>
      </c>
      <c r="BH20" s="22">
        <v>-425308.18799727777</v>
      </c>
      <c r="BI20" s="74">
        <v>9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10204.466232299805</v>
      </c>
      <c r="BD21" s="73">
        <v>13380.483966827393</v>
      </c>
      <c r="BE21" s="73">
        <v>14617.530116699185</v>
      </c>
      <c r="BF21" s="73">
        <v>56412.495469345122</v>
      </c>
      <c r="BG21" s="73">
        <v>0</v>
      </c>
      <c r="BH21" s="22">
        <v>-354948.03100627917</v>
      </c>
      <c r="BI21" s="74">
        <v>15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7353.5904803276062</v>
      </c>
      <c r="BD22" s="73">
        <v>7353.5904803276062</v>
      </c>
      <c r="BE22" s="73">
        <v>0</v>
      </c>
      <c r="BF22" s="73">
        <v>11456.20579747008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12812.796049594877</v>
      </c>
      <c r="BD23" s="73">
        <v>12812.796049594877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9095.5140094757062</v>
      </c>
      <c r="BD24" s="73">
        <v>9095.5140094757062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102465.68839263915</v>
      </c>
      <c r="BD25" s="73">
        <v>102465.68839263915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107100.173248291</v>
      </c>
      <c r="BD26" s="73">
        <v>107100.173248291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3695345.6288385387</v>
      </c>
      <c r="BD28" s="76">
        <v>3754702.970517158</v>
      </c>
      <c r="BE28" s="76">
        <v>27138.426999999967</v>
      </c>
      <c r="BF28" s="76">
        <v>247925.35800000012</v>
      </c>
      <c r="BG28" s="76">
        <v>0</v>
      </c>
      <c r="BH28" s="77">
        <v>-1351853.377996891</v>
      </c>
      <c r="BI28" s="78">
        <v>32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-1974.4488539413433</v>
      </c>
      <c r="AT30" s="76">
        <v>1977.8886428150581</v>
      </c>
      <c r="AU30" s="76">
        <v>74.633131016453262</v>
      </c>
      <c r="AV30" s="45"/>
      <c r="AW30" s="14"/>
      <c r="BB30" s="75" t="s">
        <v>146</v>
      </c>
      <c r="BC30" s="45"/>
      <c r="BD30" s="45"/>
      <c r="BE30" s="76">
        <v>3.2741809263825417E-11</v>
      </c>
      <c r="BF30" s="76">
        <v>2.3283064365386963E-10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5"/>
  <dimension ref="A1:BQ32"/>
  <sheetViews>
    <sheetView topLeftCell="AK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4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1956</v>
      </c>
      <c r="N4" s="81"/>
      <c r="O4" s="81"/>
      <c r="P4" s="81"/>
      <c r="R4" s="1" t="s">
        <v>9</v>
      </c>
      <c r="S4" s="81">
        <v>1956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1956</v>
      </c>
      <c r="AH4" s="81"/>
      <c r="AI4" s="81"/>
      <c r="AJ4" s="81"/>
      <c r="AS4" s="81" t="s">
        <v>9</v>
      </c>
      <c r="AT4" s="81">
        <v>1956</v>
      </c>
      <c r="BE4" s="81" t="s">
        <v>9</v>
      </c>
      <c r="BF4" s="81">
        <v>1956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766041.40600000182</v>
      </c>
      <c r="AU6" s="17" t="s">
        <v>141</v>
      </c>
      <c r="AV6" s="18"/>
      <c r="AW6" s="69">
        <v>1763351.3340000021</v>
      </c>
      <c r="BB6" s="17" t="s">
        <v>140</v>
      </c>
      <c r="BC6" s="18"/>
      <c r="BD6" s="18"/>
      <c r="BE6" s="69">
        <v>44940.618000000097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437195.86200000177</v>
      </c>
      <c r="AU7" s="70" t="s">
        <v>143</v>
      </c>
      <c r="AV7" s="56"/>
      <c r="AW7" s="71">
        <v>528191.33400000155</v>
      </c>
      <c r="BB7" s="70" t="s">
        <v>142</v>
      </c>
      <c r="BC7" s="56"/>
      <c r="BD7" s="56"/>
      <c r="BE7" s="71">
        <v>349943.82800000097</v>
      </c>
      <c r="BG7" s="70" t="s">
        <v>143</v>
      </c>
      <c r="BH7" s="56"/>
      <c r="BI7" s="71">
        <v>528191.33400000155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43792.335999999974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1196995.1329460142</v>
      </c>
      <c r="BD14" s="73">
        <v>1188686.967739105</v>
      </c>
      <c r="BE14" s="73">
        <v>8339.2650000000031</v>
      </c>
      <c r="BF14" s="73">
        <v>713.90676684570337</v>
      </c>
      <c r="BG14" s="73">
        <v>0</v>
      </c>
      <c r="BH14" s="22">
        <v>-95474.524999999994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621573.03976440418</v>
      </c>
      <c r="BD15" s="73">
        <v>621573.03976440418</v>
      </c>
      <c r="BE15" s="73">
        <v>235.01800000000003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236186.8961639404</v>
      </c>
      <c r="BD16" s="73">
        <v>236186.8961639404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125535.53214263915</v>
      </c>
      <c r="BD17" s="73">
        <v>125535.53214263915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75505.709114074692</v>
      </c>
      <c r="BD18" s="73">
        <v>75505.709114074692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54843.607566833489</v>
      </c>
      <c r="BD19" s="73">
        <v>107846.95857620239</v>
      </c>
      <c r="BE19" s="73">
        <v>9019.1937860717753</v>
      </c>
      <c r="BF19" s="73">
        <v>192439.62698989871</v>
      </c>
      <c r="BG19" s="73">
        <v>0</v>
      </c>
      <c r="BH19" s="22">
        <v>-769239.59306932637</v>
      </c>
      <c r="BI19" s="74">
        <v>27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57417.723125457756</v>
      </c>
      <c r="BD20" s="73">
        <v>96387.194458007813</v>
      </c>
      <c r="BE20" s="73">
        <v>7006.2981443481422</v>
      </c>
      <c r="BF20" s="73">
        <v>85479.116165588712</v>
      </c>
      <c r="BG20" s="73">
        <v>0</v>
      </c>
      <c r="BH20" s="22">
        <v>-598488.92635457765</v>
      </c>
      <c r="BI20" s="74">
        <v>23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4622.1931614875793</v>
      </c>
      <c r="BD21" s="73">
        <v>8508.1451969146729</v>
      </c>
      <c r="BE21" s="73">
        <v>20340.843069580096</v>
      </c>
      <c r="BF21" s="73">
        <v>55044.224157608078</v>
      </c>
      <c r="BG21" s="73">
        <v>0</v>
      </c>
      <c r="BH21" s="22">
        <v>-448962.14719837072</v>
      </c>
      <c r="BI21" s="74">
        <v>20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3655.1879315376282</v>
      </c>
      <c r="BD22" s="73">
        <v>3655.1879315376282</v>
      </c>
      <c r="BE22" s="73">
        <v>0</v>
      </c>
      <c r="BF22" s="73">
        <v>14296.133799148589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9601.6089563369733</v>
      </c>
      <c r="BD23" s="73">
        <v>9601.6089563369733</v>
      </c>
      <c r="BE23" s="73">
        <v>0</v>
      </c>
      <c r="BF23" s="73">
        <v>1970.8201209106558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5579.6421070098877</v>
      </c>
      <c r="BD24" s="73">
        <v>5579.6421070098877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48513.99148488044</v>
      </c>
      <c r="BD25" s="73">
        <v>48513.99148488044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55653.21261596679</v>
      </c>
      <c r="BD26" s="73">
        <v>55653.21261596679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2495683.4770805831</v>
      </c>
      <c r="BD28" s="76">
        <v>2583234.08625102</v>
      </c>
      <c r="BE28" s="76">
        <v>44940.618000000017</v>
      </c>
      <c r="BF28" s="76">
        <v>349943.82800000045</v>
      </c>
      <c r="BG28" s="76">
        <v>0</v>
      </c>
      <c r="BH28" s="77">
        <v>-1912165.1916222747</v>
      </c>
      <c r="BI28" s="78">
        <v>70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-24689.208297413657</v>
      </c>
      <c r="AT30" s="76">
        <v>25002.844926556281</v>
      </c>
      <c r="AU30" s="76">
        <v>0</v>
      </c>
      <c r="AV30" s="45"/>
      <c r="AW30" s="14"/>
      <c r="BB30" s="75" t="s">
        <v>146</v>
      </c>
      <c r="BC30" s="45"/>
      <c r="BD30" s="45"/>
      <c r="BE30" s="76">
        <v>8.0035533756017685E-11</v>
      </c>
      <c r="BF30" s="76">
        <v>5.2386894822120667E-10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1957</v>
      </c>
      <c r="N4" s="81"/>
      <c r="O4" s="81"/>
      <c r="P4" s="81"/>
      <c r="R4" s="1" t="s">
        <v>9</v>
      </c>
      <c r="S4" s="81">
        <v>1957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1957</v>
      </c>
      <c r="AH4" s="81"/>
      <c r="AI4" s="81"/>
      <c r="AJ4" s="81"/>
      <c r="AS4" s="81" t="s">
        <v>9</v>
      </c>
      <c r="AT4" s="81">
        <v>1957</v>
      </c>
      <c r="BE4" s="81" t="s">
        <v>9</v>
      </c>
      <c r="BF4" s="81">
        <v>1957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377446.55099999957</v>
      </c>
      <c r="AU6" s="17" t="s">
        <v>141</v>
      </c>
      <c r="AV6" s="18"/>
      <c r="AW6" s="69">
        <v>1784658.6279999972</v>
      </c>
      <c r="BB6" s="17" t="s">
        <v>140</v>
      </c>
      <c r="BC6" s="18"/>
      <c r="BD6" s="18"/>
      <c r="BE6" s="69">
        <v>27037.185999999987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358789.94099999976</v>
      </c>
      <c r="AU7" s="70" t="s">
        <v>143</v>
      </c>
      <c r="AV7" s="56"/>
      <c r="AW7" s="71">
        <v>549498.62799999956</v>
      </c>
      <c r="BB7" s="70" t="s">
        <v>142</v>
      </c>
      <c r="BC7" s="56"/>
      <c r="BD7" s="56"/>
      <c r="BE7" s="71">
        <v>223163.06499999951</v>
      </c>
      <c r="BG7" s="70" t="s">
        <v>143</v>
      </c>
      <c r="BH7" s="56"/>
      <c r="BI7" s="71">
        <v>549498.62799999956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135394.72700000045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1680220.8035111425</v>
      </c>
      <c r="BD14" s="73">
        <v>1671997.4684891698</v>
      </c>
      <c r="BE14" s="73">
        <v>0</v>
      </c>
      <c r="BF14" s="73">
        <v>5561.9737266845714</v>
      </c>
      <c r="BG14" s="73">
        <v>0</v>
      </c>
      <c r="BH14" s="22">
        <v>-213542.80699999997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1132907.770637512</v>
      </c>
      <c r="BD15" s="73">
        <v>1132907.770637512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509602.39680862421</v>
      </c>
      <c r="BD16" s="73">
        <v>509602.39680862421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272695.30056333536</v>
      </c>
      <c r="BD17" s="73">
        <v>272695.30056333536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174047.90539550778</v>
      </c>
      <c r="BD18" s="73">
        <v>174047.90539550778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124961.97774505614</v>
      </c>
      <c r="BD19" s="73">
        <v>152796.17770576474</v>
      </c>
      <c r="BE19" s="73">
        <v>6221.3672041015607</v>
      </c>
      <c r="BF19" s="73">
        <v>97576.323405792136</v>
      </c>
      <c r="BG19" s="73">
        <v>0</v>
      </c>
      <c r="BH19" s="22">
        <v>-469973.16756277211</v>
      </c>
      <c r="BI19" s="74">
        <v>6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128432.17322921751</v>
      </c>
      <c r="BD20" s="73">
        <v>151608.23188400269</v>
      </c>
      <c r="BE20" s="73">
        <v>5235.6667641601471</v>
      </c>
      <c r="BF20" s="73">
        <v>38389.084534668073</v>
      </c>
      <c r="BG20" s="73">
        <v>0</v>
      </c>
      <c r="BH20" s="22">
        <v>-401941.44513243111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16822.723167419434</v>
      </c>
      <c r="BD21" s="73">
        <v>19717.502593994141</v>
      </c>
      <c r="BE21" s="73">
        <v>15580.152031738315</v>
      </c>
      <c r="BF21" s="73">
        <v>71035.486973189109</v>
      </c>
      <c r="BG21" s="73">
        <v>0</v>
      </c>
      <c r="BH21" s="22">
        <v>-302237.09327134822</v>
      </c>
      <c r="BI21" s="74">
        <v>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15906.245913028717</v>
      </c>
      <c r="BD22" s="73">
        <v>15906.245913028717</v>
      </c>
      <c r="BE22" s="73">
        <v>0</v>
      </c>
      <c r="BF22" s="73">
        <v>9645.8710777905926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29951.055722951889</v>
      </c>
      <c r="BD23" s="73">
        <v>29951.055722951889</v>
      </c>
      <c r="BE23" s="73">
        <v>0</v>
      </c>
      <c r="BF23" s="73">
        <v>954.32528187561661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24134.482234477997</v>
      </c>
      <c r="BD24" s="73">
        <v>24134.482234477997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126144.9227581024</v>
      </c>
      <c r="BD25" s="73">
        <v>126144.9227581024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126254.33571624756</v>
      </c>
      <c r="BD26" s="73">
        <v>126254.33571624756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4362082.0934026232</v>
      </c>
      <c r="BD28" s="76">
        <v>4407763.796422719</v>
      </c>
      <c r="BE28" s="76">
        <v>27037.186000000023</v>
      </c>
      <c r="BF28" s="76">
        <v>223163.06500000009</v>
      </c>
      <c r="BG28" s="76">
        <v>0</v>
      </c>
      <c r="BH28" s="77">
        <v>-1387694.5129665514</v>
      </c>
      <c r="BI28" s="78">
        <v>18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-17718.816109287669</v>
      </c>
      <c r="AT30" s="76">
        <v>17937.984444199479</v>
      </c>
      <c r="AU30" s="76">
        <v>5.2386894822120667E-10</v>
      </c>
      <c r="AV30" s="45"/>
      <c r="AW30" s="14"/>
      <c r="BB30" s="75" t="s">
        <v>146</v>
      </c>
      <c r="BC30" s="45"/>
      <c r="BD30" s="45"/>
      <c r="BE30" s="76">
        <v>-3.637978807091713E-11</v>
      </c>
      <c r="BF30" s="76">
        <v>-5.8207660913467407E-10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7"/>
  <dimension ref="A1:BQ32"/>
  <sheetViews>
    <sheetView topLeftCell="AB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1958</v>
      </c>
      <c r="N4" s="81"/>
      <c r="O4" s="81"/>
      <c r="P4" s="81"/>
      <c r="R4" s="1" t="s">
        <v>9</v>
      </c>
      <c r="S4" s="81">
        <v>1958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1958</v>
      </c>
      <c r="AH4" s="81"/>
      <c r="AI4" s="81"/>
      <c r="AJ4" s="81"/>
      <c r="AS4" s="81" t="s">
        <v>9</v>
      </c>
      <c r="AT4" s="81">
        <v>1958</v>
      </c>
      <c r="BE4" s="81" t="s">
        <v>9</v>
      </c>
      <c r="BF4" s="81">
        <v>1958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337822.33200000005</v>
      </c>
      <c r="AU6" s="17" t="s">
        <v>141</v>
      </c>
      <c r="AV6" s="18"/>
      <c r="AW6" s="69">
        <v>1777668.6039999945</v>
      </c>
      <c r="BB6" s="17" t="s">
        <v>140</v>
      </c>
      <c r="BC6" s="18"/>
      <c r="BD6" s="18"/>
      <c r="BE6" s="69">
        <v>19210.415999999994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352160.51899999869</v>
      </c>
      <c r="AU7" s="70" t="s">
        <v>143</v>
      </c>
      <c r="AV7" s="56"/>
      <c r="AW7" s="71">
        <v>542508.60399999924</v>
      </c>
      <c r="BB7" s="70" t="s">
        <v>142</v>
      </c>
      <c r="BC7" s="56"/>
      <c r="BD7" s="56"/>
      <c r="BE7" s="71">
        <v>182187.68199999948</v>
      </c>
      <c r="BG7" s="70" t="s">
        <v>143</v>
      </c>
      <c r="BH7" s="56"/>
      <c r="BI7" s="71">
        <v>542508.60399999924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142721.22400000007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1683488.0246467588</v>
      </c>
      <c r="BD14" s="73">
        <v>1667966.58662796</v>
      </c>
      <c r="BE14" s="73">
        <v>7067.2809999999981</v>
      </c>
      <c r="BF14" s="73">
        <v>4835.934111694336</v>
      </c>
      <c r="BG14" s="73">
        <v>0</v>
      </c>
      <c r="BH14" s="22">
        <v>-296751.35499999998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880307.06356692303</v>
      </c>
      <c r="BD15" s="73">
        <v>880307.06356692303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392906.69202068442</v>
      </c>
      <c r="BD16" s="73">
        <v>392906.69202068442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217876.09760522839</v>
      </c>
      <c r="BD17" s="73">
        <v>217876.09760522839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136512.87707138059</v>
      </c>
      <c r="BD18" s="73">
        <v>136512.87707138059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96724.541328430161</v>
      </c>
      <c r="BD19" s="73">
        <v>119270.00096321106</v>
      </c>
      <c r="BE19" s="73">
        <v>4001.1677502441416</v>
      </c>
      <c r="BF19" s="73">
        <v>98490.883844299387</v>
      </c>
      <c r="BG19" s="73">
        <v>0</v>
      </c>
      <c r="BH19" s="22">
        <v>-335330.48729407543</v>
      </c>
      <c r="BI19" s="74">
        <v>8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99395.146198272691</v>
      </c>
      <c r="BD20" s="73">
        <v>113282.23782920837</v>
      </c>
      <c r="BE20" s="73">
        <v>2777.1316870117098</v>
      </c>
      <c r="BF20" s="73">
        <v>38890.199693145885</v>
      </c>
      <c r="BG20" s="73">
        <v>0</v>
      </c>
      <c r="BH20" s="22">
        <v>-211203.80430933984</v>
      </c>
      <c r="BI20" s="74">
        <v>7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15103.090458869934</v>
      </c>
      <c r="BD21" s="73">
        <v>16488.645118713379</v>
      </c>
      <c r="BE21" s="73">
        <v>5364.8355627441424</v>
      </c>
      <c r="BF21" s="73">
        <v>36597.472559963215</v>
      </c>
      <c r="BG21" s="73">
        <v>0</v>
      </c>
      <c r="BH21" s="22">
        <v>-147956.68508625729</v>
      </c>
      <c r="BI21" s="74">
        <v>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14566.865177154541</v>
      </c>
      <c r="BD22" s="73">
        <v>14566.865177154541</v>
      </c>
      <c r="BE22" s="73">
        <v>0</v>
      </c>
      <c r="BF22" s="73">
        <v>3373.1917908973664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27273.242737054825</v>
      </c>
      <c r="BD23" s="73">
        <v>27273.242737054825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21104.227661132813</v>
      </c>
      <c r="BD24" s="73">
        <v>21104.227661132813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118299.09398651122</v>
      </c>
      <c r="BD25" s="73">
        <v>118299.09398651122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121627.44482803345</v>
      </c>
      <c r="BD26" s="73">
        <v>121627.44482803345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3825184.4072864349</v>
      </c>
      <c r="BD28" s="76">
        <v>3847481.0751931961</v>
      </c>
      <c r="BE28" s="76">
        <v>19210.415999999994</v>
      </c>
      <c r="BF28" s="76">
        <v>182187.6820000002</v>
      </c>
      <c r="BG28" s="76">
        <v>0</v>
      </c>
      <c r="BH28" s="77">
        <v>-991242.33168967254</v>
      </c>
      <c r="BI28" s="78">
        <v>21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-11440.81388588273</v>
      </c>
      <c r="AT30" s="76">
        <v>11689.62046090659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-7.2759576141834259E-10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8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1959</v>
      </c>
      <c r="N4" s="81"/>
      <c r="O4" s="81"/>
      <c r="P4" s="81"/>
      <c r="R4" s="1" t="s">
        <v>9</v>
      </c>
      <c r="S4" s="81">
        <v>1959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1959</v>
      </c>
      <c r="AH4" s="81"/>
      <c r="AI4" s="81"/>
      <c r="AJ4" s="81"/>
      <c r="AS4" s="81" t="s">
        <v>9</v>
      </c>
      <c r="AT4" s="81">
        <v>1959</v>
      </c>
      <c r="BE4" s="81" t="s">
        <v>9</v>
      </c>
      <c r="BF4" s="81">
        <v>1959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735437.85599999735</v>
      </c>
      <c r="AU6" s="17" t="s">
        <v>141</v>
      </c>
      <c r="AV6" s="18"/>
      <c r="AW6" s="69">
        <v>1746908.6850000017</v>
      </c>
      <c r="BB6" s="17" t="s">
        <v>140</v>
      </c>
      <c r="BC6" s="18"/>
      <c r="BD6" s="18"/>
      <c r="BE6" s="69">
        <v>49524.33500000005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445236.69100000185</v>
      </c>
      <c r="AU7" s="70" t="s">
        <v>143</v>
      </c>
      <c r="AV7" s="56"/>
      <c r="AW7" s="71">
        <v>511748.68500000099</v>
      </c>
      <c r="BB7" s="70" t="s">
        <v>142</v>
      </c>
      <c r="BC7" s="56"/>
      <c r="BD7" s="56"/>
      <c r="BE7" s="71">
        <v>339145.38200000033</v>
      </c>
      <c r="BG7" s="70" t="s">
        <v>143</v>
      </c>
      <c r="BH7" s="56"/>
      <c r="BI7" s="71">
        <v>511748.68500000099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68937.787000000026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1130342.939019203</v>
      </c>
      <c r="BD14" s="73">
        <v>1116366.4880456922</v>
      </c>
      <c r="BE14" s="73">
        <v>15375.563999999986</v>
      </c>
      <c r="BF14" s="73">
        <v>2523.0206307983394</v>
      </c>
      <c r="BG14" s="73">
        <v>0</v>
      </c>
      <c r="BH14" s="22">
        <v>-144573.36600000015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279545.68667769426</v>
      </c>
      <c r="BD15" s="73">
        <v>279545.68667769426</v>
      </c>
      <c r="BE15" s="73">
        <v>184.21800000000002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65069.052566528313</v>
      </c>
      <c r="BD16" s="73">
        <v>65069.052566528313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51495.224437713608</v>
      </c>
      <c r="BD17" s="73">
        <v>51518.418685913071</v>
      </c>
      <c r="BE17" s="73">
        <v>15.286000000000001</v>
      </c>
      <c r="BF17" s="73">
        <v>0</v>
      </c>
      <c r="BG17" s="73">
        <v>0</v>
      </c>
      <c r="BH17" s="22">
        <v>-256.45543861089379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4478.3518676757785</v>
      </c>
      <c r="BD18" s="73">
        <v>4478.3518676757785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11208.679382324217</v>
      </c>
      <c r="BD19" s="73">
        <v>62650.530141830444</v>
      </c>
      <c r="BE19" s="73">
        <v>9031.2104172668442</v>
      </c>
      <c r="BF19" s="73">
        <v>189544.53413021873</v>
      </c>
      <c r="BG19" s="73">
        <v>0</v>
      </c>
      <c r="BH19" s="22">
        <v>-662083.65967858257</v>
      </c>
      <c r="BI19" s="74">
        <v>29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15728.327407836912</v>
      </c>
      <c r="BD20" s="73">
        <v>55635.316146850586</v>
      </c>
      <c r="BE20" s="73">
        <v>7098.4525296325583</v>
      </c>
      <c r="BF20" s="73">
        <v>79469.585753296138</v>
      </c>
      <c r="BG20" s="73">
        <v>0</v>
      </c>
      <c r="BH20" s="22">
        <v>-531691.21825616865</v>
      </c>
      <c r="BI20" s="74">
        <v>24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517.58908224105824</v>
      </c>
      <c r="BD21" s="73">
        <v>4427.5729899406424</v>
      </c>
      <c r="BE21" s="73">
        <v>17819.604053100604</v>
      </c>
      <c r="BF21" s="73">
        <v>55691.683547374698</v>
      </c>
      <c r="BG21" s="73">
        <v>0</v>
      </c>
      <c r="BH21" s="22">
        <v>-470958.61257488374</v>
      </c>
      <c r="BI21" s="74">
        <v>25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467.21816158294655</v>
      </c>
      <c r="BD22" s="73">
        <v>467.21816158294655</v>
      </c>
      <c r="BE22" s="73">
        <v>0</v>
      </c>
      <c r="BF22" s="73">
        <v>10994.967243560783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635.89914274215607</v>
      </c>
      <c r="BD23" s="73">
        <v>635.89914274215607</v>
      </c>
      <c r="BE23" s="73">
        <v>0</v>
      </c>
      <c r="BF23" s="73">
        <v>921.59069475174556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1058.7170014381404</v>
      </c>
      <c r="BD24" s="73">
        <v>1058.7170014381404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7148.3375587463361</v>
      </c>
      <c r="BD25" s="73">
        <v>7148.3375587463361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7237.5614166259757</v>
      </c>
      <c r="BD26" s="73">
        <v>7237.5614166259757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1574933.5837223527</v>
      </c>
      <c r="BD28" s="76">
        <v>1656239.150403261</v>
      </c>
      <c r="BE28" s="76">
        <v>49524.334999999992</v>
      </c>
      <c r="BF28" s="76">
        <v>339145.38200000039</v>
      </c>
      <c r="BG28" s="76">
        <v>0</v>
      </c>
      <c r="BH28" s="77">
        <v>-1809563.3119482459</v>
      </c>
      <c r="BI28" s="78">
        <v>78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-20940.894005682319</v>
      </c>
      <c r="AT30" s="76">
        <v>21058.119110899686</v>
      </c>
      <c r="AU30" s="76">
        <v>0</v>
      </c>
      <c r="AV30" s="45"/>
      <c r="AW30" s="14"/>
      <c r="BB30" s="75" t="s">
        <v>146</v>
      </c>
      <c r="BC30" s="45"/>
      <c r="BD30" s="45"/>
      <c r="BE30" s="76">
        <v>5.8207660913467407E-11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9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1960</v>
      </c>
      <c r="N4" s="81"/>
      <c r="O4" s="81"/>
      <c r="P4" s="81"/>
      <c r="R4" s="1" t="s">
        <v>9</v>
      </c>
      <c r="S4" s="81">
        <v>1960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1960</v>
      </c>
      <c r="AH4" s="81"/>
      <c r="AI4" s="81"/>
      <c r="AJ4" s="81"/>
      <c r="AS4" s="81" t="s">
        <v>9</v>
      </c>
      <c r="AT4" s="81">
        <v>1960</v>
      </c>
      <c r="BE4" s="81" t="s">
        <v>9</v>
      </c>
      <c r="BF4" s="81">
        <v>1960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602644.74499999813</v>
      </c>
      <c r="AU6" s="17" t="s">
        <v>141</v>
      </c>
      <c r="AV6" s="18"/>
      <c r="AW6" s="69">
        <v>1776989.8190000022</v>
      </c>
      <c r="BB6" s="17" t="s">
        <v>140</v>
      </c>
      <c r="BC6" s="18"/>
      <c r="BD6" s="18"/>
      <c r="BE6" s="69">
        <v>4034.0710000000026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468956.3560000009</v>
      </c>
      <c r="AU7" s="70" t="s">
        <v>143</v>
      </c>
      <c r="AV7" s="56"/>
      <c r="AW7" s="71">
        <v>541829.81900000072</v>
      </c>
      <c r="BB7" s="70" t="s">
        <v>142</v>
      </c>
      <c r="BC7" s="56"/>
      <c r="BD7" s="56"/>
      <c r="BE7" s="71">
        <v>342829.74600000062</v>
      </c>
      <c r="BG7" s="70" t="s">
        <v>143</v>
      </c>
      <c r="BH7" s="56"/>
      <c r="BI7" s="71">
        <v>541829.81900000072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98817.922000000297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1560614.6233310697</v>
      </c>
      <c r="BD14" s="73">
        <v>1551220.6870136259</v>
      </c>
      <c r="BE14" s="73">
        <v>2570.1999999999998</v>
      </c>
      <c r="BF14" s="73">
        <v>4408.6336201171871</v>
      </c>
      <c r="BG14" s="73">
        <v>0</v>
      </c>
      <c r="BH14" s="22">
        <v>-210194.459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831534.93032073963</v>
      </c>
      <c r="BD15" s="73">
        <v>831534.93032073963</v>
      </c>
      <c r="BE15" s="73">
        <v>0</v>
      </c>
      <c r="BF15" s="73">
        <v>176.06900000000002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317616.24761581415</v>
      </c>
      <c r="BD16" s="73">
        <v>317616.24761581415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181632.33267045018</v>
      </c>
      <c r="BD17" s="73">
        <v>181656.43848252294</v>
      </c>
      <c r="BE17" s="73">
        <v>24.332000000000001</v>
      </c>
      <c r="BF17" s="73">
        <v>0</v>
      </c>
      <c r="BG17" s="73">
        <v>0</v>
      </c>
      <c r="BH17" s="22">
        <v>-37.892126949633735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118305.08105659482</v>
      </c>
      <c r="BD18" s="73">
        <v>118305.08105659482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82154.689895629868</v>
      </c>
      <c r="BD19" s="73">
        <v>82919.138051986694</v>
      </c>
      <c r="BE19" s="73">
        <v>855.19413354492178</v>
      </c>
      <c r="BF19" s="73">
        <v>196662.40486505124</v>
      </c>
      <c r="BG19" s="73">
        <v>0</v>
      </c>
      <c r="BH19" s="22">
        <v>-47581.625667039814</v>
      </c>
      <c r="BI19" s="74">
        <v>5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86452.469253540025</v>
      </c>
      <c r="BD20" s="73">
        <v>85489.546306610107</v>
      </c>
      <c r="BE20" s="73">
        <v>510.93553894043208</v>
      </c>
      <c r="BF20" s="73">
        <v>83531.254471374777</v>
      </c>
      <c r="BG20" s="73">
        <v>0</v>
      </c>
      <c r="BH20" s="22">
        <v>-51250.630495744736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9026.9232773780823</v>
      </c>
      <c r="BD21" s="73">
        <v>9146.3396515846252</v>
      </c>
      <c r="BE21" s="73">
        <v>73.409327514648041</v>
      </c>
      <c r="BF21" s="73">
        <v>57507.565800725366</v>
      </c>
      <c r="BG21" s="73">
        <v>0</v>
      </c>
      <c r="BH21" s="22">
        <v>-23806.056352854768</v>
      </c>
      <c r="BI21" s="74">
        <v>3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8851.3527302741986</v>
      </c>
      <c r="BD22" s="73">
        <v>8851.3527302741986</v>
      </c>
      <c r="BE22" s="73">
        <v>0</v>
      </c>
      <c r="BF22" s="73">
        <v>543.81824273174129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14663.915360927582</v>
      </c>
      <c r="BD23" s="73">
        <v>14663.915360927582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9921.4429316520691</v>
      </c>
      <c r="BD24" s="73">
        <v>9921.4429316520691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76060.348442077622</v>
      </c>
      <c r="BD25" s="73">
        <v>76060.348442077622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80628.470487594604</v>
      </c>
      <c r="BD26" s="73">
        <v>80628.470487594604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3377462.8273737426</v>
      </c>
      <c r="BD28" s="76">
        <v>3368013.9384520049</v>
      </c>
      <c r="BE28" s="76">
        <v>4034.0710000000017</v>
      </c>
      <c r="BF28" s="76">
        <v>342829.74600000033</v>
      </c>
      <c r="BG28" s="76">
        <v>0</v>
      </c>
      <c r="BH28" s="77">
        <v>-332870.66364258894</v>
      </c>
      <c r="BI28" s="78">
        <v>13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-19846.89237660123</v>
      </c>
      <c r="AT30" s="76">
        <v>19903.245239107637</v>
      </c>
      <c r="AU30" s="76">
        <v>3.637978807091713E-10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40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1961</v>
      </c>
      <c r="N4" s="81"/>
      <c r="O4" s="81"/>
      <c r="P4" s="81"/>
      <c r="R4" s="1" t="s">
        <v>9</v>
      </c>
      <c r="S4" s="81">
        <v>1961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1961</v>
      </c>
      <c r="AH4" s="81"/>
      <c r="AI4" s="81"/>
      <c r="AJ4" s="81"/>
      <c r="AS4" s="81" t="s">
        <v>9</v>
      </c>
      <c r="AT4" s="81">
        <v>1961</v>
      </c>
      <c r="BE4" s="81" t="s">
        <v>9</v>
      </c>
      <c r="BF4" s="81">
        <v>1961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478262.85600000154</v>
      </c>
      <c r="AU6" s="17" t="s">
        <v>141</v>
      </c>
      <c r="AV6" s="18"/>
      <c r="AW6" s="69">
        <v>1782700.7360000063</v>
      </c>
      <c r="BB6" s="17" t="s">
        <v>140</v>
      </c>
      <c r="BC6" s="18"/>
      <c r="BD6" s="18"/>
      <c r="BE6" s="69">
        <v>37312.410000000054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420933.91899999906</v>
      </c>
      <c r="AU7" s="70" t="s">
        <v>143</v>
      </c>
      <c r="AV7" s="56"/>
      <c r="AW7" s="71">
        <v>547540.7359999998</v>
      </c>
      <c r="BB7" s="70" t="s">
        <v>142</v>
      </c>
      <c r="BC7" s="56"/>
      <c r="BD7" s="56"/>
      <c r="BE7" s="71">
        <v>278691.63300000015</v>
      </c>
      <c r="BG7" s="70" t="s">
        <v>143</v>
      </c>
      <c r="BH7" s="56"/>
      <c r="BI7" s="71">
        <v>547540.7359999998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74975.307000000088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1564380.2522330282</v>
      </c>
      <c r="BD14" s="73">
        <v>1542655.8107962606</v>
      </c>
      <c r="BE14" s="73">
        <v>10321.849999999995</v>
      </c>
      <c r="BF14" s="73">
        <v>7552.0290000000023</v>
      </c>
      <c r="BG14" s="73">
        <v>0</v>
      </c>
      <c r="BH14" s="22">
        <v>-354173.12400000001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939093.05405426014</v>
      </c>
      <c r="BD15" s="73">
        <v>939093.05405426014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422363.76940917963</v>
      </c>
      <c r="BD16" s="73">
        <v>422363.76940917963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245843.94937133786</v>
      </c>
      <c r="BD17" s="73">
        <v>245843.94937133786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155210.40626144406</v>
      </c>
      <c r="BD18" s="73">
        <v>155210.40626144406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110201.25078964232</v>
      </c>
      <c r="BD19" s="73">
        <v>140334.34630966187</v>
      </c>
      <c r="BE19" s="73">
        <v>6167.1617617187512</v>
      </c>
      <c r="BF19" s="73">
        <v>143099.65120172122</v>
      </c>
      <c r="BG19" s="73">
        <v>0</v>
      </c>
      <c r="BH19" s="22">
        <v>-459552.46587572386</v>
      </c>
      <c r="BI19" s="74">
        <v>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111291.98051452637</v>
      </c>
      <c r="BD20" s="73">
        <v>135883.21492958069</v>
      </c>
      <c r="BE20" s="73">
        <v>5220.6198031616086</v>
      </c>
      <c r="BF20" s="73">
        <v>52860.656117614883</v>
      </c>
      <c r="BG20" s="73">
        <v>0</v>
      </c>
      <c r="BH20" s="22">
        <v>-382516.02909917111</v>
      </c>
      <c r="BI20" s="74">
        <v>7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15575.892642974854</v>
      </c>
      <c r="BD21" s="73">
        <v>18699.177825450897</v>
      </c>
      <c r="BE21" s="73">
        <v>15602.778435119673</v>
      </c>
      <c r="BF21" s="73">
        <v>62585.08263181823</v>
      </c>
      <c r="BG21" s="73">
        <v>0</v>
      </c>
      <c r="BH21" s="22">
        <v>-318134.79196940659</v>
      </c>
      <c r="BI21" s="74">
        <v>10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13504.801104068756</v>
      </c>
      <c r="BD22" s="73">
        <v>13504.801104068756</v>
      </c>
      <c r="BE22" s="73">
        <v>0</v>
      </c>
      <c r="BF22" s="73">
        <v>10857.436149908723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21462.848436832428</v>
      </c>
      <c r="BD23" s="73">
        <v>21462.848436832428</v>
      </c>
      <c r="BE23" s="73">
        <v>0</v>
      </c>
      <c r="BF23" s="73">
        <v>1736.7778989372357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17741.201449394222</v>
      </c>
      <c r="BD24" s="73">
        <v>17741.201449394222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114939.343637228</v>
      </c>
      <c r="BD25" s="73">
        <v>114939.343637228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117186.23260498047</v>
      </c>
      <c r="BD26" s="73">
        <v>117186.23260498047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3848794.9825088973</v>
      </c>
      <c r="BD28" s="76">
        <v>3884918.1561896796</v>
      </c>
      <c r="BE28" s="76">
        <v>37312.410000000025</v>
      </c>
      <c r="BF28" s="76">
        <v>278691.63300000026</v>
      </c>
      <c r="BG28" s="76">
        <v>0</v>
      </c>
      <c r="BH28" s="77">
        <v>-1514376.4109443016</v>
      </c>
      <c r="BI28" s="78">
        <v>24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-16594.572112905793</v>
      </c>
      <c r="AT30" s="76">
        <v>16851.090891522472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1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1962</v>
      </c>
      <c r="N4" s="81"/>
      <c r="O4" s="81"/>
      <c r="P4" s="81"/>
      <c r="R4" s="1" t="s">
        <v>9</v>
      </c>
      <c r="S4" s="81">
        <v>1962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1962</v>
      </c>
      <c r="AH4" s="81"/>
      <c r="AI4" s="81"/>
      <c r="AJ4" s="81"/>
      <c r="AS4" s="81" t="s">
        <v>9</v>
      </c>
      <c r="AT4" s="81">
        <v>1962</v>
      </c>
      <c r="BE4" s="81" t="s">
        <v>9</v>
      </c>
      <c r="BF4" s="81">
        <v>1962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333613.50799999922</v>
      </c>
      <c r="AU6" s="17" t="s">
        <v>141</v>
      </c>
      <c r="AV6" s="18"/>
      <c r="AW6" s="69">
        <v>1780374.2070000058</v>
      </c>
      <c r="BB6" s="17" t="s">
        <v>140</v>
      </c>
      <c r="BC6" s="18"/>
      <c r="BD6" s="18"/>
      <c r="BE6" s="69">
        <v>10971.158999999996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356300.91699999972</v>
      </c>
      <c r="AU7" s="70" t="s">
        <v>143</v>
      </c>
      <c r="AV7" s="56"/>
      <c r="AW7" s="71">
        <v>545214.20700000168</v>
      </c>
      <c r="BB7" s="70" t="s">
        <v>142</v>
      </c>
      <c r="BC7" s="56"/>
      <c r="BD7" s="56"/>
      <c r="BE7" s="71">
        <v>203263.97100000011</v>
      </c>
      <c r="BG7" s="70" t="s">
        <v>143</v>
      </c>
      <c r="BH7" s="56"/>
      <c r="BI7" s="71">
        <v>545214.20700000168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174395.99699999951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1733067.3087472913</v>
      </c>
      <c r="BD14" s="73">
        <v>1728863.5916223524</v>
      </c>
      <c r="BE14" s="73">
        <v>891.19900000000007</v>
      </c>
      <c r="BF14" s="73">
        <v>3318.3786832580581</v>
      </c>
      <c r="BG14" s="73">
        <v>0</v>
      </c>
      <c r="BH14" s="22">
        <v>-110245.567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982708.28280830383</v>
      </c>
      <c r="BD15" s="73">
        <v>982708.28280830383</v>
      </c>
      <c r="BE15" s="73">
        <v>185.20400000000001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380270.43489456171</v>
      </c>
      <c r="BD16" s="73">
        <v>380270.43489456171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218225.55162715909</v>
      </c>
      <c r="BD17" s="73">
        <v>218225.55162715909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136344.26110839841</v>
      </c>
      <c r="BD18" s="73">
        <v>136344.26110839841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93817.534782409653</v>
      </c>
      <c r="BD19" s="73">
        <v>106817.90756797791</v>
      </c>
      <c r="BE19" s="73">
        <v>2927.195734375</v>
      </c>
      <c r="BF19" s="73">
        <v>118948.37459097288</v>
      </c>
      <c r="BG19" s="73">
        <v>0</v>
      </c>
      <c r="BH19" s="22">
        <v>-135072.11523731725</v>
      </c>
      <c r="BI19" s="74">
        <v>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86063.336074829087</v>
      </c>
      <c r="BD20" s="73">
        <v>97679.992435455322</v>
      </c>
      <c r="BE20" s="73">
        <v>2436.184490966788</v>
      </c>
      <c r="BF20" s="73">
        <v>37465.155945648359</v>
      </c>
      <c r="BG20" s="73">
        <v>0</v>
      </c>
      <c r="BH20" s="22">
        <v>-130367.49038052917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9829.6911582946777</v>
      </c>
      <c r="BD21" s="73">
        <v>11083.439324378967</v>
      </c>
      <c r="BE21" s="73">
        <v>4531.3757746582241</v>
      </c>
      <c r="BF21" s="73">
        <v>40995.725708545651</v>
      </c>
      <c r="BG21" s="73">
        <v>0</v>
      </c>
      <c r="BH21" s="22">
        <v>-136704.18347376015</v>
      </c>
      <c r="BI21" s="74">
        <v>7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10017.246709823608</v>
      </c>
      <c r="BD22" s="73">
        <v>10017.246709823608</v>
      </c>
      <c r="BE22" s="73">
        <v>0</v>
      </c>
      <c r="BF22" s="73">
        <v>527.72096618652074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16334.301757335663</v>
      </c>
      <c r="BD23" s="73">
        <v>16334.301757335663</v>
      </c>
      <c r="BE23" s="73">
        <v>0</v>
      </c>
      <c r="BF23" s="73">
        <v>2008.6151053886506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10076.358973503113</v>
      </c>
      <c r="BD24" s="73">
        <v>10076.358973503113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101005.49757385252</v>
      </c>
      <c r="BD25" s="73">
        <v>101005.49757385252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99959.132455825806</v>
      </c>
      <c r="BD26" s="73">
        <v>99959.132455825806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3877718.9386715889</v>
      </c>
      <c r="BD28" s="76">
        <v>3899385.9988589287</v>
      </c>
      <c r="BE28" s="76">
        <v>10971.159000000012</v>
      </c>
      <c r="BF28" s="76">
        <v>203263.97100000011</v>
      </c>
      <c r="BG28" s="76">
        <v>0</v>
      </c>
      <c r="BH28" s="77">
        <v>-512389.35609160655</v>
      </c>
      <c r="BI28" s="78">
        <v>20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-13627.776494603546</v>
      </c>
      <c r="AT30" s="76">
        <v>13741.100379210955</v>
      </c>
      <c r="AU30" s="76">
        <v>-7.8580342233181E-10</v>
      </c>
      <c r="AV30" s="45"/>
      <c r="AW30" s="14"/>
      <c r="BB30" s="75" t="s">
        <v>146</v>
      </c>
      <c r="BC30" s="45"/>
      <c r="BD30" s="45"/>
      <c r="BE30" s="76">
        <v>-1.6370904631912708E-11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96"/>
  <sheetViews>
    <sheetView topLeftCell="A29" zoomScale="110" zoomScaleNormal="110" workbookViewId="0">
      <selection activeCell="A32" sqref="A32"/>
    </sheetView>
  </sheetViews>
  <sheetFormatPr defaultRowHeight="13.2" x14ac:dyDescent="0.25"/>
  <cols>
    <col min="1" max="1" width="10.77734375" customWidth="1"/>
    <col min="2" max="2" width="1.77734375" customWidth="1"/>
    <col min="3" max="5" width="13.21875" customWidth="1"/>
    <col min="6" max="6" width="1.77734375" customWidth="1"/>
    <col min="7" max="9" width="13.21875" customWidth="1"/>
    <col min="10" max="10" width="1.77734375" customWidth="1"/>
    <col min="11" max="13" width="13.21875" customWidth="1"/>
    <col min="14" max="14" width="1.77734375" customWidth="1"/>
    <col min="15" max="19" width="13.21875" customWidth="1"/>
    <col min="31" max="31" width="11.21875" bestFit="1" customWidth="1"/>
    <col min="35" max="35" width="9.77734375" bestFit="1" customWidth="1"/>
  </cols>
  <sheetData>
    <row r="1" spans="1:19" ht="18" x14ac:dyDescent="0.35">
      <c r="A1" s="209" t="s">
        <v>147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</row>
    <row r="2" spans="1:19" ht="21" x14ac:dyDescent="0.4">
      <c r="A2" s="210" t="s">
        <v>102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5.6" x14ac:dyDescent="0.25">
      <c r="A3" s="211" t="s">
        <v>150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19" ht="14.4" x14ac:dyDescent="0.3">
      <c r="A4" s="212"/>
    </row>
    <row r="6" spans="1:19" x14ac:dyDescent="0.25">
      <c r="A6" s="177" t="s">
        <v>124</v>
      </c>
      <c r="B6" s="200"/>
      <c r="C6" s="200"/>
      <c r="D6" s="200"/>
      <c r="E6" s="200"/>
      <c r="F6" s="200"/>
      <c r="G6" s="201">
        <f>(Q8+R8)/(C8+D8+E8)</f>
        <v>3.3311236430144627E-5</v>
      </c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</row>
    <row r="7" spans="1:19" x14ac:dyDescent="0.2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</row>
    <row r="8" spans="1:19" x14ac:dyDescent="0.25">
      <c r="A8" s="202" t="s">
        <v>125</v>
      </c>
      <c r="B8" s="176"/>
      <c r="C8" s="203">
        <f>AVERAGE(C17:C96)</f>
        <v>1786083.4952125004</v>
      </c>
      <c r="D8" s="204">
        <f t="shared" ref="D8:E8" si="0">AVERAGE(D17:D96)</f>
        <v>550923.4952125001</v>
      </c>
      <c r="E8" s="205">
        <f t="shared" si="0"/>
        <v>1576800</v>
      </c>
      <c r="F8" s="176"/>
      <c r="G8" s="203">
        <f>AVERAGE(G17:G96)</f>
        <v>1390153.7036875002</v>
      </c>
      <c r="H8" s="204">
        <f t="shared" ref="H8:I8" si="1">AVERAGE(H17:H96)</f>
        <v>188438.78092500009</v>
      </c>
      <c r="I8" s="205">
        <f t="shared" si="1"/>
        <v>1393335.1120000002</v>
      </c>
      <c r="J8" s="176"/>
      <c r="K8" s="203">
        <f>AVERAGE(K17:K96)</f>
        <v>512191.67289849313</v>
      </c>
      <c r="L8" s="204">
        <f t="shared" ref="L8:M8" si="2">AVERAGE(L17:L96)</f>
        <v>407090.10460433003</v>
      </c>
      <c r="M8" s="205">
        <f t="shared" si="2"/>
        <v>114506.9500000001</v>
      </c>
      <c r="N8" s="176"/>
      <c r="O8" s="203">
        <f>AVERAGE(O17:O96)</f>
        <v>-12315.321250000005</v>
      </c>
      <c r="P8" s="204">
        <f t="shared" ref="P8:S8" si="3">AVERAGE(P17:P96)</f>
        <v>12428.759999999998</v>
      </c>
      <c r="Q8" s="204">
        <f t="shared" si="3"/>
        <v>113.43874999999998</v>
      </c>
      <c r="R8" s="204">
        <f t="shared" si="3"/>
        <v>16.935000000000002</v>
      </c>
      <c r="S8" s="205">
        <f t="shared" si="3"/>
        <v>0</v>
      </c>
    </row>
    <row r="9" spans="1:19" x14ac:dyDescent="0.25">
      <c r="A9" s="88"/>
      <c r="B9" s="88"/>
      <c r="C9" s="88"/>
      <c r="D9" s="88"/>
    </row>
    <row r="11" spans="1:19" x14ac:dyDescent="0.25">
      <c r="C11" s="215" t="s">
        <v>103</v>
      </c>
      <c r="D11" s="215"/>
      <c r="E11" s="215"/>
      <c r="F11" s="175"/>
      <c r="G11" s="215" t="s">
        <v>104</v>
      </c>
      <c r="H11" s="215"/>
      <c r="I11" s="215"/>
      <c r="J11" s="175"/>
      <c r="K11" s="215" t="s">
        <v>105</v>
      </c>
      <c r="L11" s="215"/>
      <c r="M11" s="215"/>
      <c r="O11" s="218" t="s">
        <v>106</v>
      </c>
      <c r="P11" s="218"/>
      <c r="Q11" s="218"/>
      <c r="R11" s="218"/>
      <c r="S11" s="218"/>
    </row>
    <row r="12" spans="1:19" x14ac:dyDescent="0.25">
      <c r="A12" s="40" t="s">
        <v>59</v>
      </c>
      <c r="C12" s="3" t="s">
        <v>107</v>
      </c>
      <c r="D12" s="39" t="s">
        <v>107</v>
      </c>
      <c r="E12" s="40" t="s">
        <v>107</v>
      </c>
      <c r="F12" s="42"/>
      <c r="G12" s="3" t="s">
        <v>108</v>
      </c>
      <c r="H12" s="39" t="s">
        <v>108</v>
      </c>
      <c r="I12" s="40" t="s">
        <v>108</v>
      </c>
      <c r="J12" s="39"/>
      <c r="K12" s="3" t="s">
        <v>109</v>
      </c>
      <c r="L12" s="39" t="s">
        <v>109</v>
      </c>
      <c r="M12" s="40" t="s">
        <v>109</v>
      </c>
      <c r="O12" s="82" t="s">
        <v>110</v>
      </c>
      <c r="P12" s="83" t="s">
        <v>110</v>
      </c>
      <c r="Q12" s="83" t="s">
        <v>111</v>
      </c>
      <c r="R12" s="41" t="s">
        <v>110</v>
      </c>
      <c r="S12" s="178" t="s">
        <v>112</v>
      </c>
    </row>
    <row r="13" spans="1:19" x14ac:dyDescent="0.25">
      <c r="A13" s="43" t="s">
        <v>58</v>
      </c>
      <c r="C13" s="7" t="s">
        <v>113</v>
      </c>
      <c r="D13" s="42" t="s">
        <v>35</v>
      </c>
      <c r="E13" s="43" t="s">
        <v>114</v>
      </c>
      <c r="F13" s="42"/>
      <c r="G13" s="7" t="s">
        <v>113</v>
      </c>
      <c r="H13" s="42" t="s">
        <v>35</v>
      </c>
      <c r="I13" s="43" t="s">
        <v>114</v>
      </c>
      <c r="J13" s="42"/>
      <c r="K13" s="7" t="s">
        <v>113</v>
      </c>
      <c r="L13" s="42" t="s">
        <v>35</v>
      </c>
      <c r="M13" s="43" t="s">
        <v>114</v>
      </c>
      <c r="O13" s="84" t="s">
        <v>113</v>
      </c>
      <c r="P13" s="85" t="s">
        <v>35</v>
      </c>
      <c r="Q13" s="85" t="s">
        <v>113</v>
      </c>
      <c r="R13" s="44" t="s">
        <v>114</v>
      </c>
      <c r="S13" s="179" t="s">
        <v>115</v>
      </c>
    </row>
    <row r="14" spans="1:19" x14ac:dyDescent="0.25">
      <c r="A14" s="43"/>
      <c r="C14" s="7" t="s">
        <v>116</v>
      </c>
      <c r="D14" s="42" t="s">
        <v>116</v>
      </c>
      <c r="E14" s="43" t="s">
        <v>116</v>
      </c>
      <c r="F14" s="42"/>
      <c r="G14" s="7" t="s">
        <v>23</v>
      </c>
      <c r="H14" s="42" t="s">
        <v>23</v>
      </c>
      <c r="I14" s="43" t="s">
        <v>23</v>
      </c>
      <c r="J14" s="42"/>
      <c r="K14" s="7" t="s">
        <v>23</v>
      </c>
      <c r="L14" s="42" t="s">
        <v>23</v>
      </c>
      <c r="M14" s="43" t="s">
        <v>23</v>
      </c>
      <c r="O14" s="84" t="s">
        <v>117</v>
      </c>
      <c r="P14" s="85" t="s">
        <v>117</v>
      </c>
      <c r="Q14" s="85" t="s">
        <v>117</v>
      </c>
      <c r="R14" s="44" t="s">
        <v>117</v>
      </c>
      <c r="S14" s="179" t="s">
        <v>118</v>
      </c>
    </row>
    <row r="15" spans="1:19" x14ac:dyDescent="0.25">
      <c r="A15" s="43"/>
      <c r="C15" s="7" t="s">
        <v>117</v>
      </c>
      <c r="D15" s="42" t="s">
        <v>117</v>
      </c>
      <c r="E15" s="43" t="s">
        <v>117</v>
      </c>
      <c r="F15" s="42"/>
      <c r="G15" s="7" t="s">
        <v>119</v>
      </c>
      <c r="H15" s="42" t="s">
        <v>119</v>
      </c>
      <c r="I15" s="43" t="s">
        <v>119</v>
      </c>
      <c r="J15" s="42"/>
      <c r="K15" s="7" t="s">
        <v>119</v>
      </c>
      <c r="L15" s="42" t="s">
        <v>119</v>
      </c>
      <c r="M15" s="43" t="s">
        <v>119</v>
      </c>
      <c r="O15" s="84" t="s">
        <v>30</v>
      </c>
      <c r="P15" s="85" t="s">
        <v>30</v>
      </c>
      <c r="Q15" s="85" t="s">
        <v>30</v>
      </c>
      <c r="R15" s="44" t="s">
        <v>30</v>
      </c>
      <c r="S15" s="179" t="s">
        <v>120</v>
      </c>
    </row>
    <row r="16" spans="1:19" x14ac:dyDescent="0.25">
      <c r="A16" s="14"/>
      <c r="C16" s="11" t="s">
        <v>30</v>
      </c>
      <c r="D16" s="45" t="s">
        <v>30</v>
      </c>
      <c r="E16" s="14" t="s">
        <v>30</v>
      </c>
      <c r="F16" s="42"/>
      <c r="G16" s="7" t="s">
        <v>30</v>
      </c>
      <c r="H16" s="42" t="s">
        <v>30</v>
      </c>
      <c r="I16" s="43" t="s">
        <v>30</v>
      </c>
      <c r="J16" s="42"/>
      <c r="K16" s="7" t="s">
        <v>30</v>
      </c>
      <c r="L16" s="42" t="s">
        <v>30</v>
      </c>
      <c r="M16" s="43" t="s">
        <v>30</v>
      </c>
      <c r="O16" s="11"/>
      <c r="P16" s="45"/>
      <c r="Q16" s="45"/>
      <c r="R16" s="14"/>
      <c r="S16" s="180" t="s">
        <v>121</v>
      </c>
    </row>
    <row r="17" spans="1:19" x14ac:dyDescent="0.25">
      <c r="A17" s="16">
        <v>1929</v>
      </c>
      <c r="C17" s="181">
        <f>'WY 1929 (R)'!$AW$6</f>
        <v>1817159.2279999959</v>
      </c>
      <c r="D17" s="182">
        <f>'WY 1929 (R)'!$AW$7</f>
        <v>581999.22800000175</v>
      </c>
      <c r="E17" s="183">
        <f>'WY 1929 (R)'!$AW$8</f>
        <v>1576800</v>
      </c>
      <c r="F17" s="184"/>
      <c r="G17" s="181">
        <f>'WY 1929 (R)'!$AW$6-'WY 1929 (R)'!$AS$6</f>
        <v>1771398.7039999957</v>
      </c>
      <c r="H17" s="182">
        <f>'WY 1929 (R)'!$AW$7-'WY 1929 (R)'!$AS$7</f>
        <v>328604.89900000254</v>
      </c>
      <c r="I17" s="183">
        <f>'WY 1929 (R)'!$AW$8-'WY 1929 (R)'!$AS$8</f>
        <v>1191827.3769999996</v>
      </c>
      <c r="J17" s="184"/>
      <c r="K17" s="181" t="str">
        <f>'WY 1929 (R)'!$AS$28</f>
        <v>XXXX</v>
      </c>
      <c r="L17" s="182" t="str">
        <f>'WY 1929 (R)'!$AT$28</f>
        <v>XXXX</v>
      </c>
      <c r="M17" s="183" t="str">
        <f>'WY 1929 (R)'!$AU$28</f>
        <v>XXXX</v>
      </c>
      <c r="N17" s="185"/>
      <c r="O17" s="181">
        <f>ROUND('WY 1929 (R)'!$AS$30,1)</f>
        <v>0</v>
      </c>
      <c r="P17" s="182">
        <f>ROUND('WY 1929 (R)'!$AT$30,1)</f>
        <v>0</v>
      </c>
      <c r="Q17" s="182">
        <f>O17+P17</f>
        <v>0</v>
      </c>
      <c r="R17" s="182">
        <f>ROUND('WY 1929 (R)'!$AU$30,1)</f>
        <v>0</v>
      </c>
      <c r="S17" s="186">
        <f>IF(O17&gt;0,IF(P17&lt;0,1,0),0)</f>
        <v>0</v>
      </c>
    </row>
    <row r="18" spans="1:19" x14ac:dyDescent="0.25">
      <c r="A18" s="187">
        <v>1930</v>
      </c>
      <c r="C18" s="188">
        <f>'WY 1930 (R)'!$AW$6</f>
        <v>1820611.6130000104</v>
      </c>
      <c r="D18" s="184">
        <f>'WY 1930 (R)'!$AW$7</f>
        <v>585451.61300000304</v>
      </c>
      <c r="E18" s="189">
        <f>'WY 1930 (R)'!$AW$8</f>
        <v>1576800</v>
      </c>
      <c r="F18" s="185"/>
      <c r="G18" s="188">
        <f>'WY 1930 (R)'!$AW$6-'WY 1930 (R)'!$AS$6</f>
        <v>1812008.0910000103</v>
      </c>
      <c r="H18" s="184">
        <f>'WY 1930 (R)'!$AW$7-'WY 1930 (R)'!$AS$7</f>
        <v>321103.93900000351</v>
      </c>
      <c r="I18" s="189">
        <f>'WY 1930 (R)'!$AW$8-'WY 1930 (R)'!$AS$8</f>
        <v>1219567.7560000005</v>
      </c>
      <c r="J18" s="184"/>
      <c r="K18" s="188" t="str">
        <f>'WY 1930 (R)'!$AS$28</f>
        <v>XXXX</v>
      </c>
      <c r="L18" s="184" t="str">
        <f>'WY 1930 (R)'!$AT$28</f>
        <v>XXXX</v>
      </c>
      <c r="M18" s="189" t="str">
        <f>'WY 1930 (R)'!$AU$28</f>
        <v>XXXX</v>
      </c>
      <c r="N18" s="185"/>
      <c r="O18" s="188">
        <f>ROUND('WY 1930 (R)'!$AS$30,1)</f>
        <v>0</v>
      </c>
      <c r="P18" s="184">
        <f>ROUND('WY 1930 (R)'!$AT$30,1)</f>
        <v>0</v>
      </c>
      <c r="Q18" s="184">
        <f t="shared" ref="Q18:Q81" si="4">O18+P18</f>
        <v>0</v>
      </c>
      <c r="R18" s="184">
        <f>ROUND('WY 1930 (R)'!$AU$30,1)</f>
        <v>0</v>
      </c>
      <c r="S18" s="190">
        <f t="shared" ref="S18:S81" si="5">IF(O18&gt;0,IF(P18&lt;0,1,0),0)</f>
        <v>0</v>
      </c>
    </row>
    <row r="19" spans="1:19" x14ac:dyDescent="0.25">
      <c r="A19" s="187">
        <v>1931</v>
      </c>
      <c r="C19" s="188">
        <f>'WY 1931 (R)'!$AW$6</f>
        <v>1825300.4079999945</v>
      </c>
      <c r="D19" s="184">
        <f>'WY 1931 (R)'!$AW$7</f>
        <v>590140.40800000029</v>
      </c>
      <c r="E19" s="189">
        <f>'WY 1931 (R)'!$AW$8</f>
        <v>1576800</v>
      </c>
      <c r="F19" s="185"/>
      <c r="G19" s="188">
        <f>'WY 1931 (R)'!$AW$6-'WY 1931 (R)'!$AS$6</f>
        <v>1788566.6109999944</v>
      </c>
      <c r="H19" s="184">
        <f>'WY 1931 (R)'!$AW$7-'WY 1931 (R)'!$AS$7</f>
        <v>271289.15800000145</v>
      </c>
      <c r="I19" s="189">
        <f>'WY 1931 (R)'!$AW$8-'WY 1931 (R)'!$AS$8</f>
        <v>1234925.6049999991</v>
      </c>
      <c r="J19" s="184"/>
      <c r="K19" s="188" t="str">
        <f>'WY 1931 (R)'!$AS$28</f>
        <v>XXXX</v>
      </c>
      <c r="L19" s="184" t="str">
        <f>'WY 1931 (R)'!$AT$28</f>
        <v>XXXX</v>
      </c>
      <c r="M19" s="189" t="str">
        <f>'WY 1931 (R)'!$AU$28</f>
        <v>XXXX</v>
      </c>
      <c r="N19" s="185"/>
      <c r="O19" s="188">
        <f>ROUND('WY 1931 (R)'!$AS$30,1)</f>
        <v>0</v>
      </c>
      <c r="P19" s="184">
        <f>ROUND('WY 1931 (R)'!$AT$30,1)</f>
        <v>0</v>
      </c>
      <c r="Q19" s="184">
        <f t="shared" si="4"/>
        <v>0</v>
      </c>
      <c r="R19" s="184">
        <f>ROUND('WY 1931 (R)'!$AU$30,1)</f>
        <v>53</v>
      </c>
      <c r="S19" s="190">
        <f t="shared" si="5"/>
        <v>0</v>
      </c>
    </row>
    <row r="20" spans="1:19" x14ac:dyDescent="0.25">
      <c r="A20" s="187">
        <v>1932</v>
      </c>
      <c r="C20" s="188">
        <f>'WY 1932 (R)'!$AW$6</f>
        <v>1798515.6569999985</v>
      </c>
      <c r="D20" s="184">
        <f>'WY 1932 (R)'!$AW$7</f>
        <v>563355.65699999954</v>
      </c>
      <c r="E20" s="189">
        <f>'WY 1932 (R)'!$AW$8</f>
        <v>1576800</v>
      </c>
      <c r="F20" s="185"/>
      <c r="G20" s="188">
        <f>'WY 1932 (R)'!$AW$6-'WY 1932 (R)'!$AS$6</f>
        <v>1567165.1249999986</v>
      </c>
      <c r="H20" s="184">
        <f>'WY 1932 (R)'!$AW$7-'WY 1932 (R)'!$AS$7</f>
        <v>229454.48599999887</v>
      </c>
      <c r="I20" s="189">
        <f>'WY 1932 (R)'!$AW$8-'WY 1932 (R)'!$AS$8</f>
        <v>1364357.9490000005</v>
      </c>
      <c r="J20" s="184"/>
      <c r="K20" s="188" t="str">
        <f>'WY 1932 (R)'!$AS$28</f>
        <v>XXXX</v>
      </c>
      <c r="L20" s="184" t="str">
        <f>'WY 1932 (R)'!$AT$28</f>
        <v>XXXX</v>
      </c>
      <c r="M20" s="189" t="str">
        <f>'WY 1932 (R)'!$AU$28</f>
        <v>XXXX</v>
      </c>
      <c r="N20" s="185"/>
      <c r="O20" s="188">
        <f>ROUND('WY 1932 (R)'!$AS$30,1)</f>
        <v>-17037.599999999999</v>
      </c>
      <c r="P20" s="184">
        <f>ROUND('WY 1932 (R)'!$AT$30,1)</f>
        <v>17110.7</v>
      </c>
      <c r="Q20" s="184">
        <f t="shared" si="4"/>
        <v>73.100000000002183</v>
      </c>
      <c r="R20" s="184">
        <f>ROUND('WY 1932 (R)'!$AU$30,1)</f>
        <v>0</v>
      </c>
      <c r="S20" s="190">
        <f t="shared" si="5"/>
        <v>0</v>
      </c>
    </row>
    <row r="21" spans="1:19" x14ac:dyDescent="0.25">
      <c r="A21" s="187">
        <v>1933</v>
      </c>
      <c r="C21" s="188">
        <f>'WY 1933 (R)'!$AW$6</f>
        <v>1763973.576000001</v>
      </c>
      <c r="D21" s="184">
        <f>'WY 1933 (R)'!$AW$7</f>
        <v>528813.57600000058</v>
      </c>
      <c r="E21" s="189">
        <f>'WY 1933 (R)'!$AW$8</f>
        <v>1576800</v>
      </c>
      <c r="F21" s="185"/>
      <c r="G21" s="188">
        <f>'WY 1933 (R)'!$AW$6-'WY 1933 (R)'!$AS$6</f>
        <v>1129215.296000002</v>
      </c>
      <c r="H21" s="184">
        <f>'WY 1933 (R)'!$AW$7-'WY 1933 (R)'!$AS$7</f>
        <v>139522.48500000109</v>
      </c>
      <c r="I21" s="189">
        <f>'WY 1933 (R)'!$AW$8-'WY 1933 (R)'!$AS$8</f>
        <v>1455674.801</v>
      </c>
      <c r="J21" s="184"/>
      <c r="K21" s="188" t="str">
        <f>'WY 1933 (R)'!$AS$28</f>
        <v>XXXX</v>
      </c>
      <c r="L21" s="184" t="str">
        <f>'WY 1933 (R)'!$AT$28</f>
        <v>XXXX</v>
      </c>
      <c r="M21" s="189" t="str">
        <f>'WY 1933 (R)'!$AU$28</f>
        <v>XXXX</v>
      </c>
      <c r="N21" s="185"/>
      <c r="O21" s="188">
        <f>ROUND('WY 1933 (R)'!$AS$30,1)</f>
        <v>-11756.4</v>
      </c>
      <c r="P21" s="184">
        <f>ROUND('WY 1933 (R)'!$AT$30,1)</f>
        <v>11813</v>
      </c>
      <c r="Q21" s="184">
        <f t="shared" si="4"/>
        <v>56.600000000000364</v>
      </c>
      <c r="R21" s="184">
        <f>ROUND('WY 1933 (R)'!$AU$30,1)</f>
        <v>0</v>
      </c>
      <c r="S21" s="190">
        <f t="shared" si="5"/>
        <v>0</v>
      </c>
    </row>
    <row r="22" spans="1:19" x14ac:dyDescent="0.25">
      <c r="A22" s="187">
        <v>1934</v>
      </c>
      <c r="C22" s="188">
        <f>'WY 1934 (R)'!$AW$6</f>
        <v>1784718.2350000031</v>
      </c>
      <c r="D22" s="184">
        <f>'WY 1934 (R)'!$AW$7</f>
        <v>549558.23499999987</v>
      </c>
      <c r="E22" s="189">
        <f>'WY 1934 (R)'!$AW$8</f>
        <v>1576800</v>
      </c>
      <c r="F22" s="185"/>
      <c r="G22" s="188">
        <f>'WY 1934 (R)'!$AW$6-'WY 1934 (R)'!$AS$6</f>
        <v>939660.04800000635</v>
      </c>
      <c r="H22" s="184">
        <f>'WY 1934 (R)'!$AW$7-'WY 1934 (R)'!$AS$7</f>
        <v>146375.02900000056</v>
      </c>
      <c r="I22" s="189">
        <f>'WY 1934 (R)'!$AW$8-'WY 1934 (R)'!$AS$8</f>
        <v>1546901.6070000001</v>
      </c>
      <c r="J22" s="184"/>
      <c r="K22" s="188" t="str">
        <f>'WY 1934 (R)'!$AS$28</f>
        <v>XXXX</v>
      </c>
      <c r="L22" s="184" t="str">
        <f>'WY 1934 (R)'!$AT$28</f>
        <v>XXXX</v>
      </c>
      <c r="M22" s="189" t="str">
        <f>'WY 1934 (R)'!$AU$28</f>
        <v>XXXX</v>
      </c>
      <c r="N22" s="185"/>
      <c r="O22" s="188">
        <f>ROUND('WY 1934 (R)'!$AS$30,1)</f>
        <v>-29489.8</v>
      </c>
      <c r="P22" s="184">
        <f>ROUND('WY 1934 (R)'!$AT$30,1)</f>
        <v>29693.1</v>
      </c>
      <c r="Q22" s="184">
        <f t="shared" si="4"/>
        <v>203.29999999999927</v>
      </c>
      <c r="R22" s="184">
        <f>ROUND('WY 1934 (R)'!$AU$30,1)</f>
        <v>0</v>
      </c>
      <c r="S22" s="190">
        <f t="shared" si="5"/>
        <v>0</v>
      </c>
    </row>
    <row r="23" spans="1:19" x14ac:dyDescent="0.25">
      <c r="A23" s="187">
        <v>1935</v>
      </c>
      <c r="C23" s="188">
        <f>' WY 1935 (R)'!$AW$6</f>
        <v>1790332.4159999974</v>
      </c>
      <c r="D23" s="184">
        <f>' WY 1935 (R)'!$AW$7</f>
        <v>555172.41600000125</v>
      </c>
      <c r="E23" s="189">
        <f>' WY 1935 (R)'!$AW$8</f>
        <v>1576800</v>
      </c>
      <c r="F23" s="185"/>
      <c r="G23" s="188">
        <f>' WY 1935 (R)'!$AW$6-' WY 1935 (R)'!$AS$6</f>
        <v>1385331.6059999978</v>
      </c>
      <c r="H23" s="184">
        <f>' WY 1935 (R)'!$AW$7-' WY 1935 (R)'!$AS$7</f>
        <v>172115.13000000076</v>
      </c>
      <c r="I23" s="189">
        <f>' WY 1935 (R)'!$AW$8-' WY 1935 (R)'!$AS$8</f>
        <v>1421766.2189999996</v>
      </c>
      <c r="J23" s="184"/>
      <c r="K23" s="188" t="str">
        <f>' WY 1935 (R)'!$AS$28</f>
        <v>XXXX</v>
      </c>
      <c r="L23" s="184" t="str">
        <f>' WY 1935 (R)'!$AT$28</f>
        <v>XXXX</v>
      </c>
      <c r="M23" s="189" t="str">
        <f>' WY 1935 (R)'!$AU$28</f>
        <v>XXXX</v>
      </c>
      <c r="N23" s="185"/>
      <c r="O23" s="188">
        <f>ROUND(' WY 1935 (R)'!$AS$30,1)</f>
        <v>-12320.2</v>
      </c>
      <c r="P23" s="184">
        <f>ROUND(' WY 1935 (R)'!$AT$30,1)</f>
        <v>12346.8</v>
      </c>
      <c r="Q23" s="184">
        <f t="shared" si="4"/>
        <v>26.599999999998545</v>
      </c>
      <c r="R23" s="184">
        <f>ROUND(' WY 1935 (R)'!$AU$30,1)</f>
        <v>0</v>
      </c>
      <c r="S23" s="190">
        <f t="shared" si="5"/>
        <v>0</v>
      </c>
    </row>
    <row r="24" spans="1:19" x14ac:dyDescent="0.25">
      <c r="A24" s="187">
        <v>1936</v>
      </c>
      <c r="C24" s="188">
        <f>'WY 1936 (R)'!$AW$6</f>
        <v>1808565.3660000083</v>
      </c>
      <c r="D24" s="184">
        <f>'WY 1936 (R)'!$AW$7</f>
        <v>573405.3660000026</v>
      </c>
      <c r="E24" s="189">
        <f>'WY 1936 (R)'!$AW$8</f>
        <v>1576800</v>
      </c>
      <c r="F24" s="185"/>
      <c r="G24" s="188">
        <f>'WY 1936 (R)'!$AW$6-'WY 1936 (R)'!$AS$6</f>
        <v>1603063.8190000081</v>
      </c>
      <c r="H24" s="184">
        <f>'WY 1936 (R)'!$AW$7-'WY 1936 (R)'!$AS$7</f>
        <v>288460.47100000229</v>
      </c>
      <c r="I24" s="189">
        <f>'WY 1936 (R)'!$AW$8-'WY 1936 (R)'!$AS$8</f>
        <v>1325632.3480000002</v>
      </c>
      <c r="J24" s="184"/>
      <c r="K24" s="188" t="str">
        <f>'WY 1936 (R)'!$AS$28</f>
        <v>XXXX</v>
      </c>
      <c r="L24" s="184" t="str">
        <f>'WY 1936 (R)'!$AT$28</f>
        <v>XXXX</v>
      </c>
      <c r="M24" s="189" t="str">
        <f>'WY 1936 (R)'!$AU$28</f>
        <v>XXXX</v>
      </c>
      <c r="N24" s="185"/>
      <c r="O24" s="188">
        <f>ROUND('WY 1936 (R)'!$AS$30,1)</f>
        <v>-13938.7</v>
      </c>
      <c r="P24" s="184">
        <f>ROUND('WY 1936 (R)'!$AT$30,1)</f>
        <v>13993.4</v>
      </c>
      <c r="Q24" s="184">
        <f t="shared" si="4"/>
        <v>54.699999999998909</v>
      </c>
      <c r="R24" s="184">
        <f>ROUND('WY 1936 (R)'!$AU$30,1)</f>
        <v>0</v>
      </c>
      <c r="S24" s="190">
        <f t="shared" si="5"/>
        <v>0</v>
      </c>
    </row>
    <row r="25" spans="1:19" x14ac:dyDescent="0.25">
      <c r="A25" s="187">
        <v>1937</v>
      </c>
      <c r="C25" s="188">
        <f>'WY 1937 (R)'!$AW$6</f>
        <v>1818485.4570000095</v>
      </c>
      <c r="D25" s="184">
        <f>'WY 1937 (R)'!$AW$7</f>
        <v>583325.45699999982</v>
      </c>
      <c r="E25" s="189">
        <f>'WY 1937 (R)'!$AW$8</f>
        <v>1576800</v>
      </c>
      <c r="F25" s="185"/>
      <c r="G25" s="188">
        <f>'WY 1937 (R)'!$AW$6-'WY 1937 (R)'!$AS$6</f>
        <v>1766813.6440000094</v>
      </c>
      <c r="H25" s="184">
        <f>'WY 1937 (R)'!$AW$7-'WY 1937 (R)'!$AS$7</f>
        <v>336924.20599999907</v>
      </c>
      <c r="I25" s="189">
        <f>'WY 1937 (R)'!$AW$8-'WY 1937 (R)'!$AS$8</f>
        <v>1227427.8340000017</v>
      </c>
      <c r="J25" s="184"/>
      <c r="K25" s="188" t="str">
        <f>'WY 1937 (R)'!$AS$28</f>
        <v>XXXX</v>
      </c>
      <c r="L25" s="184" t="str">
        <f>'WY 1937 (R)'!$AT$28</f>
        <v>XXXX</v>
      </c>
      <c r="M25" s="189" t="str">
        <f>'WY 1937 (R)'!$AU$28</f>
        <v>XXXX</v>
      </c>
      <c r="N25" s="185"/>
      <c r="O25" s="188">
        <f>ROUND('WY 1937 (R)'!$AS$30,1)</f>
        <v>0</v>
      </c>
      <c r="P25" s="184">
        <f>ROUND('WY 1937 (R)'!$AT$30,1)</f>
        <v>0</v>
      </c>
      <c r="Q25" s="184">
        <f t="shared" si="4"/>
        <v>0</v>
      </c>
      <c r="R25" s="184">
        <f>ROUND('WY 1937 (R)'!$AU$30,1)</f>
        <v>0</v>
      </c>
      <c r="S25" s="190">
        <f t="shared" si="5"/>
        <v>0</v>
      </c>
    </row>
    <row r="26" spans="1:19" x14ac:dyDescent="0.25">
      <c r="A26" s="187">
        <v>1938</v>
      </c>
      <c r="C26" s="188">
        <f>'WY 1938 (R)'!$AW$6</f>
        <v>1789452.2009999985</v>
      </c>
      <c r="D26" s="184">
        <f>'WY 1938 (R)'!$AW$7</f>
        <v>554292.20099999779</v>
      </c>
      <c r="E26" s="189">
        <f>'WY 1938 (R)'!$AW$8</f>
        <v>1576800</v>
      </c>
      <c r="F26" s="185"/>
      <c r="G26" s="188">
        <f>'WY 1938 (R)'!$AW$6-'WY 1938 (R)'!$AS$6</f>
        <v>1487271.4619999975</v>
      </c>
      <c r="H26" s="184">
        <f>'WY 1938 (R)'!$AW$7-'WY 1938 (R)'!$AS$7</f>
        <v>182040.95499999746</v>
      </c>
      <c r="I26" s="189">
        <f>'WY 1938 (R)'!$AW$8-'WY 1938 (R)'!$AS$8</f>
        <v>1468582.9299999997</v>
      </c>
      <c r="J26" s="184"/>
      <c r="K26" s="188" t="str">
        <f>'WY 1938 (R)'!$AS$28</f>
        <v>XXXX</v>
      </c>
      <c r="L26" s="184" t="str">
        <f>'WY 1938 (R)'!$AT$28</f>
        <v>XXXX</v>
      </c>
      <c r="M26" s="189" t="str">
        <f>'WY 1938 (R)'!$AU$28</f>
        <v>XXXX</v>
      </c>
      <c r="N26" s="185"/>
      <c r="O26" s="188">
        <f>ROUND('WY 1938 (R)'!$AS$30,1)</f>
        <v>-20141.099999999999</v>
      </c>
      <c r="P26" s="184">
        <f>ROUND('WY 1938 (R)'!$AT$30,1)</f>
        <v>20152.400000000001</v>
      </c>
      <c r="Q26" s="184">
        <f t="shared" si="4"/>
        <v>11.30000000000291</v>
      </c>
      <c r="R26" s="184">
        <f>ROUND('WY 1938 (R)'!$AU$30,1)</f>
        <v>0</v>
      </c>
      <c r="S26" s="190">
        <f t="shared" si="5"/>
        <v>0</v>
      </c>
    </row>
    <row r="27" spans="1:19" x14ac:dyDescent="0.25">
      <c r="A27" s="187">
        <v>1939</v>
      </c>
      <c r="C27" s="188">
        <f>'WY 1939 (R)'!$AW$6</f>
        <v>1802811.645000004</v>
      </c>
      <c r="D27" s="184">
        <f>'WY 1939 (R)'!$AW$7</f>
        <v>567651.64499999711</v>
      </c>
      <c r="E27" s="189">
        <f>'WY 1939 (R)'!$AW$8</f>
        <v>1576800</v>
      </c>
      <c r="F27" s="185"/>
      <c r="G27" s="188">
        <f>'WY 1939 (R)'!$AW$6-'WY 1939 (R)'!$AS$6</f>
        <v>1663438.6740000041</v>
      </c>
      <c r="H27" s="184">
        <f>'WY 1939 (R)'!$AW$7-'WY 1939 (R)'!$AS$7</f>
        <v>281533.79499999684</v>
      </c>
      <c r="I27" s="189">
        <f>'WY 1939 (R)'!$AW$8-'WY 1939 (R)'!$AS$8</f>
        <v>1273415.3060000008</v>
      </c>
      <c r="J27" s="184"/>
      <c r="K27" s="188" t="str">
        <f>'WY 1939 (R)'!$AS$28</f>
        <v>XXXX</v>
      </c>
      <c r="L27" s="184" t="str">
        <f>'WY 1939 (R)'!$AT$28</f>
        <v>XXXX</v>
      </c>
      <c r="M27" s="189" t="str">
        <f>'WY 1939 (R)'!$AU$28</f>
        <v>XXXX</v>
      </c>
      <c r="N27" s="185"/>
      <c r="O27" s="188">
        <f>ROUND('WY 1939 (R)'!$AS$30,1)</f>
        <v>-4160.2</v>
      </c>
      <c r="P27" s="184">
        <f>ROUND('WY 1939 (R)'!$AT$30,1)</f>
        <v>4299.2</v>
      </c>
      <c r="Q27" s="184">
        <f t="shared" si="4"/>
        <v>139</v>
      </c>
      <c r="R27" s="184">
        <f>ROUND('WY 1939 (R)'!$AU$30,1)</f>
        <v>84.6</v>
      </c>
      <c r="S27" s="190">
        <f t="shared" si="5"/>
        <v>0</v>
      </c>
    </row>
    <row r="28" spans="1:19" x14ac:dyDescent="0.25">
      <c r="A28" s="187">
        <v>1940</v>
      </c>
      <c r="C28" s="188">
        <f>'WY 1940 (R)'!$AW$6</f>
        <v>1804150.6260000011</v>
      </c>
      <c r="D28" s="184">
        <f>'WY 1940 (R)'!$AW$7</f>
        <v>568990.62599999923</v>
      </c>
      <c r="E28" s="189">
        <f>'WY 1940 (R)'!$AW$8</f>
        <v>1576800</v>
      </c>
      <c r="F28" s="185"/>
      <c r="G28" s="188">
        <f>'WY 1940 (R)'!$AW$6-'WY 1940 (R)'!$AS$6</f>
        <v>1623614.465000001</v>
      </c>
      <c r="H28" s="184">
        <f>'WY 1940 (R)'!$AW$7-'WY 1940 (R)'!$AS$7</f>
        <v>253282.35199999937</v>
      </c>
      <c r="I28" s="189">
        <f>'WY 1940 (R)'!$AW$8-'WY 1940 (R)'!$AS$8</f>
        <v>1310551.2620000001</v>
      </c>
      <c r="J28" s="184"/>
      <c r="K28" s="188" t="str">
        <f>'WY 1940 (R)'!$AS$28</f>
        <v>XXXX</v>
      </c>
      <c r="L28" s="184" t="str">
        <f>'WY 1940 (R)'!$AT$28</f>
        <v>XXXX</v>
      </c>
      <c r="M28" s="189" t="str">
        <f>'WY 1940 (R)'!$AU$28</f>
        <v>XXXX</v>
      </c>
      <c r="N28" s="185"/>
      <c r="O28" s="188">
        <f>ROUND('WY 1940 (R)'!$AS$30,1)</f>
        <v>-7497.4</v>
      </c>
      <c r="P28" s="184">
        <f>ROUND('WY 1940 (R)'!$AT$30,1)</f>
        <v>7813.7</v>
      </c>
      <c r="Q28" s="184">
        <f t="shared" si="4"/>
        <v>316.30000000000018</v>
      </c>
      <c r="R28" s="184">
        <f>ROUND('WY 1940 (R)'!$AU$30,1)</f>
        <v>18.3</v>
      </c>
      <c r="S28" s="190">
        <f t="shared" si="5"/>
        <v>0</v>
      </c>
    </row>
    <row r="29" spans="1:19" x14ac:dyDescent="0.25">
      <c r="A29" s="187">
        <v>1941</v>
      </c>
      <c r="C29" s="188">
        <f>'WY 1941 (R)'!$AW$6</f>
        <v>1812441.8919999993</v>
      </c>
      <c r="D29" s="184">
        <f>'WY 1941 (R)'!$AW$7</f>
        <v>577281.89200000197</v>
      </c>
      <c r="E29" s="189">
        <f>'WY 1941 (R)'!$AW$8</f>
        <v>1576800</v>
      </c>
      <c r="F29" s="185"/>
      <c r="G29" s="188">
        <f>'WY 1941 (R)'!$AW$6-'WY 1941 (R)'!$AS$6</f>
        <v>1783235.9649999994</v>
      </c>
      <c r="H29" s="184">
        <f>'WY 1941 (R)'!$AW$7-'WY 1941 (R)'!$AS$7</f>
        <v>289641.28500000155</v>
      </c>
      <c r="I29" s="189">
        <f>'WY 1941 (R)'!$AW$8-'WY 1941 (R)'!$AS$8</f>
        <v>1243772.1939999992</v>
      </c>
      <c r="J29" s="184"/>
      <c r="K29" s="188" t="str">
        <f>'WY 1941 (R)'!$AS$28</f>
        <v>XXXX</v>
      </c>
      <c r="L29" s="184" t="str">
        <f>'WY 1941 (R)'!$AT$28</f>
        <v>XXXX</v>
      </c>
      <c r="M29" s="189" t="str">
        <f>'WY 1941 (R)'!$AU$28</f>
        <v>XXXX</v>
      </c>
      <c r="N29" s="185"/>
      <c r="O29" s="188">
        <f>ROUND('WY 1941 (R)'!$AS$30,1)</f>
        <v>0</v>
      </c>
      <c r="P29" s="184">
        <f>ROUND('WY 1941 (R)'!$AT$30,1)</f>
        <v>0</v>
      </c>
      <c r="Q29" s="184">
        <f t="shared" si="4"/>
        <v>0</v>
      </c>
      <c r="R29" s="184">
        <f>ROUND('WY 1941 (R)'!$AU$30,1)</f>
        <v>34.799999999999997</v>
      </c>
      <c r="S29" s="190">
        <f t="shared" si="5"/>
        <v>0</v>
      </c>
    </row>
    <row r="30" spans="1:19" x14ac:dyDescent="0.25">
      <c r="A30" s="187">
        <v>1942</v>
      </c>
      <c r="C30" s="188">
        <f>'WY 1942 (R)'!$AW$6</f>
        <v>1791638.759999997</v>
      </c>
      <c r="D30" s="184">
        <f>'WY 1942 (R)'!$AW$7</f>
        <v>556478.75999999978</v>
      </c>
      <c r="E30" s="189">
        <f>'WY 1942 (R)'!$AW$8</f>
        <v>1576800</v>
      </c>
      <c r="F30" s="185"/>
      <c r="G30" s="188">
        <f>'WY 1942 (R)'!$AW$6-'WY 1942 (R)'!$AS$6</f>
        <v>1541697.7969999972</v>
      </c>
      <c r="H30" s="184">
        <f>'WY 1942 (R)'!$AW$7-'WY 1942 (R)'!$AS$7</f>
        <v>216868.18900000019</v>
      </c>
      <c r="I30" s="189">
        <f>'WY 1942 (R)'!$AW$8-'WY 1942 (R)'!$AS$8</f>
        <v>1267020.175999999</v>
      </c>
      <c r="J30" s="184"/>
      <c r="K30" s="188" t="str">
        <f>'WY 1942 (R)'!$AS$28</f>
        <v>XXXX</v>
      </c>
      <c r="L30" s="184" t="str">
        <f>'WY 1942 (R)'!$AT$28</f>
        <v>XXXX</v>
      </c>
      <c r="M30" s="189" t="str">
        <f>'WY 1942 (R)'!$AU$28</f>
        <v>XXXX</v>
      </c>
      <c r="N30" s="185"/>
      <c r="O30" s="188">
        <f>ROUND('WY 1942 (R)'!$AS$30,1)</f>
        <v>-12.8</v>
      </c>
      <c r="P30" s="184">
        <f>ROUND('WY 1942 (R)'!$AT$30,1)</f>
        <v>12.8</v>
      </c>
      <c r="Q30" s="184">
        <f t="shared" si="4"/>
        <v>0</v>
      </c>
      <c r="R30" s="184">
        <f>ROUND('WY 1942 (R)'!$AU$30,1)</f>
        <v>15.3</v>
      </c>
      <c r="S30" s="190">
        <f t="shared" si="5"/>
        <v>0</v>
      </c>
    </row>
    <row r="31" spans="1:19" x14ac:dyDescent="0.25">
      <c r="A31" s="187">
        <v>1943</v>
      </c>
      <c r="C31" s="188">
        <f>'WY 1943 (R)'!$AW$6</f>
        <v>1778316.6079999972</v>
      </c>
      <c r="D31" s="184">
        <f>'WY 1943 (R)'!$AW$7</f>
        <v>543156.60799999966</v>
      </c>
      <c r="E31" s="189">
        <f>'WY 1943 (R)'!$AW$8</f>
        <v>1576800</v>
      </c>
      <c r="F31" s="185"/>
      <c r="G31" s="188">
        <f>'WY 1943 (R)'!$AW$6-'WY 1943 (R)'!$AS$6</f>
        <v>1337160.7309999974</v>
      </c>
      <c r="H31" s="184">
        <f>'WY 1943 (R)'!$AW$7-'WY 1943 (R)'!$AS$7</f>
        <v>203420.54699999839</v>
      </c>
      <c r="I31" s="189">
        <f>'WY 1943 (R)'!$AW$8-'WY 1943 (R)'!$AS$8</f>
        <v>1458534.6289999995</v>
      </c>
      <c r="J31" s="184"/>
      <c r="K31" s="188" t="str">
        <f>'WY 1943 (R)'!$AS$28</f>
        <v>XXXX</v>
      </c>
      <c r="L31" s="184" t="str">
        <f>'WY 1943 (R)'!$AT$28</f>
        <v>XXXX</v>
      </c>
      <c r="M31" s="189" t="str">
        <f>'WY 1943 (R)'!$AU$28</f>
        <v>XXXX</v>
      </c>
      <c r="N31" s="185"/>
      <c r="O31" s="188">
        <f>ROUND('WY 1943 (R)'!$AS$30,1)</f>
        <v>-20085</v>
      </c>
      <c r="P31" s="184">
        <f>ROUND('WY 1943 (R)'!$AT$30,1)</f>
        <v>20599</v>
      </c>
      <c r="Q31" s="184">
        <f t="shared" si="4"/>
        <v>514</v>
      </c>
      <c r="R31" s="184">
        <f>ROUND('WY 1943 (R)'!$AU$30,1)</f>
        <v>0</v>
      </c>
      <c r="S31" s="190">
        <f t="shared" si="5"/>
        <v>0</v>
      </c>
    </row>
    <row r="32" spans="1:19" x14ac:dyDescent="0.25">
      <c r="A32" s="187">
        <v>1944</v>
      </c>
      <c r="C32" s="188">
        <f>'WY 1944 (R)'!$AW$6</f>
        <v>1826147.1130000027</v>
      </c>
      <c r="D32" s="184">
        <f>'WY 1944 (R)'!$AW$7</f>
        <v>590987.11299999873</v>
      </c>
      <c r="E32" s="189">
        <f>'WY 1944 (R)'!$AW$8</f>
        <v>1576800</v>
      </c>
      <c r="F32" s="185"/>
      <c r="G32" s="188">
        <f>'WY 1944 (R)'!$AW$6-'WY 1944 (R)'!$AS$6</f>
        <v>1781026.8590000027</v>
      </c>
      <c r="H32" s="184">
        <f>'WY 1944 (R)'!$AW$7-'WY 1944 (R)'!$AS$7</f>
        <v>350803.75099999848</v>
      </c>
      <c r="I32" s="189">
        <f>'WY 1944 (R)'!$AW$8-'WY 1944 (R)'!$AS$8</f>
        <v>1159970.5210000009</v>
      </c>
      <c r="J32" s="184"/>
      <c r="K32" s="188" t="str">
        <f>'WY 1944 (R)'!$AS$28</f>
        <v>XXXX</v>
      </c>
      <c r="L32" s="184" t="str">
        <f>'WY 1944 (R)'!$AT$28</f>
        <v>XXXX</v>
      </c>
      <c r="M32" s="189" t="str">
        <f>'WY 1944 (R)'!$AU$28</f>
        <v>XXXX</v>
      </c>
      <c r="N32" s="185"/>
      <c r="O32" s="188">
        <f>ROUND('WY 1944 (R)'!$AS$30,1)</f>
        <v>0</v>
      </c>
      <c r="P32" s="184">
        <f>ROUND('WY 1944 (R)'!$AT$30,1)</f>
        <v>0</v>
      </c>
      <c r="Q32" s="184">
        <f t="shared" si="4"/>
        <v>0</v>
      </c>
      <c r="R32" s="184">
        <f>ROUND('WY 1944 (R)'!$AU$30,1)</f>
        <v>0</v>
      </c>
      <c r="S32" s="190">
        <f t="shared" si="5"/>
        <v>0</v>
      </c>
    </row>
    <row r="33" spans="1:19" x14ac:dyDescent="0.25">
      <c r="A33" s="187">
        <v>1945</v>
      </c>
      <c r="C33" s="188">
        <f>'WY 1945 (R)'!$AW$6</f>
        <v>1815350.3099999975</v>
      </c>
      <c r="D33" s="184">
        <f>'WY 1945 (R)'!$AW$7</f>
        <v>580190.31000000017</v>
      </c>
      <c r="E33" s="189">
        <f>'WY 1945 (R)'!$AW$8</f>
        <v>1576800</v>
      </c>
      <c r="F33" s="185"/>
      <c r="G33" s="188">
        <f>'WY 1945 (R)'!$AW$6-'WY 1945 (R)'!$AS$6</f>
        <v>1718529.0489999976</v>
      </c>
      <c r="H33" s="184">
        <f>'WY 1945 (R)'!$AW$7-'WY 1945 (R)'!$AS$7</f>
        <v>342456.2559999997</v>
      </c>
      <c r="I33" s="189">
        <f>'WY 1945 (R)'!$AW$8-'WY 1945 (R)'!$AS$8</f>
        <v>1193451.5450000023</v>
      </c>
      <c r="J33" s="184"/>
      <c r="K33" s="188" t="str">
        <f>'WY 1945 (R)'!$AS$28</f>
        <v>XXXX</v>
      </c>
      <c r="L33" s="184" t="str">
        <f>'WY 1945 (R)'!$AT$28</f>
        <v>XXXX</v>
      </c>
      <c r="M33" s="189" t="str">
        <f>'WY 1945 (R)'!$AU$28</f>
        <v>XXXX</v>
      </c>
      <c r="N33" s="185"/>
      <c r="O33" s="188">
        <f>ROUND('WY 1945 (R)'!$AS$30,1)</f>
        <v>-368.1</v>
      </c>
      <c r="P33" s="184">
        <f>ROUND('WY 1945 (R)'!$AT$30,1)</f>
        <v>368.1</v>
      </c>
      <c r="Q33" s="184">
        <f t="shared" si="4"/>
        <v>0</v>
      </c>
      <c r="R33" s="184">
        <f>ROUND('WY 1945 (R)'!$AU$30,1)</f>
        <v>148.9</v>
      </c>
      <c r="S33" s="190">
        <f t="shared" si="5"/>
        <v>0</v>
      </c>
    </row>
    <row r="34" spans="1:19" x14ac:dyDescent="0.25">
      <c r="A34" s="187">
        <v>1946</v>
      </c>
      <c r="C34" s="188">
        <f>'WY 1946 (R)'!$AW$6</f>
        <v>1773581.7510000004</v>
      </c>
      <c r="D34" s="184">
        <f>'WY 1946 (R)'!$AW$7</f>
        <v>538421.75099999912</v>
      </c>
      <c r="E34" s="189">
        <f>'WY 1946 (R)'!$AW$8</f>
        <v>1576800</v>
      </c>
      <c r="F34" s="185"/>
      <c r="G34" s="188">
        <f>'WY 1946 (R)'!$AW$6-'WY 1946 (R)'!$AS$6</f>
        <v>1390846.1779999996</v>
      </c>
      <c r="H34" s="184">
        <f>'WY 1946 (R)'!$AW$7-'WY 1946 (R)'!$AS$7</f>
        <v>165205.56999999896</v>
      </c>
      <c r="I34" s="189">
        <f>'WY 1946 (R)'!$AW$8-'WY 1946 (R)'!$AS$8</f>
        <v>1460606.571</v>
      </c>
      <c r="J34" s="184"/>
      <c r="K34" s="188" t="str">
        <f>'WY 1946 (R)'!$AS$28</f>
        <v>XXXX</v>
      </c>
      <c r="L34" s="184" t="str">
        <f>'WY 1946 (R)'!$AT$28</f>
        <v>XXXX</v>
      </c>
      <c r="M34" s="189" t="str">
        <f>'WY 1946 (R)'!$AU$28</f>
        <v>XXXX</v>
      </c>
      <c r="N34" s="185"/>
      <c r="O34" s="188">
        <f>ROUND('WY 1946 (R)'!$AS$30,1)</f>
        <v>-24390.3</v>
      </c>
      <c r="P34" s="184">
        <f>ROUND('WY 1946 (R)'!$AT$30,1)</f>
        <v>24402.3</v>
      </c>
      <c r="Q34" s="184">
        <f t="shared" si="4"/>
        <v>12</v>
      </c>
      <c r="R34" s="184">
        <f>ROUND('WY 1946 (R)'!$AU$30,1)</f>
        <v>0</v>
      </c>
      <c r="S34" s="190">
        <f t="shared" si="5"/>
        <v>0</v>
      </c>
    </row>
    <row r="35" spans="1:19" x14ac:dyDescent="0.25">
      <c r="A35" s="187">
        <v>1947</v>
      </c>
      <c r="C35" s="188">
        <f>' WY 1947 (R)'!$AW$6</f>
        <v>1766071.5279999957</v>
      </c>
      <c r="D35" s="184">
        <f>' WY 1947 (R)'!$AW$7</f>
        <v>530911.52799999889</v>
      </c>
      <c r="E35" s="189">
        <f>' WY 1947 (R)'!$AW$8</f>
        <v>1576800</v>
      </c>
      <c r="F35" s="185"/>
      <c r="G35" s="188">
        <f>' WY 1947 (R)'!$AW$6-' WY 1947 (R)'!$AS$6</f>
        <v>1271379.5609999925</v>
      </c>
      <c r="H35" s="184">
        <f>' WY 1947 (R)'!$AW$7-' WY 1947 (R)'!$AS$7</f>
        <v>128159.51999999891</v>
      </c>
      <c r="I35" s="189">
        <f>' WY 1947 (R)'!$AW$8-' WY 1947 (R)'!$AS$8</f>
        <v>1474742.1699999997</v>
      </c>
      <c r="J35" s="184"/>
      <c r="K35" s="188" t="str">
        <f>' WY 1947 (R)'!$AS$28</f>
        <v>XXXX</v>
      </c>
      <c r="L35" s="184" t="str">
        <f>' WY 1947 (R)'!$AT$28</f>
        <v>XXXX</v>
      </c>
      <c r="M35" s="189" t="str">
        <f>' WY 1947 (R)'!$AU$28</f>
        <v>XXXX</v>
      </c>
      <c r="N35" s="185"/>
      <c r="O35" s="188">
        <f>ROUND(' WY 1947 (R)'!$AS$30,1)</f>
        <v>-13471.4</v>
      </c>
      <c r="P35" s="184">
        <f>ROUND(' WY 1947 (R)'!$AT$30,1)</f>
        <v>13714</v>
      </c>
      <c r="Q35" s="184">
        <f t="shared" si="4"/>
        <v>242.60000000000036</v>
      </c>
      <c r="R35" s="184">
        <f>ROUND(' WY 1947 (R)'!$AU$30,1)</f>
        <v>0</v>
      </c>
      <c r="S35" s="190">
        <f t="shared" si="5"/>
        <v>0</v>
      </c>
    </row>
    <row r="36" spans="1:19" x14ac:dyDescent="0.25">
      <c r="A36" s="187">
        <v>1948</v>
      </c>
      <c r="C36" s="188">
        <f>'WY 1948 (R)'!$AW$6</f>
        <v>1768140.7469999983</v>
      </c>
      <c r="D36" s="184">
        <f>'WY 1948 (R)'!$AW$7</f>
        <v>532980.74699999939</v>
      </c>
      <c r="E36" s="189">
        <f>'WY 1948 (R)'!$AW$8</f>
        <v>1576800</v>
      </c>
      <c r="F36" s="185"/>
      <c r="G36" s="188">
        <f>'WY 1948 (R)'!$AW$6-'WY 1948 (R)'!$AS$6</f>
        <v>1179763.9809999953</v>
      </c>
      <c r="H36" s="184">
        <f>'WY 1948 (R)'!$AW$7-'WY 1948 (R)'!$AS$7</f>
        <v>67908.492999998678</v>
      </c>
      <c r="I36" s="189">
        <f>'WY 1948 (R)'!$AW$8-'WY 1948 (R)'!$AS$8</f>
        <v>1477168.2709999999</v>
      </c>
      <c r="J36" s="184"/>
      <c r="K36" s="188" t="str">
        <f>'WY 1948 (R)'!$AS$28</f>
        <v>XXXX</v>
      </c>
      <c r="L36" s="184" t="str">
        <f>'WY 1948 (R)'!$AT$28</f>
        <v>XXXX</v>
      </c>
      <c r="M36" s="189" t="str">
        <f>'WY 1948 (R)'!$AU$28</f>
        <v>XXXX</v>
      </c>
      <c r="N36" s="185"/>
      <c r="O36" s="188">
        <f>ROUND('WY 1948 (R)'!$AS$30,1)</f>
        <v>-17920.900000000001</v>
      </c>
      <c r="P36" s="184">
        <f>ROUND('WY 1948 (R)'!$AT$30,1)</f>
        <v>17936.400000000001</v>
      </c>
      <c r="Q36" s="184">
        <f t="shared" si="4"/>
        <v>15.5</v>
      </c>
      <c r="R36" s="184">
        <f>ROUND('WY 1948 (R)'!$AU$30,1)</f>
        <v>0</v>
      </c>
      <c r="S36" s="190">
        <f t="shared" si="5"/>
        <v>0</v>
      </c>
    </row>
    <row r="37" spans="1:19" x14ac:dyDescent="0.25">
      <c r="A37" s="187">
        <v>1949</v>
      </c>
      <c r="C37" s="188">
        <f>'WY 1949 (R)'!$AW$6</f>
        <v>1795500.3120000011</v>
      </c>
      <c r="D37" s="184">
        <f>'WY 1949 (R)'!$AW$7</f>
        <v>560340.3119999991</v>
      </c>
      <c r="E37" s="189">
        <f>'WY 1949 (R)'!$AW$8</f>
        <v>1576800</v>
      </c>
      <c r="F37" s="185"/>
      <c r="G37" s="188">
        <f>'WY 1949 (R)'!$AW$6-'WY 1949 (R)'!$AS$6</f>
        <v>1503218.9690000019</v>
      </c>
      <c r="H37" s="184">
        <f>'WY 1949 (R)'!$AW$7-'WY 1949 (R)'!$AS$7</f>
        <v>214214.77899999882</v>
      </c>
      <c r="I37" s="189">
        <f>'WY 1949 (R)'!$AW$8-'WY 1949 (R)'!$AS$8</f>
        <v>1453812.3709999989</v>
      </c>
      <c r="J37" s="184"/>
      <c r="K37" s="188" t="str">
        <f>'WY 1949 (R)'!$AS$28</f>
        <v>XXXX</v>
      </c>
      <c r="L37" s="184" t="str">
        <f>'WY 1949 (R)'!$AT$28</f>
        <v>XXXX</v>
      </c>
      <c r="M37" s="189" t="str">
        <f>'WY 1949 (R)'!$AU$28</f>
        <v>XXXX</v>
      </c>
      <c r="N37" s="185"/>
      <c r="O37" s="188">
        <f>ROUND('WY 1949 (R)'!$AS$30,1)</f>
        <v>-14329.6</v>
      </c>
      <c r="P37" s="184">
        <f>ROUND('WY 1949 (R)'!$AT$30,1)</f>
        <v>14455</v>
      </c>
      <c r="Q37" s="184">
        <f t="shared" si="4"/>
        <v>125.39999999999964</v>
      </c>
      <c r="R37" s="184">
        <f>ROUND('WY 1949 (R)'!$AU$30,1)</f>
        <v>3.1</v>
      </c>
      <c r="S37" s="190">
        <f t="shared" si="5"/>
        <v>0</v>
      </c>
    </row>
    <row r="38" spans="1:19" x14ac:dyDescent="0.25">
      <c r="A38" s="187">
        <v>1950</v>
      </c>
      <c r="C38" s="188">
        <f>'WY 1950 (R)'!$AW$6</f>
        <v>1757473.6799999932</v>
      </c>
      <c r="D38" s="184">
        <f>'WY 1950 (R)'!$AW$7</f>
        <v>522313.67999999993</v>
      </c>
      <c r="E38" s="189">
        <f>'WY 1950 (R)'!$AW$8</f>
        <v>1576800</v>
      </c>
      <c r="F38" s="185"/>
      <c r="G38" s="188">
        <f>'WY 1950 (R)'!$AW$6-'WY 1950 (R)'!$AS$6</f>
        <v>1104975.6339999931</v>
      </c>
      <c r="H38" s="184">
        <f>'WY 1950 (R)'!$AW$7-'WY 1950 (R)'!$AS$7</f>
        <v>124585.12399999972</v>
      </c>
      <c r="I38" s="189">
        <f>'WY 1950 (R)'!$AW$8-'WY 1950 (R)'!$AS$8</f>
        <v>1501882.2309999999</v>
      </c>
      <c r="J38" s="184"/>
      <c r="K38" s="188" t="str">
        <f>'WY 1950 (R)'!$AS$28</f>
        <v>XXXX</v>
      </c>
      <c r="L38" s="184" t="str">
        <f>'WY 1950 (R)'!$AT$28</f>
        <v>XXXX</v>
      </c>
      <c r="M38" s="189" t="str">
        <f>'WY 1950 (R)'!$AU$28</f>
        <v>XXXX</v>
      </c>
      <c r="N38" s="185"/>
      <c r="O38" s="188">
        <f>ROUND('WY 1950 (R)'!$AS$30,1)</f>
        <v>-18443.7</v>
      </c>
      <c r="P38" s="184">
        <f>ROUND('WY 1950 (R)'!$AT$30,1)</f>
        <v>18496.099999999999</v>
      </c>
      <c r="Q38" s="184">
        <f t="shared" si="4"/>
        <v>52.399999999997817</v>
      </c>
      <c r="R38" s="184">
        <f>ROUND('WY 1950 (R)'!$AU$30,1)</f>
        <v>0</v>
      </c>
      <c r="S38" s="190">
        <f t="shared" si="5"/>
        <v>0</v>
      </c>
    </row>
    <row r="39" spans="1:19" x14ac:dyDescent="0.25">
      <c r="A39" s="187">
        <v>1951</v>
      </c>
      <c r="C39" s="188">
        <f>'WY 1951 (R)'!$AW$6</f>
        <v>1759817.9089999935</v>
      </c>
      <c r="D39" s="184">
        <f>'WY 1951 (R)'!$AW$7</f>
        <v>524657.90899999917</v>
      </c>
      <c r="E39" s="189">
        <f>'WY 1951 (R)'!$AW$8</f>
        <v>1576800</v>
      </c>
      <c r="F39" s="185"/>
      <c r="G39" s="188">
        <f>'WY 1951 (R)'!$AW$6-'WY 1951 (R)'!$AS$6</f>
        <v>955440.08799999149</v>
      </c>
      <c r="H39" s="184">
        <f>'WY 1951 (R)'!$AW$7-'WY 1951 (R)'!$AS$7</f>
        <v>93225.771999999473</v>
      </c>
      <c r="I39" s="189">
        <f>'WY 1951 (R)'!$AW$8-'WY 1951 (R)'!$AS$8</f>
        <v>1538944.915</v>
      </c>
      <c r="J39" s="184"/>
      <c r="K39" s="188" t="str">
        <f>'WY 1951 (R)'!$AS$28</f>
        <v>XXXX</v>
      </c>
      <c r="L39" s="184" t="str">
        <f>'WY 1951 (R)'!$AT$28</f>
        <v>XXXX</v>
      </c>
      <c r="M39" s="189" t="str">
        <f>'WY 1951 (R)'!$AU$28</f>
        <v>XXXX</v>
      </c>
      <c r="N39" s="185"/>
      <c r="O39" s="188">
        <f>ROUND('WY 1951 (R)'!$AS$30,1)</f>
        <v>-23800.1</v>
      </c>
      <c r="P39" s="184">
        <f>ROUND('WY 1951 (R)'!$AT$30,1)</f>
        <v>23941.200000000001</v>
      </c>
      <c r="Q39" s="184">
        <f t="shared" si="4"/>
        <v>141.10000000000218</v>
      </c>
      <c r="R39" s="184">
        <f>ROUND('WY 1951 (R)'!$AU$30,1)</f>
        <v>0</v>
      </c>
      <c r="S39" s="190">
        <f t="shared" si="5"/>
        <v>0</v>
      </c>
    </row>
    <row r="40" spans="1:19" x14ac:dyDescent="0.25">
      <c r="A40" s="187">
        <v>1952</v>
      </c>
      <c r="C40" s="188">
        <f>'WY 1952 (R)'!$AW$6</f>
        <v>1782513.688000001</v>
      </c>
      <c r="D40" s="184">
        <f>'WY 1952 (R)'!$AW$7</f>
        <v>547353.68799999752</v>
      </c>
      <c r="E40" s="189">
        <f>'WY 1952 (R)'!$AW$8</f>
        <v>1576800</v>
      </c>
      <c r="F40" s="185"/>
      <c r="G40" s="188">
        <f>'WY 1952 (R)'!$AW$6-'WY 1952 (R)'!$AS$6</f>
        <v>1339702.6280000024</v>
      </c>
      <c r="H40" s="184">
        <f>'WY 1952 (R)'!$AW$7-'WY 1952 (R)'!$AS$7</f>
        <v>113283.88099999871</v>
      </c>
      <c r="I40" s="189">
        <f>'WY 1952 (R)'!$AW$8-'WY 1952 (R)'!$AS$8</f>
        <v>1452074.0740000003</v>
      </c>
      <c r="J40" s="184"/>
      <c r="K40" s="188" t="str">
        <f>'WY 1952 (R)'!$AS$28</f>
        <v>XXXX</v>
      </c>
      <c r="L40" s="184" t="str">
        <f>'WY 1952 (R)'!$AT$28</f>
        <v>XXXX</v>
      </c>
      <c r="M40" s="189" t="str">
        <f>'WY 1952 (R)'!$AU$28</f>
        <v>XXXX</v>
      </c>
      <c r="N40" s="185"/>
      <c r="O40" s="188">
        <f>ROUND('WY 1952 (R)'!$AS$30,1)</f>
        <v>-21092.400000000001</v>
      </c>
      <c r="P40" s="184">
        <f>ROUND('WY 1952 (R)'!$AT$30,1)</f>
        <v>21183.3</v>
      </c>
      <c r="Q40" s="184">
        <f t="shared" si="4"/>
        <v>90.899999999997817</v>
      </c>
      <c r="R40" s="184">
        <f>ROUND('WY 1952 (R)'!$AU$30,1)</f>
        <v>0</v>
      </c>
      <c r="S40" s="190">
        <f t="shared" si="5"/>
        <v>0</v>
      </c>
    </row>
    <row r="41" spans="1:19" x14ac:dyDescent="0.25">
      <c r="A41" s="187">
        <v>1953</v>
      </c>
      <c r="C41" s="188">
        <f>'WY 1953 (R)'!$AW$6</f>
        <v>1780845.9600000121</v>
      </c>
      <c r="D41" s="184">
        <f>'WY 1953 (R)'!$AW$7</f>
        <v>545685.95999999973</v>
      </c>
      <c r="E41" s="189">
        <f>'WY 1953 (R)'!$AW$8</f>
        <v>1576800</v>
      </c>
      <c r="F41" s="185"/>
      <c r="G41" s="188">
        <f>'WY 1953 (R)'!$AW$6-'WY 1953 (R)'!$AS$6</f>
        <v>1392191.6710000122</v>
      </c>
      <c r="H41" s="184">
        <f>'WY 1953 (R)'!$AW$7-'WY 1953 (R)'!$AS$7</f>
        <v>213197.04900000116</v>
      </c>
      <c r="I41" s="189">
        <f>'WY 1953 (R)'!$AW$8-'WY 1953 (R)'!$AS$8</f>
        <v>1386387.6949999998</v>
      </c>
      <c r="J41" s="184"/>
      <c r="K41" s="188" t="str">
        <f>'WY 1953 (R)'!$AS$28</f>
        <v>XXXX</v>
      </c>
      <c r="L41" s="184" t="str">
        <f>'WY 1953 (R)'!$AT$28</f>
        <v>XXXX</v>
      </c>
      <c r="M41" s="189" t="str">
        <f>'WY 1953 (R)'!$AU$28</f>
        <v>XXXX</v>
      </c>
      <c r="N41" s="185"/>
      <c r="O41" s="188">
        <f>ROUND('WY 1953 (R)'!$AS$30,1)</f>
        <v>-9978.7000000000007</v>
      </c>
      <c r="P41" s="184">
        <f>ROUND('WY 1953 (R)'!$AT$30,1)</f>
        <v>10450.799999999999</v>
      </c>
      <c r="Q41" s="184">
        <f t="shared" si="4"/>
        <v>472.09999999999854</v>
      </c>
      <c r="R41" s="184">
        <f>ROUND('WY 1953 (R)'!$AU$30,1)</f>
        <v>0</v>
      </c>
      <c r="S41" s="190">
        <f t="shared" si="5"/>
        <v>0</v>
      </c>
    </row>
    <row r="42" spans="1:19" x14ac:dyDescent="0.25">
      <c r="A42" s="187">
        <v>1954</v>
      </c>
      <c r="C42" s="188">
        <f>'WY 1954 (R)'!$AW$6</f>
        <v>1761621.3160000038</v>
      </c>
      <c r="D42" s="184">
        <f>'WY 1954 (R)'!$AW$7</f>
        <v>526461.31600000034</v>
      </c>
      <c r="E42" s="189">
        <f>'WY 1954 (R)'!$AW$8</f>
        <v>1576800</v>
      </c>
      <c r="F42" s="185"/>
      <c r="G42" s="188">
        <f>'WY 1954 (R)'!$AW$6-'WY 1954 (R)'!$AS$6</f>
        <v>1062205.5790000029</v>
      </c>
      <c r="H42" s="184">
        <f>'WY 1954 (R)'!$AW$7-'WY 1954 (R)'!$AS$7</f>
        <v>74431.730000001029</v>
      </c>
      <c r="I42" s="189">
        <f>'WY 1954 (R)'!$AW$8-'WY 1954 (R)'!$AS$8</f>
        <v>1476972.7989999996</v>
      </c>
      <c r="J42" s="184"/>
      <c r="K42" s="188" t="str">
        <f>'WY 1954 (R)'!$AS$28</f>
        <v>XXXX</v>
      </c>
      <c r="L42" s="184" t="str">
        <f>'WY 1954 (R)'!$AT$28</f>
        <v>XXXX</v>
      </c>
      <c r="M42" s="189" t="str">
        <f>'WY 1954 (R)'!$AU$28</f>
        <v>XXXX</v>
      </c>
      <c r="N42" s="185"/>
      <c r="O42" s="188">
        <f>ROUND('WY 1954 (R)'!$AS$30,1)</f>
        <v>-16442.400000000001</v>
      </c>
      <c r="P42" s="184">
        <f>ROUND('WY 1954 (R)'!$AT$30,1)</f>
        <v>16671</v>
      </c>
      <c r="Q42" s="184">
        <f t="shared" si="4"/>
        <v>228.59999999999854</v>
      </c>
      <c r="R42" s="184">
        <f>ROUND('WY 1954 (R)'!$AU$30,1)</f>
        <v>0</v>
      </c>
      <c r="S42" s="190">
        <f t="shared" si="5"/>
        <v>0</v>
      </c>
    </row>
    <row r="43" spans="1:19" x14ac:dyDescent="0.25">
      <c r="A43" s="187">
        <v>1955</v>
      </c>
      <c r="C43" s="188">
        <f>'WY 1955 (R)'!$AW$6</f>
        <v>1777053.5789999967</v>
      </c>
      <c r="D43" s="184">
        <f>'WY 1955 (R)'!$AW$7</f>
        <v>541893.57899999933</v>
      </c>
      <c r="E43" s="189">
        <f>'WY 1955 (R)'!$AW$8</f>
        <v>1576800</v>
      </c>
      <c r="F43" s="185"/>
      <c r="G43" s="188">
        <f>'WY 1955 (R)'!$AW$6-'WY 1955 (R)'!$AS$6</f>
        <v>1332616.6609999952</v>
      </c>
      <c r="H43" s="184">
        <f>'WY 1955 (R)'!$AW$7-'WY 1955 (R)'!$AS$7</f>
        <v>189273.19700000004</v>
      </c>
      <c r="I43" s="189">
        <f>'WY 1955 (R)'!$AW$8-'WY 1955 (R)'!$AS$8</f>
        <v>1309735.1599999988</v>
      </c>
      <c r="J43" s="184"/>
      <c r="K43" s="188" t="str">
        <f>'WY 1955 (R)'!$AS$28</f>
        <v>XXXX</v>
      </c>
      <c r="L43" s="184" t="str">
        <f>'WY 1955 (R)'!$AT$28</f>
        <v>XXXX</v>
      </c>
      <c r="M43" s="189" t="str">
        <f>'WY 1955 (R)'!$AU$28</f>
        <v>XXXX</v>
      </c>
      <c r="N43" s="185"/>
      <c r="O43" s="188">
        <f>ROUND('WY 1955 (R)'!$AS$30,1)</f>
        <v>-1974.4</v>
      </c>
      <c r="P43" s="184">
        <f>ROUND('WY 1955 (R)'!$AT$30,1)</f>
        <v>1977.9</v>
      </c>
      <c r="Q43" s="184">
        <f t="shared" si="4"/>
        <v>3.5</v>
      </c>
      <c r="R43" s="184">
        <f>ROUND('WY 1955 (R)'!$AU$30,1)</f>
        <v>74.599999999999994</v>
      </c>
      <c r="S43" s="190">
        <f t="shared" si="5"/>
        <v>0</v>
      </c>
    </row>
    <row r="44" spans="1:19" x14ac:dyDescent="0.25">
      <c r="A44" s="187">
        <v>1956</v>
      </c>
      <c r="C44" s="188">
        <f>'WY 1956 (R)'!$AW$6</f>
        <v>1763351.3340000021</v>
      </c>
      <c r="D44" s="184">
        <f>'WY 1956 (R)'!$AW$7</f>
        <v>528191.33400000155</v>
      </c>
      <c r="E44" s="189">
        <f>'WY 1956 (R)'!$AW$8</f>
        <v>1576800</v>
      </c>
      <c r="F44" s="185"/>
      <c r="G44" s="188">
        <f>'WY 1956 (R)'!$AW$6-'WY 1956 (R)'!$AS$6</f>
        <v>997309.92800000031</v>
      </c>
      <c r="H44" s="184">
        <f>'WY 1956 (R)'!$AW$7-'WY 1956 (R)'!$AS$7</f>
        <v>90995.471999999776</v>
      </c>
      <c r="I44" s="189">
        <f>'WY 1956 (R)'!$AW$8-'WY 1956 (R)'!$AS$8</f>
        <v>1533007.6640000001</v>
      </c>
      <c r="J44" s="184"/>
      <c r="K44" s="188" t="str">
        <f>'WY 1956 (R)'!$AS$28</f>
        <v>XXXX</v>
      </c>
      <c r="L44" s="184" t="str">
        <f>'WY 1956 (R)'!$AT$28</f>
        <v>XXXX</v>
      </c>
      <c r="M44" s="189" t="str">
        <f>'WY 1956 (R)'!$AU$28</f>
        <v>XXXX</v>
      </c>
      <c r="N44" s="185"/>
      <c r="O44" s="188">
        <f>ROUND('WY 1956 (R)'!$AS$30,1)</f>
        <v>-24689.200000000001</v>
      </c>
      <c r="P44" s="184">
        <f>ROUND('WY 1956 (R)'!$AT$30,1)</f>
        <v>25002.799999999999</v>
      </c>
      <c r="Q44" s="184">
        <f t="shared" si="4"/>
        <v>313.59999999999854</v>
      </c>
      <c r="R44" s="184">
        <f>ROUND('WY 1956 (R)'!$AU$30,1)</f>
        <v>0</v>
      </c>
      <c r="S44" s="190">
        <f t="shared" si="5"/>
        <v>0</v>
      </c>
    </row>
    <row r="45" spans="1:19" x14ac:dyDescent="0.25">
      <c r="A45" s="187">
        <v>1957</v>
      </c>
      <c r="C45" s="188">
        <f>'WY 1957 (R)'!$AW$6</f>
        <v>1784658.6279999972</v>
      </c>
      <c r="D45" s="184">
        <f>'WY 1957 (R)'!$AW$7</f>
        <v>549498.62799999956</v>
      </c>
      <c r="E45" s="189">
        <f>'WY 1957 (R)'!$AW$8</f>
        <v>1576800</v>
      </c>
      <c r="F45" s="185"/>
      <c r="G45" s="188">
        <f>'WY 1957 (R)'!$AW$6-'WY 1957 (R)'!$AS$6</f>
        <v>1407212.0769999977</v>
      </c>
      <c r="H45" s="184">
        <f>'WY 1957 (R)'!$AW$7-'WY 1957 (R)'!$AS$7</f>
        <v>190708.6869999998</v>
      </c>
      <c r="I45" s="189">
        <f>'WY 1957 (R)'!$AW$8-'WY 1957 (R)'!$AS$8</f>
        <v>1441405.2729999996</v>
      </c>
      <c r="J45" s="184"/>
      <c r="K45" s="188" t="str">
        <f>'WY 1957 (R)'!$AS$28</f>
        <v>XXXX</v>
      </c>
      <c r="L45" s="184" t="str">
        <f>'WY 1957 (R)'!$AT$28</f>
        <v>XXXX</v>
      </c>
      <c r="M45" s="189" t="str">
        <f>'WY 1957 (R)'!$AU$28</f>
        <v>XXXX</v>
      </c>
      <c r="N45" s="185"/>
      <c r="O45" s="188">
        <f>ROUND('WY 1957 (R)'!$AS$30,1)</f>
        <v>-17718.8</v>
      </c>
      <c r="P45" s="184">
        <f>ROUND('WY 1957 (R)'!$AT$30,1)</f>
        <v>17938</v>
      </c>
      <c r="Q45" s="184">
        <f t="shared" si="4"/>
        <v>219.20000000000073</v>
      </c>
      <c r="R45" s="184">
        <f>ROUND('WY 1957 (R)'!$AU$30,1)</f>
        <v>0</v>
      </c>
      <c r="S45" s="190">
        <f t="shared" si="5"/>
        <v>0</v>
      </c>
    </row>
    <row r="46" spans="1:19" s="88" customFormat="1" x14ac:dyDescent="0.25">
      <c r="A46" s="179">
        <v>1958</v>
      </c>
      <c r="C46" s="188">
        <f>'WY 1958 (R)'!$AW$6</f>
        <v>1777668.6039999945</v>
      </c>
      <c r="D46" s="184">
        <f>'WY 1958 (R)'!$AW$7</f>
        <v>542508.60399999924</v>
      </c>
      <c r="E46" s="189">
        <f>'WY 1958 (R)'!$AW$8</f>
        <v>1576800</v>
      </c>
      <c r="F46" s="185"/>
      <c r="G46" s="188">
        <f>'WY 1958 (R)'!$AW$6-'WY 1958 (R)'!$AS$6</f>
        <v>1439846.2719999943</v>
      </c>
      <c r="H46" s="184">
        <f>'WY 1958 (R)'!$AW$7-'WY 1958 (R)'!$AS$7</f>
        <v>190348.08500000054</v>
      </c>
      <c r="I46" s="189">
        <f>'WY 1958 (R)'!$AW$8-'WY 1958 (R)'!$AS$8</f>
        <v>1434078.7759999998</v>
      </c>
      <c r="J46" s="184"/>
      <c r="K46" s="188" t="str">
        <f>'WY 1958 (R)'!$AS$28</f>
        <v>XXXX</v>
      </c>
      <c r="L46" s="184" t="str">
        <f>'WY 1958 (R)'!$AT$28</f>
        <v>XXXX</v>
      </c>
      <c r="M46" s="189" t="str">
        <f>'WY 1958 (R)'!$AU$28</f>
        <v>XXXX</v>
      </c>
      <c r="N46" s="185"/>
      <c r="O46" s="188">
        <f>ROUND('WY 1958 (R)'!$AS$30,1)</f>
        <v>-11440.8</v>
      </c>
      <c r="P46" s="184">
        <f>ROUND('WY 1958 (R)'!$AT$30,1)</f>
        <v>11689.6</v>
      </c>
      <c r="Q46" s="184">
        <f t="shared" si="4"/>
        <v>248.80000000000109</v>
      </c>
      <c r="R46" s="184">
        <f>ROUND('WY 1958 (R)'!$AU$30,1)</f>
        <v>0</v>
      </c>
      <c r="S46" s="190">
        <f t="shared" si="5"/>
        <v>0</v>
      </c>
    </row>
    <row r="47" spans="1:19" x14ac:dyDescent="0.25">
      <c r="A47" s="187">
        <v>1959</v>
      </c>
      <c r="C47" s="188">
        <f>'WY 1959 (R)'!$AW$6</f>
        <v>1746908.6850000017</v>
      </c>
      <c r="D47" s="184">
        <f>'WY 1959 (R)'!$AW$7</f>
        <v>511748.68500000099</v>
      </c>
      <c r="E47" s="189">
        <f>'WY 1959 (R)'!$AW$8</f>
        <v>1576800</v>
      </c>
      <c r="F47" s="185"/>
      <c r="G47" s="188">
        <f>'WY 1959 (R)'!$AW$6-'WY 1959 (R)'!$AS$6</f>
        <v>1011470.8290000043</v>
      </c>
      <c r="H47" s="184">
        <f>'WY 1959 (R)'!$AW$7-'WY 1959 (R)'!$AS$7</f>
        <v>66511.993999999133</v>
      </c>
      <c r="I47" s="189">
        <f>'WY 1959 (R)'!$AW$8-'WY 1959 (R)'!$AS$8</f>
        <v>1507862.213</v>
      </c>
      <c r="J47" s="184"/>
      <c r="K47" s="188" t="str">
        <f>'WY 1959 (R)'!$AS$28</f>
        <v>XXXX</v>
      </c>
      <c r="L47" s="184" t="str">
        <f>'WY 1959 (R)'!$AT$28</f>
        <v>XXXX</v>
      </c>
      <c r="M47" s="189" t="str">
        <f>'WY 1959 (R)'!$AU$28</f>
        <v>XXXX</v>
      </c>
      <c r="N47" s="185"/>
      <c r="O47" s="188">
        <f>ROUND('WY 1959 (R)'!$AS$30,1)</f>
        <v>-20940.900000000001</v>
      </c>
      <c r="P47" s="184">
        <f>ROUND('WY 1959 (R)'!$AT$30,1)</f>
        <v>21058.1</v>
      </c>
      <c r="Q47" s="184">
        <f t="shared" si="4"/>
        <v>117.19999999999709</v>
      </c>
      <c r="R47" s="184">
        <f>ROUND('WY 1959 (R)'!$AU$30,1)</f>
        <v>0</v>
      </c>
      <c r="S47" s="190">
        <f t="shared" si="5"/>
        <v>0</v>
      </c>
    </row>
    <row r="48" spans="1:19" x14ac:dyDescent="0.25">
      <c r="A48" s="187">
        <v>1960</v>
      </c>
      <c r="C48" s="188">
        <f>'WY 1960 (R)'!$AW$6</f>
        <v>1776989.8190000022</v>
      </c>
      <c r="D48" s="184">
        <f>'WY 1960 (R)'!$AW$7</f>
        <v>541829.81900000072</v>
      </c>
      <c r="E48" s="189">
        <f>'WY 1960 (R)'!$AW$8</f>
        <v>1576800</v>
      </c>
      <c r="F48" s="185"/>
      <c r="G48" s="188">
        <f>'WY 1960 (R)'!$AW$6-'WY 1960 (R)'!$AS$6</f>
        <v>1174345.0740000042</v>
      </c>
      <c r="H48" s="184">
        <f>'WY 1960 (R)'!$AW$7-'WY 1960 (R)'!$AS$7</f>
        <v>72873.462999999814</v>
      </c>
      <c r="I48" s="189">
        <f>'WY 1960 (R)'!$AW$8-'WY 1960 (R)'!$AS$8</f>
        <v>1477982.0779999997</v>
      </c>
      <c r="J48" s="184"/>
      <c r="K48" s="188" t="str">
        <f>'WY 1960 (R)'!$AS$28</f>
        <v>XXXX</v>
      </c>
      <c r="L48" s="184" t="str">
        <f>'WY 1960 (R)'!$AT$28</f>
        <v>XXXX</v>
      </c>
      <c r="M48" s="189" t="str">
        <f>'WY 1960 (R)'!$AU$28</f>
        <v>XXXX</v>
      </c>
      <c r="N48" s="185"/>
      <c r="O48" s="188">
        <f>ROUND('WY 1960 (R)'!$AS$30,1)</f>
        <v>-19846.900000000001</v>
      </c>
      <c r="P48" s="184">
        <f>ROUND('WY 1960 (R)'!$AT$30,1)</f>
        <v>19903.2</v>
      </c>
      <c r="Q48" s="184">
        <f t="shared" si="4"/>
        <v>56.299999999999272</v>
      </c>
      <c r="R48" s="184">
        <f>ROUND('WY 1960 (R)'!$AU$30,1)</f>
        <v>0</v>
      </c>
      <c r="S48" s="190">
        <f t="shared" si="5"/>
        <v>0</v>
      </c>
    </row>
    <row r="49" spans="1:19" x14ac:dyDescent="0.25">
      <c r="A49" s="187">
        <v>1961</v>
      </c>
      <c r="C49" s="188">
        <f>'WY 1961 (R)'!$AW$6</f>
        <v>1782700.7360000063</v>
      </c>
      <c r="D49" s="184">
        <f>'WY 1961 (R)'!$AW$7</f>
        <v>547540.7359999998</v>
      </c>
      <c r="E49" s="189">
        <f>'WY 1961 (R)'!$AW$8</f>
        <v>1576800</v>
      </c>
      <c r="F49" s="185"/>
      <c r="G49" s="188">
        <f>'WY 1961 (R)'!$AW$6-'WY 1961 (R)'!$AS$6</f>
        <v>1304437.8800000048</v>
      </c>
      <c r="H49" s="184">
        <f>'WY 1961 (R)'!$AW$7-'WY 1961 (R)'!$AS$7</f>
        <v>126606.81700000074</v>
      </c>
      <c r="I49" s="189">
        <f>'WY 1961 (R)'!$AW$8-'WY 1961 (R)'!$AS$8</f>
        <v>1501824.693</v>
      </c>
      <c r="J49" s="184"/>
      <c r="K49" s="188" t="str">
        <f>'WY 1961 (R)'!$AS$28</f>
        <v>XXXX</v>
      </c>
      <c r="L49" s="184" t="str">
        <f>'WY 1961 (R)'!$AT$28</f>
        <v>XXXX</v>
      </c>
      <c r="M49" s="189" t="str">
        <f>'WY 1961 (R)'!$AU$28</f>
        <v>XXXX</v>
      </c>
      <c r="N49" s="185"/>
      <c r="O49" s="188">
        <f>ROUND('WY 1961 (R)'!$AS$30,1)</f>
        <v>-16594.599999999999</v>
      </c>
      <c r="P49" s="184">
        <f>ROUND('WY 1961 (R)'!$AT$30,1)</f>
        <v>16851.099999999999</v>
      </c>
      <c r="Q49" s="184">
        <f t="shared" si="4"/>
        <v>256.5</v>
      </c>
      <c r="R49" s="184">
        <f>ROUND('WY 1961 (R)'!$AU$30,1)</f>
        <v>0</v>
      </c>
      <c r="S49" s="190">
        <f t="shared" si="5"/>
        <v>0</v>
      </c>
    </row>
    <row r="50" spans="1:19" x14ac:dyDescent="0.25">
      <c r="A50" s="187">
        <v>1962</v>
      </c>
      <c r="C50" s="188">
        <f>'WY 1962 (R)'!$AW$6</f>
        <v>1780374.2070000058</v>
      </c>
      <c r="D50" s="184">
        <f>'WY 1962 (R)'!$AW$7</f>
        <v>545214.20700000168</v>
      </c>
      <c r="E50" s="189">
        <f>'WY 1962 (R)'!$AW$8</f>
        <v>1576800</v>
      </c>
      <c r="F50" s="185"/>
      <c r="G50" s="188">
        <f>'WY 1962 (R)'!$AW$6-'WY 1962 (R)'!$AS$6</f>
        <v>1446760.6990000065</v>
      </c>
      <c r="H50" s="184">
        <f>'WY 1962 (R)'!$AW$7-'WY 1962 (R)'!$AS$7</f>
        <v>188913.29000000196</v>
      </c>
      <c r="I50" s="189">
        <f>'WY 1962 (R)'!$AW$8-'WY 1962 (R)'!$AS$8</f>
        <v>1402404.0030000005</v>
      </c>
      <c r="J50" s="184"/>
      <c r="K50" s="188" t="str">
        <f>'WY 1962 (R)'!$AS$28</f>
        <v>XXXX</v>
      </c>
      <c r="L50" s="184" t="str">
        <f>'WY 1962 (R)'!$AT$28</f>
        <v>XXXX</v>
      </c>
      <c r="M50" s="189" t="str">
        <f>'WY 1962 (R)'!$AU$28</f>
        <v>XXXX</v>
      </c>
      <c r="N50" s="185"/>
      <c r="O50" s="188">
        <f>ROUND('WY 1962 (R)'!$AS$30,1)</f>
        <v>-13627.8</v>
      </c>
      <c r="P50" s="184">
        <f>ROUND('WY 1962 (R)'!$AT$30,1)</f>
        <v>13741.1</v>
      </c>
      <c r="Q50" s="184">
        <f t="shared" si="4"/>
        <v>113.30000000000109</v>
      </c>
      <c r="R50" s="184">
        <f>ROUND('WY 1962 (R)'!$AU$30,1)</f>
        <v>0</v>
      </c>
      <c r="S50" s="190">
        <f t="shared" si="5"/>
        <v>0</v>
      </c>
    </row>
    <row r="51" spans="1:19" x14ac:dyDescent="0.25">
      <c r="A51" s="187">
        <v>1963</v>
      </c>
      <c r="C51" s="188">
        <f>'WY 1963 (R)'!$AW$6</f>
        <v>1783553.7639999972</v>
      </c>
      <c r="D51" s="184">
        <f>'WY 1963 (R)'!$AW$7</f>
        <v>548393.76400000125</v>
      </c>
      <c r="E51" s="189">
        <f>'WY 1963 (R)'!$AW$8</f>
        <v>1576800</v>
      </c>
      <c r="F51" s="185"/>
      <c r="G51" s="188">
        <f>'WY 1963 (R)'!$AW$6-'WY 1963 (R)'!$AS$6</f>
        <v>1429762.2509999974</v>
      </c>
      <c r="H51" s="184">
        <f>'WY 1963 (R)'!$AW$7-'WY 1963 (R)'!$AS$7</f>
        <v>187352.58500000212</v>
      </c>
      <c r="I51" s="189">
        <f>'WY 1963 (R)'!$AW$8-'WY 1963 (R)'!$AS$8</f>
        <v>1336474.6700000011</v>
      </c>
      <c r="J51" s="184"/>
      <c r="K51" s="188" t="str">
        <f>'WY 1963 (R)'!$AS$28</f>
        <v>XXXX</v>
      </c>
      <c r="L51" s="184" t="str">
        <f>'WY 1963 (R)'!$AT$28</f>
        <v>XXXX</v>
      </c>
      <c r="M51" s="189" t="str">
        <f>'WY 1963 (R)'!$AU$28</f>
        <v>XXXX</v>
      </c>
      <c r="N51" s="185"/>
      <c r="O51" s="188">
        <f>ROUND('WY 1963 (R)'!$AS$30,1)</f>
        <v>-447.2</v>
      </c>
      <c r="P51" s="184">
        <f>ROUND('WY 1963 (R)'!$AT$30,1)</f>
        <v>447.2</v>
      </c>
      <c r="Q51" s="184">
        <f t="shared" si="4"/>
        <v>0</v>
      </c>
      <c r="R51" s="184">
        <f>ROUND('WY 1963 (R)'!$AU$30,1)</f>
        <v>63.9</v>
      </c>
      <c r="S51" s="190">
        <f t="shared" si="5"/>
        <v>0</v>
      </c>
    </row>
    <row r="52" spans="1:19" x14ac:dyDescent="0.25">
      <c r="A52" s="187">
        <v>1964</v>
      </c>
      <c r="C52" s="188">
        <f>'WY 1964 (R)'!$AW$6</f>
        <v>1771420.1700000034</v>
      </c>
      <c r="D52" s="184">
        <f>'WY 1964 (R)'!$AW$7</f>
        <v>536260.16999999923</v>
      </c>
      <c r="E52" s="189">
        <f>'WY 1964 (R)'!$AW$8</f>
        <v>1576800</v>
      </c>
      <c r="F52" s="185"/>
      <c r="G52" s="188">
        <f>'WY 1964 (R)'!$AW$6-'WY 1964 (R)'!$AS$6</f>
        <v>1254742.0660000041</v>
      </c>
      <c r="H52" s="184">
        <f>'WY 1964 (R)'!$AW$7-'WY 1964 (R)'!$AS$7</f>
        <v>172349.11800000025</v>
      </c>
      <c r="I52" s="189">
        <f>'WY 1964 (R)'!$AW$8-'WY 1964 (R)'!$AS$8</f>
        <v>1365034.3249999988</v>
      </c>
      <c r="J52" s="184"/>
      <c r="K52" s="188" t="str">
        <f>'WY 1964 (R)'!$AS$28</f>
        <v>XXXX</v>
      </c>
      <c r="L52" s="184" t="str">
        <f>'WY 1964 (R)'!$AT$28</f>
        <v>XXXX</v>
      </c>
      <c r="M52" s="189" t="str">
        <f>'WY 1964 (R)'!$AU$28</f>
        <v>XXXX</v>
      </c>
      <c r="N52" s="185"/>
      <c r="O52" s="188">
        <f>ROUND('WY 1964 (R)'!$AS$30,1)</f>
        <v>-11872.9</v>
      </c>
      <c r="P52" s="184">
        <f>ROUND('WY 1964 (R)'!$AT$30,1)</f>
        <v>11883.1</v>
      </c>
      <c r="Q52" s="184">
        <f t="shared" si="4"/>
        <v>10.200000000000728</v>
      </c>
      <c r="R52" s="184">
        <f>ROUND('WY 1964 (R)'!$AU$30,1)</f>
        <v>0</v>
      </c>
      <c r="S52" s="190">
        <f t="shared" si="5"/>
        <v>0</v>
      </c>
    </row>
    <row r="53" spans="1:19" x14ac:dyDescent="0.25">
      <c r="A53" s="187">
        <v>1965</v>
      </c>
      <c r="C53" s="188">
        <f>'WY 1965 (R)'!$AW$6</f>
        <v>1766285.5099999956</v>
      </c>
      <c r="D53" s="184">
        <f>'WY 1965 (R)'!$AW$7</f>
        <v>531125.51000000094</v>
      </c>
      <c r="E53" s="189">
        <f>'WY 1965 (R)'!$AW$8</f>
        <v>1576800</v>
      </c>
      <c r="F53" s="185"/>
      <c r="G53" s="188">
        <f>'WY 1965 (R)'!$AW$6-'WY 1965 (R)'!$AS$6</f>
        <v>1189771.5749999969</v>
      </c>
      <c r="H53" s="184">
        <f>'WY 1965 (R)'!$AW$7-'WY 1965 (R)'!$AS$7</f>
        <v>86370.329000001075</v>
      </c>
      <c r="I53" s="189">
        <f>'WY 1965 (R)'!$AW$8-'WY 1965 (R)'!$AS$8</f>
        <v>1483916.14</v>
      </c>
      <c r="J53" s="184"/>
      <c r="K53" s="188" t="str">
        <f>'WY 1965 (R)'!$AS$28</f>
        <v>XXXX</v>
      </c>
      <c r="L53" s="184" t="str">
        <f>'WY 1965 (R)'!$AT$28</f>
        <v>XXXX</v>
      </c>
      <c r="M53" s="189" t="str">
        <f>'WY 1965 (R)'!$AU$28</f>
        <v>XXXX</v>
      </c>
      <c r="N53" s="185"/>
      <c r="O53" s="188">
        <f>ROUND('WY 1965 (R)'!$AS$30,1)</f>
        <v>-16478.7</v>
      </c>
      <c r="P53" s="184">
        <f>ROUND('WY 1965 (R)'!$AT$30,1)</f>
        <v>16509.400000000001</v>
      </c>
      <c r="Q53" s="184">
        <f t="shared" si="4"/>
        <v>30.700000000000728</v>
      </c>
      <c r="R53" s="184">
        <f>ROUND('WY 1965 (R)'!$AU$30,1)</f>
        <v>0</v>
      </c>
      <c r="S53" s="190">
        <f t="shared" si="5"/>
        <v>0</v>
      </c>
    </row>
    <row r="54" spans="1:19" x14ac:dyDescent="0.25">
      <c r="A54" s="187">
        <v>1966</v>
      </c>
      <c r="C54" s="188">
        <f>'WY 1966 (R)'!$AW$6</f>
        <v>1784397.5939999991</v>
      </c>
      <c r="D54" s="184">
        <f>'WY 1966 (R)'!$AW$7</f>
        <v>549237.59399999981</v>
      </c>
      <c r="E54" s="189">
        <f>'WY 1966 (R)'!$AW$8</f>
        <v>1576800</v>
      </c>
      <c r="F54" s="185"/>
      <c r="G54" s="188">
        <f>'WY 1966 (R)'!$AW$6-'WY 1966 (R)'!$AS$6</f>
        <v>1415782.8639999998</v>
      </c>
      <c r="H54" s="184">
        <f>'WY 1966 (R)'!$AW$7-'WY 1966 (R)'!$AS$7</f>
        <v>162070.85699999967</v>
      </c>
      <c r="I54" s="189">
        <f>'WY 1966 (R)'!$AW$8-'WY 1966 (R)'!$AS$8</f>
        <v>1395069.1779999996</v>
      </c>
      <c r="J54" s="184"/>
      <c r="K54" s="188" t="str">
        <f>'WY 1966 (R)'!$AS$28</f>
        <v>XXXX</v>
      </c>
      <c r="L54" s="184" t="str">
        <f>'WY 1966 (R)'!$AT$28</f>
        <v>XXXX</v>
      </c>
      <c r="M54" s="189" t="str">
        <f>'WY 1966 (R)'!$AU$28</f>
        <v>XXXX</v>
      </c>
      <c r="N54" s="185"/>
      <c r="O54" s="188">
        <f>ROUND('WY 1966 (R)'!$AS$30,1)</f>
        <v>-4884.8</v>
      </c>
      <c r="P54" s="184">
        <f>ROUND('WY 1966 (R)'!$AT$30,1)</f>
        <v>5060.3999999999996</v>
      </c>
      <c r="Q54" s="184">
        <f t="shared" si="4"/>
        <v>175.59999999999945</v>
      </c>
      <c r="R54" s="184">
        <f>ROUND('WY 1966 (R)'!$AU$30,1)</f>
        <v>24.8</v>
      </c>
      <c r="S54" s="190">
        <f t="shared" si="5"/>
        <v>0</v>
      </c>
    </row>
    <row r="55" spans="1:19" x14ac:dyDescent="0.25">
      <c r="A55" s="187">
        <v>1967</v>
      </c>
      <c r="C55" s="188">
        <f>'WY 1967 (R)'!$AW$6</f>
        <v>1772702.2139999955</v>
      </c>
      <c r="D55" s="184">
        <f>'WY 1967 (R)'!$AW$7</f>
        <v>537542.2139999998</v>
      </c>
      <c r="E55" s="189">
        <f>'WY 1967 (R)'!$AW$8</f>
        <v>1576800</v>
      </c>
      <c r="F55" s="185"/>
      <c r="G55" s="188">
        <f>'WY 1967 (R)'!$AW$6-'WY 1967 (R)'!$AS$6</f>
        <v>1116943.1379999928</v>
      </c>
      <c r="H55" s="184">
        <f>'WY 1967 (R)'!$AW$7-'WY 1967 (R)'!$AS$7</f>
        <v>134401.70100000087</v>
      </c>
      <c r="I55" s="189">
        <f>'WY 1967 (R)'!$AW$8-'WY 1967 (R)'!$AS$8</f>
        <v>1467816.7850000001</v>
      </c>
      <c r="J55" s="184"/>
      <c r="K55" s="188" t="str">
        <f>'WY 1967 (R)'!$AS$28</f>
        <v>XXXX</v>
      </c>
      <c r="L55" s="184" t="str">
        <f>'WY 1967 (R)'!$AT$28</f>
        <v>XXXX</v>
      </c>
      <c r="M55" s="189" t="str">
        <f>'WY 1967 (R)'!$AU$28</f>
        <v>XXXX</v>
      </c>
      <c r="N55" s="185"/>
      <c r="O55" s="188">
        <f>ROUND('WY 1967 (R)'!$AS$30,1)</f>
        <v>-14135.9</v>
      </c>
      <c r="P55" s="184">
        <f>ROUND('WY 1967 (R)'!$AT$30,1)</f>
        <v>14268.3</v>
      </c>
      <c r="Q55" s="184">
        <f t="shared" si="4"/>
        <v>132.39999999999964</v>
      </c>
      <c r="R55" s="184">
        <f>ROUND('WY 1967 (R)'!$AU$30,1)</f>
        <v>0</v>
      </c>
      <c r="S55" s="190">
        <f t="shared" si="5"/>
        <v>0</v>
      </c>
    </row>
    <row r="56" spans="1:19" x14ac:dyDescent="0.25">
      <c r="A56" s="187">
        <v>1968</v>
      </c>
      <c r="C56" s="188">
        <f>'WY 1968 (R)'!$AW$6</f>
        <v>1770351.9560000005</v>
      </c>
      <c r="D56" s="184">
        <f>'WY 1968 (R)'!$AW$7</f>
        <v>535191.95599999838</v>
      </c>
      <c r="E56" s="189">
        <f>'WY 1968 (R)'!$AW$8</f>
        <v>1576800</v>
      </c>
      <c r="F56" s="185"/>
      <c r="G56" s="188">
        <f>'WY 1968 (R)'!$AW$6-'WY 1968 (R)'!$AS$6</f>
        <v>1257510.5310000002</v>
      </c>
      <c r="H56" s="184">
        <f>'WY 1968 (R)'!$AW$7-'WY 1968 (R)'!$AS$7</f>
        <v>110536.46899999917</v>
      </c>
      <c r="I56" s="189">
        <f>'WY 1968 (R)'!$AW$8-'WY 1968 (R)'!$AS$8</f>
        <v>1425976.7499999991</v>
      </c>
      <c r="J56" s="184"/>
      <c r="K56" s="188" t="str">
        <f>'WY 1968 (R)'!$AS$28</f>
        <v>XXXX</v>
      </c>
      <c r="L56" s="184" t="str">
        <f>'WY 1968 (R)'!$AT$28</f>
        <v>XXXX</v>
      </c>
      <c r="M56" s="189" t="str">
        <f>'WY 1968 (R)'!$AU$28</f>
        <v>XXXX</v>
      </c>
      <c r="N56" s="185"/>
      <c r="O56" s="188">
        <f>ROUND('WY 1968 (R)'!$AS$30,1)</f>
        <v>-5205.7</v>
      </c>
      <c r="P56" s="184">
        <f>ROUND('WY 1968 (R)'!$AT$30,1)</f>
        <v>5354.7</v>
      </c>
      <c r="Q56" s="184">
        <f t="shared" si="4"/>
        <v>149</v>
      </c>
      <c r="R56" s="184">
        <f>ROUND('WY 1968 (R)'!$AU$30,1)</f>
        <v>11.5</v>
      </c>
      <c r="S56" s="190">
        <f t="shared" si="5"/>
        <v>0</v>
      </c>
    </row>
    <row r="57" spans="1:19" x14ac:dyDescent="0.25">
      <c r="A57" s="187">
        <v>1969</v>
      </c>
      <c r="C57" s="188">
        <f>'WY 1969 (R)'!$AW$6</f>
        <v>1777011.1760000025</v>
      </c>
      <c r="D57" s="184">
        <f>'WY 1969 (R)'!$AW$7</f>
        <v>541851.17599999974</v>
      </c>
      <c r="E57" s="189">
        <f>'WY 1969 (R)'!$AW$8</f>
        <v>1576800</v>
      </c>
      <c r="F57" s="185"/>
      <c r="G57" s="188">
        <f>'WY 1969 (R)'!$AW$6-'WY 1969 (R)'!$AS$6</f>
        <v>1143096.2830000021</v>
      </c>
      <c r="H57" s="184">
        <f>'WY 1969 (R)'!$AW$7-'WY 1969 (R)'!$AS$7</f>
        <v>97174.549000000407</v>
      </c>
      <c r="I57" s="189">
        <f>'WY 1969 (R)'!$AW$8-'WY 1969 (R)'!$AS$8</f>
        <v>1535542.987</v>
      </c>
      <c r="J57" s="184"/>
      <c r="K57" s="188" t="str">
        <f>'WY 1969 (R)'!$AS$28</f>
        <v>XXXX</v>
      </c>
      <c r="L57" s="184" t="str">
        <f>'WY 1969 (R)'!$AT$28</f>
        <v>XXXX</v>
      </c>
      <c r="M57" s="189" t="str">
        <f>'WY 1969 (R)'!$AU$28</f>
        <v>XXXX</v>
      </c>
      <c r="N57" s="185"/>
      <c r="O57" s="188">
        <f>ROUND('WY 1969 (R)'!$AS$30,1)</f>
        <v>-26838.2</v>
      </c>
      <c r="P57" s="184">
        <f>ROUND('WY 1969 (R)'!$AT$30,1)</f>
        <v>26989.599999999999</v>
      </c>
      <c r="Q57" s="184">
        <f t="shared" si="4"/>
        <v>151.39999999999782</v>
      </c>
      <c r="R57" s="184">
        <f>ROUND('WY 1969 (R)'!$AU$30,1)</f>
        <v>0</v>
      </c>
      <c r="S57" s="190">
        <f t="shared" si="5"/>
        <v>0</v>
      </c>
    </row>
    <row r="58" spans="1:19" x14ac:dyDescent="0.25">
      <c r="A58" s="187">
        <v>1970</v>
      </c>
      <c r="C58" s="188">
        <f>'WY 1970 (R)'!$AW$6</f>
        <v>1789656.8800000069</v>
      </c>
      <c r="D58" s="184">
        <f>'WY 1970 (R)'!$AW$7</f>
        <v>554496.88000000047</v>
      </c>
      <c r="E58" s="189">
        <f>'WY 1970 (R)'!$AW$8</f>
        <v>1576800</v>
      </c>
      <c r="F58" s="185"/>
      <c r="G58" s="188">
        <f>'WY 1970 (R)'!$AW$6-'WY 1970 (R)'!$AS$6</f>
        <v>1557344.5970000066</v>
      </c>
      <c r="H58" s="184">
        <f>'WY 1970 (R)'!$AW$7-'WY 1970 (R)'!$AS$7</f>
        <v>252080.19800000085</v>
      </c>
      <c r="I58" s="189">
        <f>'WY 1970 (R)'!$AW$8-'WY 1970 (R)'!$AS$8</f>
        <v>1316883.9619999973</v>
      </c>
      <c r="J58" s="184"/>
      <c r="K58" s="188" t="str">
        <f>'WY 1970 (R)'!$AS$28</f>
        <v>XXXX</v>
      </c>
      <c r="L58" s="184" t="str">
        <f>'WY 1970 (R)'!$AT$28</f>
        <v>XXXX</v>
      </c>
      <c r="M58" s="189" t="str">
        <f>'WY 1970 (R)'!$AU$28</f>
        <v>XXXX</v>
      </c>
      <c r="N58" s="185"/>
      <c r="O58" s="188">
        <f>ROUND('WY 1970 (R)'!$AS$30,1)</f>
        <v>-5154.8</v>
      </c>
      <c r="P58" s="184">
        <f>ROUND('WY 1970 (R)'!$AT$30,1)</f>
        <v>5361.5</v>
      </c>
      <c r="Q58" s="184">
        <f t="shared" si="4"/>
        <v>206.69999999999982</v>
      </c>
      <c r="R58" s="184">
        <f>ROUND('WY 1970 (R)'!$AU$30,1)</f>
        <v>17.3</v>
      </c>
      <c r="S58" s="190">
        <f t="shared" si="5"/>
        <v>0</v>
      </c>
    </row>
    <row r="59" spans="1:19" x14ac:dyDescent="0.25">
      <c r="A59" s="187">
        <v>1971</v>
      </c>
      <c r="C59" s="188">
        <f>'WY 1971 (R)'!$AW$6</f>
        <v>1762728.1839999983</v>
      </c>
      <c r="D59" s="184">
        <f>'WY 1971 (R)'!$AW$7</f>
        <v>527568.18399999966</v>
      </c>
      <c r="E59" s="189">
        <f>'WY 1971 (R)'!$AW$8</f>
        <v>1576800</v>
      </c>
      <c r="F59" s="185"/>
      <c r="G59" s="188">
        <f>'WY 1971 (R)'!$AW$6-'WY 1971 (R)'!$AS$6</f>
        <v>1103437.1450000021</v>
      </c>
      <c r="H59" s="184">
        <f>'WY 1971 (R)'!$AW$7-'WY 1971 (R)'!$AS$7</f>
        <v>130326.81399999978</v>
      </c>
      <c r="I59" s="189">
        <f>'WY 1971 (R)'!$AW$8-'WY 1971 (R)'!$AS$8</f>
        <v>1516014.9080000001</v>
      </c>
      <c r="J59" s="184"/>
      <c r="K59" s="188" t="str">
        <f>'WY 1971 (R)'!$AS$28</f>
        <v>XXXX</v>
      </c>
      <c r="L59" s="184" t="str">
        <f>'WY 1971 (R)'!$AT$28</f>
        <v>XXXX</v>
      </c>
      <c r="M59" s="189" t="str">
        <f>'WY 1971 (R)'!$AU$28</f>
        <v>XXXX</v>
      </c>
      <c r="N59" s="185"/>
      <c r="O59" s="188">
        <f>ROUND('WY 1971 (R)'!$AS$30,1)</f>
        <v>-22104.400000000001</v>
      </c>
      <c r="P59" s="184">
        <f>ROUND('WY 1971 (R)'!$AT$30,1)</f>
        <v>22395.4</v>
      </c>
      <c r="Q59" s="184">
        <f t="shared" si="4"/>
        <v>291</v>
      </c>
      <c r="R59" s="184">
        <f>ROUND('WY 1971 (R)'!$AU$30,1)</f>
        <v>0</v>
      </c>
      <c r="S59" s="190">
        <f t="shared" si="5"/>
        <v>0</v>
      </c>
    </row>
    <row r="60" spans="1:19" x14ac:dyDescent="0.25">
      <c r="A60" s="187">
        <v>1972</v>
      </c>
      <c r="C60" s="188">
        <f>'WY 1972 (R)'!$AW$6</f>
        <v>1761275.4379999982</v>
      </c>
      <c r="D60" s="184">
        <f>'WY 1972 (R)'!$AW$7</f>
        <v>526115.43800000008</v>
      </c>
      <c r="E60" s="189">
        <f>'WY 1972 (R)'!$AW$8</f>
        <v>1576800</v>
      </c>
      <c r="F60" s="185"/>
      <c r="G60" s="188">
        <f>'WY 1972 (R)'!$AW$6-'WY 1972 (R)'!$AS$6</f>
        <v>960795.33599999722</v>
      </c>
      <c r="H60" s="184">
        <f>'WY 1972 (R)'!$AW$7-'WY 1972 (R)'!$AS$7</f>
        <v>112276.46699999971</v>
      </c>
      <c r="I60" s="189">
        <f>'WY 1972 (R)'!$AW$8-'WY 1972 (R)'!$AS$8</f>
        <v>1551840.6739999999</v>
      </c>
      <c r="J60" s="184"/>
      <c r="K60" s="188" t="str">
        <f>'WY 1972 (R)'!$AS$28</f>
        <v>XXXX</v>
      </c>
      <c r="L60" s="184" t="str">
        <f>'WY 1972 (R)'!$AT$28</f>
        <v>XXXX</v>
      </c>
      <c r="M60" s="189" t="str">
        <f>'WY 1972 (R)'!$AU$28</f>
        <v>XXXX</v>
      </c>
      <c r="N60" s="185"/>
      <c r="O60" s="188">
        <f>ROUND('WY 1972 (R)'!$AS$30,1)</f>
        <v>-31749.3</v>
      </c>
      <c r="P60" s="184">
        <f>ROUND('WY 1972 (R)'!$AT$30,1)</f>
        <v>31875.7</v>
      </c>
      <c r="Q60" s="184">
        <f t="shared" si="4"/>
        <v>126.40000000000146</v>
      </c>
      <c r="R60" s="184">
        <f>ROUND('WY 1972 (R)'!$AU$30,1)</f>
        <v>0</v>
      </c>
      <c r="S60" s="190">
        <f t="shared" si="5"/>
        <v>0</v>
      </c>
    </row>
    <row r="61" spans="1:19" x14ac:dyDescent="0.25">
      <c r="A61" s="187">
        <v>1973</v>
      </c>
      <c r="C61" s="188">
        <f>'WY 1973 (R)'!$AW$6</f>
        <v>1804056.8850000026</v>
      </c>
      <c r="D61" s="184">
        <f>'WY 1973 (R)'!$AW$7</f>
        <v>568896.88500000047</v>
      </c>
      <c r="E61" s="189">
        <f>'WY 1973 (R)'!$AW$8</f>
        <v>1576800</v>
      </c>
      <c r="F61" s="185"/>
      <c r="G61" s="188">
        <f>'WY 1973 (R)'!$AW$6-'WY 1973 (R)'!$AS$6</f>
        <v>1650247.5580000025</v>
      </c>
      <c r="H61" s="184">
        <f>'WY 1973 (R)'!$AW$7-'WY 1973 (R)'!$AS$7</f>
        <v>294432.14800000103</v>
      </c>
      <c r="I61" s="189">
        <f>'WY 1973 (R)'!$AW$8-'WY 1973 (R)'!$AS$8</f>
        <v>1262084.5369999986</v>
      </c>
      <c r="J61" s="184"/>
      <c r="K61" s="188" t="str">
        <f>'WY 1973 (R)'!$AS$28</f>
        <v>XXXX</v>
      </c>
      <c r="L61" s="184" t="str">
        <f>'WY 1973 (R)'!$AT$28</f>
        <v>XXXX</v>
      </c>
      <c r="M61" s="189" t="str">
        <f>'WY 1973 (R)'!$AU$28</f>
        <v>XXXX</v>
      </c>
      <c r="N61" s="185"/>
      <c r="O61" s="188">
        <f>ROUND('WY 1973 (R)'!$AS$30,1)</f>
        <v>0</v>
      </c>
      <c r="P61" s="184">
        <f>ROUND('WY 1973 (R)'!$AT$30,1)</f>
        <v>0</v>
      </c>
      <c r="Q61" s="184">
        <f t="shared" si="4"/>
        <v>0</v>
      </c>
      <c r="R61" s="184">
        <f>ROUND('WY 1973 (R)'!$AU$30,1)</f>
        <v>0</v>
      </c>
      <c r="S61" s="190">
        <f t="shared" si="5"/>
        <v>0</v>
      </c>
    </row>
    <row r="62" spans="1:19" x14ac:dyDescent="0.25">
      <c r="A62" s="187">
        <v>1974</v>
      </c>
      <c r="C62" s="188">
        <f>'WY 1974 (R)'!$AW$6</f>
        <v>1763579.3819999998</v>
      </c>
      <c r="D62" s="184">
        <f>'WY 1974 (R)'!$AW$7</f>
        <v>528419.38200000126</v>
      </c>
      <c r="E62" s="189">
        <f>'WY 1974 (R)'!$AW$8</f>
        <v>1576800</v>
      </c>
      <c r="F62" s="185"/>
      <c r="G62" s="188">
        <f>'WY 1974 (R)'!$AW$6-'WY 1974 (R)'!$AS$6</f>
        <v>905969.14000000083</v>
      </c>
      <c r="H62" s="184">
        <f>'WY 1974 (R)'!$AW$7-'WY 1974 (R)'!$AS$7</f>
        <v>135569.89100000117</v>
      </c>
      <c r="I62" s="189">
        <f>'WY 1974 (R)'!$AW$8-'WY 1974 (R)'!$AS$8</f>
        <v>1543203.3910000001</v>
      </c>
      <c r="J62" s="184"/>
      <c r="K62" s="188" t="str">
        <f>'WY 1974 (R)'!$AS$28</f>
        <v>XXXX</v>
      </c>
      <c r="L62" s="184" t="str">
        <f>'WY 1974 (R)'!$AT$28</f>
        <v>XXXX</v>
      </c>
      <c r="M62" s="189" t="str">
        <f>'WY 1974 (R)'!$AU$28</f>
        <v>XXXX</v>
      </c>
      <c r="N62" s="185"/>
      <c r="O62" s="188">
        <f>ROUND('WY 1974 (R)'!$AS$30,1)</f>
        <v>-27171</v>
      </c>
      <c r="P62" s="184">
        <f>ROUND('WY 1974 (R)'!$AT$30,1)</f>
        <v>27271.4</v>
      </c>
      <c r="Q62" s="184">
        <f t="shared" si="4"/>
        <v>100.40000000000146</v>
      </c>
      <c r="R62" s="184">
        <f>ROUND('WY 1974 (R)'!$AU$30,1)</f>
        <v>0</v>
      </c>
      <c r="S62" s="190">
        <f t="shared" si="5"/>
        <v>0</v>
      </c>
    </row>
    <row r="63" spans="1:19" x14ac:dyDescent="0.25">
      <c r="A63" s="187">
        <v>1975</v>
      </c>
      <c r="C63" s="188">
        <f>'WY 1975 (R)'!$AW$6</f>
        <v>1765794.5490000038</v>
      </c>
      <c r="D63" s="184">
        <f>'WY 1975 (R)'!$AW$7</f>
        <v>530634.54900000175</v>
      </c>
      <c r="E63" s="189">
        <f>'WY 1975 (R)'!$AW$8</f>
        <v>1576800</v>
      </c>
      <c r="F63" s="185"/>
      <c r="G63" s="188">
        <f>'WY 1975 (R)'!$AW$6-'WY 1975 (R)'!$AS$6</f>
        <v>1342158.1290000044</v>
      </c>
      <c r="H63" s="184">
        <f>'WY 1975 (R)'!$AW$7-'WY 1975 (R)'!$AS$7</f>
        <v>159535.18500000105</v>
      </c>
      <c r="I63" s="189">
        <f>'WY 1975 (R)'!$AW$8-'WY 1975 (R)'!$AS$8</f>
        <v>1427255.487</v>
      </c>
      <c r="J63" s="184"/>
      <c r="K63" s="188" t="str">
        <f>'WY 1975 (R)'!$AS$28</f>
        <v>XXXX</v>
      </c>
      <c r="L63" s="184" t="str">
        <f>'WY 1975 (R)'!$AT$28</f>
        <v>XXXX</v>
      </c>
      <c r="M63" s="189" t="str">
        <f>'WY 1975 (R)'!$AU$28</f>
        <v>XXXX</v>
      </c>
      <c r="N63" s="185"/>
      <c r="O63" s="188">
        <f>ROUND('WY 1975 (R)'!$AS$30,1)</f>
        <v>-14518.3</v>
      </c>
      <c r="P63" s="184">
        <f>ROUND('WY 1975 (R)'!$AT$30,1)</f>
        <v>14689.6</v>
      </c>
      <c r="Q63" s="184">
        <f t="shared" si="4"/>
        <v>171.30000000000109</v>
      </c>
      <c r="R63" s="184">
        <f>ROUND('WY 1975 (R)'!$AU$30,1)</f>
        <v>0</v>
      </c>
      <c r="S63" s="190">
        <f t="shared" si="5"/>
        <v>0</v>
      </c>
    </row>
    <row r="64" spans="1:19" x14ac:dyDescent="0.25">
      <c r="A64" s="187">
        <v>1976</v>
      </c>
      <c r="C64" s="188">
        <f>'WY 1976 (R)'!$AW$6</f>
        <v>1760844.1319999967</v>
      </c>
      <c r="D64" s="184">
        <f>'WY 1976 (R)'!$AW$7</f>
        <v>525684.13199999894</v>
      </c>
      <c r="E64" s="189">
        <f>'WY 1976 (R)'!$AW$8</f>
        <v>1576800</v>
      </c>
      <c r="F64" s="185"/>
      <c r="G64" s="188">
        <f>'WY 1976 (R)'!$AW$6-'WY 1976 (R)'!$AS$6</f>
        <v>928839.0249999942</v>
      </c>
      <c r="H64" s="184">
        <f>'WY 1976 (R)'!$AW$7-'WY 1976 (R)'!$AS$7</f>
        <v>47677.605999999563</v>
      </c>
      <c r="I64" s="189">
        <f>'WY 1976 (R)'!$AW$8-'WY 1976 (R)'!$AS$8</f>
        <v>1514777.6839999999</v>
      </c>
      <c r="J64" s="184"/>
      <c r="K64" s="188" t="str">
        <f>'WY 1976 (R)'!$AS$28</f>
        <v>XXXX</v>
      </c>
      <c r="L64" s="184" t="str">
        <f>'WY 1976 (R)'!$AT$28</f>
        <v>XXXX</v>
      </c>
      <c r="M64" s="189" t="str">
        <f>'WY 1976 (R)'!$AU$28</f>
        <v>XXXX</v>
      </c>
      <c r="N64" s="185"/>
      <c r="O64" s="188">
        <f>ROUND('WY 1976 (R)'!$AS$30,1)</f>
        <v>-21078.9</v>
      </c>
      <c r="P64" s="184">
        <f>ROUND('WY 1976 (R)'!$AT$30,1)</f>
        <v>21306.3</v>
      </c>
      <c r="Q64" s="184">
        <f t="shared" si="4"/>
        <v>227.39999999999782</v>
      </c>
      <c r="R64" s="184">
        <f>ROUND('WY 1976 (R)'!$AU$30,1)</f>
        <v>0</v>
      </c>
      <c r="S64" s="190">
        <f t="shared" si="5"/>
        <v>0</v>
      </c>
    </row>
    <row r="65" spans="1:19" x14ac:dyDescent="0.25">
      <c r="A65" s="187">
        <v>1977</v>
      </c>
      <c r="C65" s="188">
        <f>'WY 1977 (R)'!$AW$6</f>
        <v>1823127.3110000053</v>
      </c>
      <c r="D65" s="184">
        <f>'WY 1977 (R)'!$AW$7</f>
        <v>587967.31100000069</v>
      </c>
      <c r="E65" s="189">
        <f>'WY 1977 (R)'!$AW$8</f>
        <v>1576800</v>
      </c>
      <c r="F65" s="185"/>
      <c r="G65" s="188">
        <f>'WY 1977 (R)'!$AW$6-'WY 1977 (R)'!$AS$6</f>
        <v>1756826.7680000053</v>
      </c>
      <c r="H65" s="184">
        <f>'WY 1977 (R)'!$AW$7-'WY 1977 (R)'!$AS$7</f>
        <v>330998.34000000084</v>
      </c>
      <c r="I65" s="189">
        <f>'WY 1977 (R)'!$AW$8-'WY 1977 (R)'!$AS$8</f>
        <v>1159563.0809999965</v>
      </c>
      <c r="J65" s="184"/>
      <c r="K65" s="188" t="str">
        <f>'WY 1977 (R)'!$AS$28</f>
        <v>XXXX</v>
      </c>
      <c r="L65" s="184" t="str">
        <f>'WY 1977 (R)'!$AT$28</f>
        <v>XXXX</v>
      </c>
      <c r="M65" s="189" t="str">
        <f>'WY 1977 (R)'!$AU$28</f>
        <v>XXXX</v>
      </c>
      <c r="N65" s="185"/>
      <c r="O65" s="188">
        <f>ROUND('WY 1977 (R)'!$AS$30,1)</f>
        <v>0</v>
      </c>
      <c r="P65" s="184">
        <f>ROUND('WY 1977 (R)'!$AT$30,1)</f>
        <v>0</v>
      </c>
      <c r="Q65" s="184">
        <f t="shared" si="4"/>
        <v>0</v>
      </c>
      <c r="R65" s="184">
        <f>ROUND('WY 1977 (R)'!$AU$30,1)</f>
        <v>0</v>
      </c>
      <c r="S65" s="190">
        <f t="shared" si="5"/>
        <v>0</v>
      </c>
    </row>
    <row r="66" spans="1:19" x14ac:dyDescent="0.25">
      <c r="A66" s="187">
        <v>1978</v>
      </c>
      <c r="C66" s="188">
        <f>'WY 1978 (R)'!$AW$6</f>
        <v>1784794.5950000046</v>
      </c>
      <c r="D66" s="184">
        <f>'WY 1978 (R)'!$AW$7</f>
        <v>549634.59500000149</v>
      </c>
      <c r="E66" s="189">
        <f>'WY 1978 (R)'!$AW$8</f>
        <v>1576800</v>
      </c>
      <c r="F66" s="185"/>
      <c r="G66" s="188">
        <f>'WY 1978 (R)'!$AW$6-'WY 1978 (R)'!$AS$6</f>
        <v>1564638.4830000047</v>
      </c>
      <c r="H66" s="184">
        <f>'WY 1978 (R)'!$AW$7-'WY 1978 (R)'!$AS$7</f>
        <v>156135.50700000138</v>
      </c>
      <c r="I66" s="189">
        <f>'WY 1978 (R)'!$AW$8-'WY 1978 (R)'!$AS$8</f>
        <v>1422119.3310000002</v>
      </c>
      <c r="J66" s="184"/>
      <c r="K66" s="188" t="str">
        <f>'WY 1978 (R)'!$AS$28</f>
        <v>XXXX</v>
      </c>
      <c r="L66" s="184" t="str">
        <f>'WY 1978 (R)'!$AT$28</f>
        <v>XXXX</v>
      </c>
      <c r="M66" s="189" t="str">
        <f>'WY 1978 (R)'!$AU$28</f>
        <v>XXXX</v>
      </c>
      <c r="N66" s="185"/>
      <c r="O66" s="188">
        <f>ROUND('WY 1978 (R)'!$AS$30,1)</f>
        <v>-20403.8</v>
      </c>
      <c r="P66" s="184">
        <f>ROUND('WY 1978 (R)'!$AT$30,1)</f>
        <v>20410.400000000001</v>
      </c>
      <c r="Q66" s="184">
        <f t="shared" si="4"/>
        <v>6.6000000000021828</v>
      </c>
      <c r="R66" s="184">
        <f>ROUND('WY 1978 (R)'!$AU$30,1)</f>
        <v>0</v>
      </c>
      <c r="S66" s="190">
        <f t="shared" si="5"/>
        <v>0</v>
      </c>
    </row>
    <row r="67" spans="1:19" x14ac:dyDescent="0.25">
      <c r="A67" s="187">
        <v>1979</v>
      </c>
      <c r="C67" s="188">
        <f>'WY 1979 (R)'!$AW$6</f>
        <v>1804876.8769999954</v>
      </c>
      <c r="D67" s="184">
        <f>'WY 1979 (R)'!$AW$7</f>
        <v>569716.87700000056</v>
      </c>
      <c r="E67" s="189">
        <f>'WY 1979 (R)'!$AW$8</f>
        <v>1576800</v>
      </c>
      <c r="F67" s="185"/>
      <c r="G67" s="188">
        <f>'WY 1979 (R)'!$AW$6-'WY 1979 (R)'!$AS$6</f>
        <v>1669419.7299999953</v>
      </c>
      <c r="H67" s="184">
        <f>'WY 1979 (R)'!$AW$7-'WY 1979 (R)'!$AS$7</f>
        <v>272846.36599999998</v>
      </c>
      <c r="I67" s="189">
        <f>'WY 1979 (R)'!$AW$8-'WY 1979 (R)'!$AS$8</f>
        <v>1298451.5139999979</v>
      </c>
      <c r="J67" s="184"/>
      <c r="K67" s="188" t="str">
        <f>'WY 1979 (R)'!$AS$28</f>
        <v>XXXX</v>
      </c>
      <c r="L67" s="184" t="str">
        <f>'WY 1979 (R)'!$AT$28</f>
        <v>XXXX</v>
      </c>
      <c r="M67" s="189" t="str">
        <f>'WY 1979 (R)'!$AU$28</f>
        <v>XXXX</v>
      </c>
      <c r="N67" s="185"/>
      <c r="O67" s="188">
        <f>ROUND('WY 1979 (R)'!$AS$30,1)</f>
        <v>-8346.7000000000007</v>
      </c>
      <c r="P67" s="184">
        <f>ROUND('WY 1979 (R)'!$AT$30,1)</f>
        <v>8606</v>
      </c>
      <c r="Q67" s="184">
        <f t="shared" si="4"/>
        <v>259.29999999999927</v>
      </c>
      <c r="R67" s="184">
        <f>ROUND('WY 1979 (R)'!$AU$30,1)</f>
        <v>6.2</v>
      </c>
      <c r="S67" s="190">
        <f t="shared" si="5"/>
        <v>0</v>
      </c>
    </row>
    <row r="68" spans="1:19" x14ac:dyDescent="0.25">
      <c r="A68" s="187">
        <v>1980</v>
      </c>
      <c r="C68" s="188">
        <f>'WY 1980 (R)'!$AW$6</f>
        <v>1790260.4469999962</v>
      </c>
      <c r="D68" s="184">
        <f>'WY 1980 (R)'!$AW$7</f>
        <v>555100.44700000016</v>
      </c>
      <c r="E68" s="189">
        <f>'WY 1980 (R)'!$AW$8</f>
        <v>1576800</v>
      </c>
      <c r="F68" s="185"/>
      <c r="G68" s="188">
        <f>'WY 1980 (R)'!$AW$6-'WY 1980 (R)'!$AS$6</f>
        <v>1536548.9639999962</v>
      </c>
      <c r="H68" s="184">
        <f>'WY 1980 (R)'!$AW$7-'WY 1980 (R)'!$AS$7</f>
        <v>250436.37599999894</v>
      </c>
      <c r="I68" s="189">
        <f>'WY 1980 (R)'!$AW$8-'WY 1980 (R)'!$AS$8</f>
        <v>1399699.7850000004</v>
      </c>
      <c r="J68" s="184"/>
      <c r="K68" s="188" t="str">
        <f>'WY 1980 (R)'!$AS$28</f>
        <v>XXXX</v>
      </c>
      <c r="L68" s="184" t="str">
        <f>'WY 1980 (R)'!$AT$28</f>
        <v>XXXX</v>
      </c>
      <c r="M68" s="189" t="str">
        <f>'WY 1980 (R)'!$AU$28</f>
        <v>XXXX</v>
      </c>
      <c r="N68" s="185"/>
      <c r="O68" s="188">
        <f>ROUND('WY 1980 (R)'!$AS$30,1)</f>
        <v>-17183</v>
      </c>
      <c r="P68" s="184">
        <f>ROUND('WY 1980 (R)'!$AT$30,1)</f>
        <v>17273.8</v>
      </c>
      <c r="Q68" s="184">
        <f t="shared" si="4"/>
        <v>90.799999999999272</v>
      </c>
      <c r="R68" s="184">
        <f>ROUND('WY 1980 (R)'!$AU$30,1)</f>
        <v>0</v>
      </c>
      <c r="S68" s="190">
        <f t="shared" si="5"/>
        <v>0</v>
      </c>
    </row>
    <row r="69" spans="1:19" x14ac:dyDescent="0.25">
      <c r="A69" s="187">
        <v>1981</v>
      </c>
      <c r="C69" s="188">
        <f>'WY 1981 (R)'!$AW$6</f>
        <v>1773867.0500000035</v>
      </c>
      <c r="D69" s="184">
        <f>'WY 1981 (R)'!$AW$7</f>
        <v>538707.0500000004</v>
      </c>
      <c r="E69" s="189">
        <f>'WY 1981 (R)'!$AW$8</f>
        <v>1576800</v>
      </c>
      <c r="F69" s="185"/>
      <c r="G69" s="188">
        <f>'WY 1981 (R)'!$AW$6-'WY 1981 (R)'!$AS$6</f>
        <v>1094848.652000004</v>
      </c>
      <c r="H69" s="184">
        <f>'WY 1981 (R)'!$AW$7-'WY 1981 (R)'!$AS$7</f>
        <v>173167.5120000004</v>
      </c>
      <c r="I69" s="189">
        <f>'WY 1981 (R)'!$AW$8-'WY 1981 (R)'!$AS$8</f>
        <v>1406846.2379999997</v>
      </c>
      <c r="J69" s="184"/>
      <c r="K69" s="188" t="str">
        <f>'WY 1981 (R)'!$AS$28</f>
        <v>XXXX</v>
      </c>
      <c r="L69" s="184" t="str">
        <f>'WY 1981 (R)'!$AT$28</f>
        <v>XXXX</v>
      </c>
      <c r="M69" s="189" t="str">
        <f>'WY 1981 (R)'!$AU$28</f>
        <v>XXXX</v>
      </c>
      <c r="N69" s="185"/>
      <c r="O69" s="188">
        <f>ROUND('WY 1981 (R)'!$AS$30,1)</f>
        <v>-13199.9</v>
      </c>
      <c r="P69" s="184">
        <f>ROUND('WY 1981 (R)'!$AT$30,1)</f>
        <v>13291.9</v>
      </c>
      <c r="Q69" s="184">
        <f t="shared" si="4"/>
        <v>92</v>
      </c>
      <c r="R69" s="184">
        <f>ROUND('WY 1981 (R)'!$AU$30,1)</f>
        <v>0</v>
      </c>
      <c r="S69" s="190">
        <f t="shared" si="5"/>
        <v>0</v>
      </c>
    </row>
    <row r="70" spans="1:19" x14ac:dyDescent="0.25">
      <c r="A70" s="187">
        <v>1982</v>
      </c>
      <c r="C70" s="188">
        <f>'WY 1982 (R)'!$AW$6</f>
        <v>1758320.0019999959</v>
      </c>
      <c r="D70" s="184">
        <f>'WY 1982 (R)'!$AW$7</f>
        <v>523160.00200000056</v>
      </c>
      <c r="E70" s="189">
        <f>'WY 1982 (R)'!$AW$8</f>
        <v>1576800</v>
      </c>
      <c r="F70" s="185"/>
      <c r="G70" s="188">
        <f>'WY 1982 (R)'!$AW$6-'WY 1982 (R)'!$AS$6</f>
        <v>1072303.6609999945</v>
      </c>
      <c r="H70" s="184">
        <f>'WY 1982 (R)'!$AW$7-'WY 1982 (R)'!$AS$7</f>
        <v>80997.739999999816</v>
      </c>
      <c r="I70" s="189">
        <f>'WY 1982 (R)'!$AW$8-'WY 1982 (R)'!$AS$8</f>
        <v>1496387.0990000002</v>
      </c>
      <c r="J70" s="184"/>
      <c r="K70" s="188" t="str">
        <f>'WY 1982 (R)'!$AS$28</f>
        <v>XXXX</v>
      </c>
      <c r="L70" s="184" t="str">
        <f>'WY 1982 (R)'!$AT$28</f>
        <v>XXXX</v>
      </c>
      <c r="M70" s="189" t="str">
        <f>'WY 1982 (R)'!$AU$28</f>
        <v>XXXX</v>
      </c>
      <c r="N70" s="185"/>
      <c r="O70" s="188">
        <f>ROUND('WY 1982 (R)'!$AS$30,1)</f>
        <v>-20549.400000000001</v>
      </c>
      <c r="P70" s="184">
        <f>ROUND('WY 1982 (R)'!$AT$30,1)</f>
        <v>20645.400000000001</v>
      </c>
      <c r="Q70" s="184">
        <f t="shared" si="4"/>
        <v>96</v>
      </c>
      <c r="R70" s="184">
        <f>ROUND('WY 1982 (R)'!$AU$30,1)</f>
        <v>0</v>
      </c>
      <c r="S70" s="190">
        <f t="shared" si="5"/>
        <v>0</v>
      </c>
    </row>
    <row r="71" spans="1:19" x14ac:dyDescent="0.25">
      <c r="A71" s="187">
        <v>1983</v>
      </c>
      <c r="C71" s="188">
        <f>'WY 1983 (R)'!$AW$6</f>
        <v>1764752.8149999978</v>
      </c>
      <c r="D71" s="184">
        <f>'WY 1983 (R)'!$AW$7</f>
        <v>529592.8149999989</v>
      </c>
      <c r="E71" s="189">
        <f>'WY 1983 (R)'!$AW$8</f>
        <v>1576800</v>
      </c>
      <c r="F71" s="185"/>
      <c r="G71" s="188">
        <f>'WY 1983 (R)'!$AW$6-'WY 1983 (R)'!$AS$6</f>
        <v>1263373.4399999972</v>
      </c>
      <c r="H71" s="184">
        <f>'WY 1983 (R)'!$AW$7-'WY 1983 (R)'!$AS$7</f>
        <v>111519.62599999877</v>
      </c>
      <c r="I71" s="189">
        <f>'WY 1983 (R)'!$AW$8-'WY 1983 (R)'!$AS$8</f>
        <v>1462293.05</v>
      </c>
      <c r="J71" s="184"/>
      <c r="K71" s="188">
        <f>'WY 1983 (R)'!$AS$28</f>
        <v>512191.67289849313</v>
      </c>
      <c r="L71" s="184">
        <f>'WY 1983 (R)'!$AT$28</f>
        <v>407090.10460433003</v>
      </c>
      <c r="M71" s="189">
        <f>'WY 1983 (R)'!$AU$28</f>
        <v>114506.9500000001</v>
      </c>
      <c r="N71" s="185"/>
      <c r="O71" s="188">
        <f>ROUND('WY 1983 (R)'!$AS$30,1)</f>
        <v>-10812.3</v>
      </c>
      <c r="P71" s="184">
        <f>ROUND('WY 1983 (R)'!$AT$30,1)</f>
        <v>10983.1</v>
      </c>
      <c r="Q71" s="184">
        <f t="shared" si="4"/>
        <v>170.80000000000109</v>
      </c>
      <c r="R71" s="184">
        <f>ROUND('WY 1983 (R)'!$AU$30,1)</f>
        <v>0</v>
      </c>
      <c r="S71" s="190">
        <f t="shared" si="5"/>
        <v>0</v>
      </c>
    </row>
    <row r="72" spans="1:19" x14ac:dyDescent="0.25">
      <c r="A72" s="187">
        <v>1984</v>
      </c>
      <c r="C72" s="188">
        <f>'WY 1984 (R)'!$AW$6</f>
        <v>1773653.5900000075</v>
      </c>
      <c r="D72" s="184">
        <f>'WY 1984 (R)'!$AW$7</f>
        <v>538493.5900000009</v>
      </c>
      <c r="E72" s="189">
        <f>'WY 1984 (R)'!$AW$8</f>
        <v>1576800</v>
      </c>
      <c r="F72" s="185"/>
      <c r="G72" s="188">
        <f>'WY 1984 (R)'!$AW$6-'WY 1984 (R)'!$AS$6</f>
        <v>1384040.2230000086</v>
      </c>
      <c r="H72" s="184">
        <f>'WY 1984 (R)'!$AW$7-'WY 1984 (R)'!$AS$7</f>
        <v>132921.92100000096</v>
      </c>
      <c r="I72" s="189">
        <f>'WY 1984 (R)'!$AW$8-'WY 1984 (R)'!$AS$8</f>
        <v>1366627.9279999998</v>
      </c>
      <c r="J72" s="184"/>
      <c r="K72" s="188" t="str">
        <f>'WY 1984 (R)'!$AS$28</f>
        <v>XXXX</v>
      </c>
      <c r="L72" s="184" t="str">
        <f>'WY 1984 (R)'!$AT$28</f>
        <v>XXXX</v>
      </c>
      <c r="M72" s="189" t="str">
        <f>'WY 1984 (R)'!$AU$28</f>
        <v>XXXX</v>
      </c>
      <c r="N72" s="185"/>
      <c r="O72" s="188">
        <f>ROUND('WY 1984 (R)'!$AS$30,1)</f>
        <v>-618.6</v>
      </c>
      <c r="P72" s="184">
        <f>ROUND('WY 1984 (R)'!$AT$30,1)</f>
        <v>618.6</v>
      </c>
      <c r="Q72" s="184">
        <f t="shared" si="4"/>
        <v>0</v>
      </c>
      <c r="R72" s="184">
        <f>ROUND('WY 1984 (R)'!$AU$30,1)</f>
        <v>143.1</v>
      </c>
      <c r="S72" s="190">
        <f t="shared" si="5"/>
        <v>0</v>
      </c>
    </row>
    <row r="73" spans="1:19" x14ac:dyDescent="0.25">
      <c r="A73" s="187">
        <v>1985</v>
      </c>
      <c r="C73" s="188">
        <f>'WY 1985 (R)'!$AW$6</f>
        <v>1794403.4990000022</v>
      </c>
      <c r="D73" s="184">
        <f>'WY 1985 (R)'!$AW$7</f>
        <v>559243.49899999914</v>
      </c>
      <c r="E73" s="189">
        <f>'WY 1985 (R)'!$AW$8</f>
        <v>1576800</v>
      </c>
      <c r="F73" s="185"/>
      <c r="G73" s="188">
        <f>'WY 1985 (R)'!$AW$6-'WY 1985 (R)'!$AS$6</f>
        <v>1616442.1320000018</v>
      </c>
      <c r="H73" s="184">
        <f>'WY 1985 (R)'!$AW$7-'WY 1985 (R)'!$AS$7</f>
        <v>269910.65300000028</v>
      </c>
      <c r="I73" s="189">
        <f>'WY 1985 (R)'!$AW$8-'WY 1985 (R)'!$AS$8</f>
        <v>1291576.7659999973</v>
      </c>
      <c r="J73" s="184"/>
      <c r="K73" s="188" t="str">
        <f>'WY 1985 (R)'!$AS$28</f>
        <v>XXXX</v>
      </c>
      <c r="L73" s="184" t="str">
        <f>'WY 1985 (R)'!$AT$28</f>
        <v>XXXX</v>
      </c>
      <c r="M73" s="189" t="str">
        <f>'WY 1985 (R)'!$AU$28</f>
        <v>XXXX</v>
      </c>
      <c r="N73" s="185"/>
      <c r="O73" s="188">
        <f>ROUND('WY 1985 (R)'!$AS$30,1)</f>
        <v>-9034.2000000000007</v>
      </c>
      <c r="P73" s="184">
        <f>ROUND('WY 1985 (R)'!$AT$30,1)</f>
        <v>9177.9</v>
      </c>
      <c r="Q73" s="184">
        <f t="shared" si="4"/>
        <v>143.69999999999891</v>
      </c>
      <c r="R73" s="184">
        <f>ROUND('WY 1985 (R)'!$AU$30,1)</f>
        <v>4.5999999999999996</v>
      </c>
      <c r="S73" s="190">
        <f t="shared" si="5"/>
        <v>0</v>
      </c>
    </row>
    <row r="74" spans="1:19" x14ac:dyDescent="0.25">
      <c r="A74" s="187">
        <v>1986</v>
      </c>
      <c r="C74" s="188">
        <f>'WY 1986 (R)'!$AW$6</f>
        <v>1779975.1210000042</v>
      </c>
      <c r="D74" s="184">
        <f>'WY 1986 (R)'!$AW$7</f>
        <v>544815.12099999911</v>
      </c>
      <c r="E74" s="189">
        <f>'WY 1986 (R)'!$AW$8</f>
        <v>1576800</v>
      </c>
      <c r="F74" s="185"/>
      <c r="G74" s="188">
        <f>'WY 1986 (R)'!$AW$6-'WY 1986 (R)'!$AS$6</f>
        <v>1446631.5400000033</v>
      </c>
      <c r="H74" s="184">
        <f>'WY 1986 (R)'!$AW$7-'WY 1986 (R)'!$AS$7</f>
        <v>153788.09699999908</v>
      </c>
      <c r="I74" s="189">
        <f>'WY 1986 (R)'!$AW$8-'WY 1986 (R)'!$AS$8</f>
        <v>1448504.9680000001</v>
      </c>
      <c r="J74" s="184"/>
      <c r="K74" s="188" t="str">
        <f>'WY 1986 (R)'!$AS$28</f>
        <v>XXXX</v>
      </c>
      <c r="L74" s="184" t="str">
        <f>'WY 1986 (R)'!$AT$28</f>
        <v>XXXX</v>
      </c>
      <c r="M74" s="189" t="str">
        <f>'WY 1986 (R)'!$AU$28</f>
        <v>XXXX</v>
      </c>
      <c r="N74" s="185"/>
      <c r="O74" s="188">
        <f>ROUND('WY 1986 (R)'!$AS$30,1)</f>
        <v>-6822.7</v>
      </c>
      <c r="P74" s="184">
        <f>ROUND('WY 1986 (R)'!$AT$30,1)</f>
        <v>6893.3</v>
      </c>
      <c r="Q74" s="184">
        <f t="shared" si="4"/>
        <v>70.600000000000364</v>
      </c>
      <c r="R74" s="184">
        <f>ROUND('WY 1986 (R)'!$AU$30,1)</f>
        <v>42.6</v>
      </c>
      <c r="S74" s="190">
        <f t="shared" si="5"/>
        <v>0</v>
      </c>
    </row>
    <row r="75" spans="1:19" x14ac:dyDescent="0.25">
      <c r="A75" s="187">
        <v>1987</v>
      </c>
      <c r="C75" s="188">
        <f>'WY 1987 (R)'!$AW$6</f>
        <v>1808643.3479999932</v>
      </c>
      <c r="D75" s="184">
        <f>'WY 1987 (R)'!$AW$7</f>
        <v>573483.34800000163</v>
      </c>
      <c r="E75" s="189">
        <f>'WY 1987 (R)'!$AW$8</f>
        <v>1576800</v>
      </c>
      <c r="F75" s="185"/>
      <c r="G75" s="188">
        <f>'WY 1987 (R)'!$AW$6-'WY 1987 (R)'!$AS$6</f>
        <v>1580766.4759999933</v>
      </c>
      <c r="H75" s="184">
        <f>'WY 1987 (R)'!$AW$7-'WY 1987 (R)'!$AS$7</f>
        <v>252657.14700000099</v>
      </c>
      <c r="I75" s="189">
        <f>'WY 1987 (R)'!$AW$8-'WY 1987 (R)'!$AS$8</f>
        <v>1349104.3949999989</v>
      </c>
      <c r="J75" s="184"/>
      <c r="K75" s="188" t="str">
        <f>'WY 1987 (R)'!$AS$28</f>
        <v>XXXX</v>
      </c>
      <c r="L75" s="184" t="str">
        <f>'WY 1987 (R)'!$AT$28</f>
        <v>XXXX</v>
      </c>
      <c r="M75" s="189" t="str">
        <f>'WY 1987 (R)'!$AU$28</f>
        <v>XXXX</v>
      </c>
      <c r="N75" s="185"/>
      <c r="O75" s="188">
        <f>ROUND('WY 1987 (R)'!$AS$30,1)</f>
        <v>-15471.9</v>
      </c>
      <c r="P75" s="184">
        <f>ROUND('WY 1987 (R)'!$AT$30,1)</f>
        <v>15500.2</v>
      </c>
      <c r="Q75" s="184">
        <f t="shared" si="4"/>
        <v>28.300000000001091</v>
      </c>
      <c r="R75" s="184">
        <f>ROUND('WY 1987 (R)'!$AU$30,1)</f>
        <v>0</v>
      </c>
      <c r="S75" s="190">
        <f t="shared" si="5"/>
        <v>0</v>
      </c>
    </row>
    <row r="76" spans="1:19" x14ac:dyDescent="0.25">
      <c r="A76" s="187">
        <v>1988</v>
      </c>
      <c r="C76" s="188">
        <f>'WY 1988 (R)'!$AW$6</f>
        <v>1821402.7790000055</v>
      </c>
      <c r="D76" s="184">
        <f>'WY 1988 (R)'!$AW$7</f>
        <v>586242.77900000114</v>
      </c>
      <c r="E76" s="189">
        <f>'WY 1988 (R)'!$AW$8</f>
        <v>1576800</v>
      </c>
      <c r="F76" s="185"/>
      <c r="G76" s="188">
        <f>'WY 1988 (R)'!$AW$6-'WY 1988 (R)'!$AS$6</f>
        <v>1787304.8160000055</v>
      </c>
      <c r="H76" s="184">
        <f>'WY 1988 (R)'!$AW$7-'WY 1988 (R)'!$AS$7</f>
        <v>289905.13100000127</v>
      </c>
      <c r="I76" s="189">
        <f>'WY 1988 (R)'!$AW$8-'WY 1988 (R)'!$AS$8</f>
        <v>1261815.8869999999</v>
      </c>
      <c r="J76" s="184"/>
      <c r="K76" s="188" t="str">
        <f>'WY 1988 (R)'!$AS$28</f>
        <v>XXXX</v>
      </c>
      <c r="L76" s="184" t="str">
        <f>'WY 1988 (R)'!$AT$28</f>
        <v>XXXX</v>
      </c>
      <c r="M76" s="189" t="str">
        <f>'WY 1988 (R)'!$AU$28</f>
        <v>XXXX</v>
      </c>
      <c r="N76" s="185"/>
      <c r="O76" s="188">
        <f>ROUND('WY 1988 (R)'!$AS$30,1)</f>
        <v>-0.1</v>
      </c>
      <c r="P76" s="184">
        <f>ROUND('WY 1988 (R)'!$AT$30,1)</f>
        <v>0.1</v>
      </c>
      <c r="Q76" s="184">
        <f t="shared" si="4"/>
        <v>0</v>
      </c>
      <c r="R76" s="184">
        <f>ROUND('WY 1988 (R)'!$AU$30,1)</f>
        <v>116</v>
      </c>
      <c r="S76" s="190">
        <f t="shared" si="5"/>
        <v>0</v>
      </c>
    </row>
    <row r="77" spans="1:19" x14ac:dyDescent="0.25">
      <c r="A77" s="187">
        <v>1989</v>
      </c>
      <c r="C77" s="188">
        <f>'WY 1989 (R)'!$AW$6</f>
        <v>1803071.0339999979</v>
      </c>
      <c r="D77" s="184">
        <f>'WY 1989 (R)'!$AW$7</f>
        <v>567911.0340000008</v>
      </c>
      <c r="E77" s="189">
        <f>'WY 1989 (R)'!$AW$8</f>
        <v>1576800</v>
      </c>
      <c r="F77" s="185"/>
      <c r="G77" s="188">
        <f>'WY 1989 (R)'!$AW$6-'WY 1989 (R)'!$AS$6</f>
        <v>1644989.2029999983</v>
      </c>
      <c r="H77" s="184">
        <f>'WY 1989 (R)'!$AW$7-'WY 1989 (R)'!$AS$7</f>
        <v>271559.36800000048</v>
      </c>
      <c r="I77" s="189">
        <f>'WY 1989 (R)'!$AW$8-'WY 1989 (R)'!$AS$8</f>
        <v>1313287.8009999995</v>
      </c>
      <c r="J77" s="184"/>
      <c r="K77" s="188" t="str">
        <f>'WY 1989 (R)'!$AS$28</f>
        <v>XXXX</v>
      </c>
      <c r="L77" s="184" t="str">
        <f>'WY 1989 (R)'!$AT$28</f>
        <v>XXXX</v>
      </c>
      <c r="M77" s="189" t="str">
        <f>'WY 1989 (R)'!$AU$28</f>
        <v>XXXX</v>
      </c>
      <c r="N77" s="185"/>
      <c r="O77" s="188">
        <f>ROUND('WY 1989 (R)'!$AS$30,1)</f>
        <v>-12623.8</v>
      </c>
      <c r="P77" s="184">
        <f>ROUND('WY 1989 (R)'!$AT$30,1)</f>
        <v>12755.7</v>
      </c>
      <c r="Q77" s="184">
        <f t="shared" si="4"/>
        <v>131.90000000000146</v>
      </c>
      <c r="R77" s="184">
        <f>ROUND('WY 1989 (R)'!$AU$30,1)</f>
        <v>0</v>
      </c>
      <c r="S77" s="190">
        <f t="shared" si="5"/>
        <v>0</v>
      </c>
    </row>
    <row r="78" spans="1:19" x14ac:dyDescent="0.25">
      <c r="A78" s="187">
        <v>1990</v>
      </c>
      <c r="C78" s="188">
        <f>'WY 1990 (R)'!$AW$6</f>
        <v>1773019.8479999958</v>
      </c>
      <c r="D78" s="184">
        <f>'WY 1990 (R)'!$AW$7</f>
        <v>537859.84800000128</v>
      </c>
      <c r="E78" s="189">
        <f>'WY 1990 (R)'!$AW$8</f>
        <v>1576800</v>
      </c>
      <c r="F78" s="185"/>
      <c r="G78" s="188">
        <f>'WY 1990 (R)'!$AW$6-'WY 1990 (R)'!$AS$6</f>
        <v>1205835.7719999964</v>
      </c>
      <c r="H78" s="184">
        <f>'WY 1990 (R)'!$AW$7-'WY 1990 (R)'!$AS$7</f>
        <v>124215.288</v>
      </c>
      <c r="I78" s="189">
        <f>'WY 1990 (R)'!$AW$8-'WY 1990 (R)'!$AS$8</f>
        <v>1500146.297</v>
      </c>
      <c r="J78" s="184"/>
      <c r="K78" s="188" t="str">
        <f>'WY 1990 (R)'!$AS$28</f>
        <v>XXXX</v>
      </c>
      <c r="L78" s="184" t="str">
        <f>'WY 1990 (R)'!$AT$28</f>
        <v>XXXX</v>
      </c>
      <c r="M78" s="189" t="str">
        <f>'WY 1990 (R)'!$AU$28</f>
        <v>XXXX</v>
      </c>
      <c r="N78" s="185"/>
      <c r="O78" s="188">
        <f>ROUND('WY 1990 (R)'!$AS$30,1)</f>
        <v>-17360.2</v>
      </c>
      <c r="P78" s="184">
        <f>ROUND('WY 1990 (R)'!$AT$30,1)</f>
        <v>17459.7</v>
      </c>
      <c r="Q78" s="184">
        <f t="shared" si="4"/>
        <v>99.5</v>
      </c>
      <c r="R78" s="184">
        <f>ROUND('WY 1990 (R)'!$AU$30,1)</f>
        <v>0</v>
      </c>
      <c r="S78" s="190">
        <f t="shared" si="5"/>
        <v>0</v>
      </c>
    </row>
    <row r="79" spans="1:19" x14ac:dyDescent="0.25">
      <c r="A79" s="187">
        <v>1991</v>
      </c>
      <c r="C79" s="188">
        <f>'WY 1991 (R)'!$AW$6</f>
        <v>1776333.3219999971</v>
      </c>
      <c r="D79" s="184">
        <f>'WY 1991 (R)'!$AW$7</f>
        <v>541173.32199999969</v>
      </c>
      <c r="E79" s="189">
        <f>'WY 1991 (R)'!$AW$8</f>
        <v>1576800</v>
      </c>
      <c r="F79" s="185"/>
      <c r="G79" s="188">
        <f>'WY 1991 (R)'!$AW$6-'WY 1991 (R)'!$AS$6</f>
        <v>970118.329999996</v>
      </c>
      <c r="H79" s="184">
        <f>'WY 1991 (R)'!$AW$7-'WY 1991 (R)'!$AS$7</f>
        <v>95933.150999999256</v>
      </c>
      <c r="I79" s="189">
        <f>'WY 1991 (R)'!$AW$8-'WY 1991 (R)'!$AS$8</f>
        <v>1510146.1360000002</v>
      </c>
      <c r="J79" s="184"/>
      <c r="K79" s="188" t="str">
        <f>'WY 1991 (R)'!$AS$28</f>
        <v>XXXX</v>
      </c>
      <c r="L79" s="184" t="str">
        <f>'WY 1991 (R)'!$AT$28</f>
        <v>XXXX</v>
      </c>
      <c r="M79" s="189" t="str">
        <f>'WY 1991 (R)'!$AU$28</f>
        <v>XXXX</v>
      </c>
      <c r="N79" s="185"/>
      <c r="O79" s="188">
        <f>ROUND('WY 1991 (R)'!$AS$30,1)</f>
        <v>-17952.900000000001</v>
      </c>
      <c r="P79" s="184">
        <f>ROUND('WY 1991 (R)'!$AT$30,1)</f>
        <v>18019.599999999999</v>
      </c>
      <c r="Q79" s="184">
        <f t="shared" si="4"/>
        <v>66.69999999999709</v>
      </c>
      <c r="R79" s="184">
        <f>ROUND('WY 1991 (R)'!$AU$30,1)</f>
        <v>0</v>
      </c>
      <c r="S79" s="190">
        <f t="shared" si="5"/>
        <v>0</v>
      </c>
    </row>
    <row r="80" spans="1:19" x14ac:dyDescent="0.25">
      <c r="A80" s="187">
        <v>1992</v>
      </c>
      <c r="C80" s="188">
        <f>'WY 1992 (R)'!$AW$6</f>
        <v>1813545.2910000023</v>
      </c>
      <c r="D80" s="184">
        <f>'WY 1992 (R)'!$AW$7</f>
        <v>578385.29100000043</v>
      </c>
      <c r="E80" s="189">
        <f>'WY 1992 (R)'!$AW$8</f>
        <v>1576800</v>
      </c>
      <c r="F80" s="185"/>
      <c r="G80" s="188">
        <f>'WY 1992 (R)'!$AW$6-'WY 1992 (R)'!$AS$6</f>
        <v>1658295.3660000027</v>
      </c>
      <c r="H80" s="184">
        <f>'WY 1992 (R)'!$AW$7-'WY 1992 (R)'!$AS$7</f>
        <v>287730.24300000002</v>
      </c>
      <c r="I80" s="189">
        <f>'WY 1992 (R)'!$AW$8-'WY 1992 (R)'!$AS$8</f>
        <v>1321673.7970000003</v>
      </c>
      <c r="J80" s="184"/>
      <c r="K80" s="188" t="str">
        <f>'WY 1992 (R)'!$AS$28</f>
        <v>XXXX</v>
      </c>
      <c r="L80" s="184" t="str">
        <f>'WY 1992 (R)'!$AT$28</f>
        <v>XXXX</v>
      </c>
      <c r="M80" s="189" t="str">
        <f>'WY 1992 (R)'!$AU$28</f>
        <v>XXXX</v>
      </c>
      <c r="N80" s="185"/>
      <c r="O80" s="188">
        <f>ROUND('WY 1992 (R)'!$AS$30,1)</f>
        <v>-8991</v>
      </c>
      <c r="P80" s="184">
        <f>ROUND('WY 1992 (R)'!$AT$30,1)</f>
        <v>9047.7999999999993</v>
      </c>
      <c r="Q80" s="184">
        <f t="shared" si="4"/>
        <v>56.799999999999272</v>
      </c>
      <c r="R80" s="184">
        <f>ROUND('WY 1992 (R)'!$AU$30,1)</f>
        <v>14.3</v>
      </c>
      <c r="S80" s="190">
        <f t="shared" si="5"/>
        <v>0</v>
      </c>
    </row>
    <row r="81" spans="1:19" x14ac:dyDescent="0.25">
      <c r="A81" s="187">
        <v>1993</v>
      </c>
      <c r="C81" s="188">
        <f>'WY 1993 (R)'!$AW$6</f>
        <v>1812022.8250000002</v>
      </c>
      <c r="D81" s="184">
        <f>'WY 1993 (R)'!$AW$7</f>
        <v>576862.8250000003</v>
      </c>
      <c r="E81" s="189">
        <f>'WY 1993 (R)'!$AW$8</f>
        <v>1576800</v>
      </c>
      <c r="F81" s="185"/>
      <c r="G81" s="188">
        <f>'WY 1993 (R)'!$AW$6-'WY 1993 (R)'!$AS$6</f>
        <v>1712479.4120000002</v>
      </c>
      <c r="H81" s="184">
        <f>'WY 1993 (R)'!$AW$7-'WY 1993 (R)'!$AS$7</f>
        <v>314563.83700000058</v>
      </c>
      <c r="I81" s="189">
        <f>'WY 1993 (R)'!$AW$8-'WY 1993 (R)'!$AS$8</f>
        <v>1249147.3600000015</v>
      </c>
      <c r="J81" s="184"/>
      <c r="K81" s="188" t="str">
        <f>'WY 1993 (R)'!$AS$28</f>
        <v>XXXX</v>
      </c>
      <c r="L81" s="184" t="str">
        <f>'WY 1993 (R)'!$AT$28</f>
        <v>XXXX</v>
      </c>
      <c r="M81" s="189" t="str">
        <f>'WY 1993 (R)'!$AU$28</f>
        <v>XXXX</v>
      </c>
      <c r="N81" s="185"/>
      <c r="O81" s="188">
        <f>ROUND('WY 1993 (R)'!$AS$30,1)</f>
        <v>-8564.1</v>
      </c>
      <c r="P81" s="184">
        <f>ROUND('WY 1993 (R)'!$AT$30,1)</f>
        <v>8883.2000000000007</v>
      </c>
      <c r="Q81" s="184">
        <f t="shared" si="4"/>
        <v>319.10000000000036</v>
      </c>
      <c r="R81" s="184">
        <f>ROUND('WY 1993 (R)'!$AU$30,1)</f>
        <v>2</v>
      </c>
      <c r="S81" s="190">
        <f t="shared" si="5"/>
        <v>0</v>
      </c>
    </row>
    <row r="82" spans="1:19" x14ac:dyDescent="0.25">
      <c r="A82" s="187">
        <v>1994</v>
      </c>
      <c r="C82" s="188">
        <f>'WY 1994 (R)'!$AW$6</f>
        <v>1815762.9930000035</v>
      </c>
      <c r="D82" s="184">
        <f>'WY 1994 (R)'!$AW$7</f>
        <v>580602.99299999943</v>
      </c>
      <c r="E82" s="189">
        <f>'WY 1994 (R)'!$AW$8</f>
        <v>1576800</v>
      </c>
      <c r="F82" s="185"/>
      <c r="G82" s="188">
        <f>'WY 1994 (R)'!$AW$6-'WY 1994 (R)'!$AS$6</f>
        <v>1701314.1270000036</v>
      </c>
      <c r="H82" s="184">
        <f>'WY 1994 (R)'!$AW$7-'WY 1994 (R)'!$AS$7</f>
        <v>236436.53200000053</v>
      </c>
      <c r="I82" s="189">
        <f>'WY 1994 (R)'!$AW$8-'WY 1994 (R)'!$AS$8</f>
        <v>1302865.8810000008</v>
      </c>
      <c r="J82" s="184"/>
      <c r="K82" s="188" t="str">
        <f>'WY 1994 (R)'!$AS$28</f>
        <v>XXXX</v>
      </c>
      <c r="L82" s="184" t="str">
        <f>'WY 1994 (R)'!$AT$28</f>
        <v>XXXX</v>
      </c>
      <c r="M82" s="189" t="str">
        <f>'WY 1994 (R)'!$AU$28</f>
        <v>XXXX</v>
      </c>
      <c r="N82" s="185"/>
      <c r="O82" s="188">
        <f>ROUND('WY 1994 (R)'!$AS$30,1)</f>
        <v>-2522.4</v>
      </c>
      <c r="P82" s="184">
        <f>ROUND('WY 1994 (R)'!$AT$30,1)</f>
        <v>2573.9</v>
      </c>
      <c r="Q82" s="184">
        <f t="shared" ref="Q82:Q96" si="6">O82+P82</f>
        <v>51.5</v>
      </c>
      <c r="R82" s="184">
        <f>ROUND('WY 1994 (R)'!$AU$30,1)</f>
        <v>60.7</v>
      </c>
      <c r="S82" s="190">
        <f t="shared" ref="S82:S96" si="7">IF(O82&gt;0,IF(P82&lt;0,1,0),0)</f>
        <v>0</v>
      </c>
    </row>
    <row r="83" spans="1:19" x14ac:dyDescent="0.25">
      <c r="A83" s="187">
        <v>1995</v>
      </c>
      <c r="C83" s="188">
        <f>'WY 1995 (R)'!$AW$6</f>
        <v>1778892.666999998</v>
      </c>
      <c r="D83" s="184">
        <f>'WY 1995 (R)'!$AW$7</f>
        <v>543732.66699999932</v>
      </c>
      <c r="E83" s="189">
        <f>'WY 1995 (R)'!$AW$8</f>
        <v>1576800</v>
      </c>
      <c r="F83" s="185"/>
      <c r="G83" s="188">
        <f>'WY 1995 (R)'!$AW$6-'WY 1995 (R)'!$AS$6</f>
        <v>1577613.1739999973</v>
      </c>
      <c r="H83" s="184">
        <f>'WY 1995 (R)'!$AW$7-'WY 1995 (R)'!$AS$7</f>
        <v>198441.56699999858</v>
      </c>
      <c r="I83" s="189">
        <f>'WY 1995 (R)'!$AW$8-'WY 1995 (R)'!$AS$8</f>
        <v>1420863.624000001</v>
      </c>
      <c r="J83" s="184"/>
      <c r="K83" s="188" t="str">
        <f>'WY 1995 (R)'!$AS$28</f>
        <v>XXXX</v>
      </c>
      <c r="L83" s="184" t="str">
        <f>'WY 1995 (R)'!$AT$28</f>
        <v>XXXX</v>
      </c>
      <c r="M83" s="189" t="str">
        <f>'WY 1995 (R)'!$AU$28</f>
        <v>XXXX</v>
      </c>
      <c r="N83" s="185"/>
      <c r="O83" s="188">
        <f>ROUND('WY 1995 (R)'!$AS$30,1)</f>
        <v>-7272.2</v>
      </c>
      <c r="P83" s="184">
        <f>ROUND('WY 1995 (R)'!$AT$30,1)</f>
        <v>7475.1</v>
      </c>
      <c r="Q83" s="184">
        <f t="shared" si="6"/>
        <v>202.90000000000055</v>
      </c>
      <c r="R83" s="184">
        <f>ROUND('WY 1995 (R)'!$AU$30,1)</f>
        <v>28.1</v>
      </c>
      <c r="S83" s="190">
        <f t="shared" si="7"/>
        <v>0</v>
      </c>
    </row>
    <row r="84" spans="1:19" x14ac:dyDescent="0.25">
      <c r="A84" s="187">
        <v>1996</v>
      </c>
      <c r="C84" s="188">
        <f>'WY 1996 (R)'!$AW$6</f>
        <v>1761088.9100000032</v>
      </c>
      <c r="D84" s="184">
        <f>'WY 1996 (R)'!$AW$7</f>
        <v>525928.90999999945</v>
      </c>
      <c r="E84" s="189">
        <f>'WY 1996 (R)'!$AW$8</f>
        <v>1576800</v>
      </c>
      <c r="F84" s="185"/>
      <c r="G84" s="188">
        <f>'WY 1996 (R)'!$AW$6-'WY 1996 (R)'!$AS$6</f>
        <v>787091.93400000373</v>
      </c>
      <c r="H84" s="184">
        <f>'WY 1996 (R)'!$AW$7-'WY 1996 (R)'!$AS$7</f>
        <v>79985.097000000009</v>
      </c>
      <c r="I84" s="189">
        <f>'WY 1996 (R)'!$AW$8-'WY 1996 (R)'!$AS$8</f>
        <v>1538285.5459999999</v>
      </c>
      <c r="J84" s="184"/>
      <c r="K84" s="188" t="str">
        <f>'WY 1996 (R)'!$AS$28</f>
        <v>XXXX</v>
      </c>
      <c r="L84" s="184" t="str">
        <f>'WY 1996 (R)'!$AT$28</f>
        <v>XXXX</v>
      </c>
      <c r="M84" s="189" t="str">
        <f>'WY 1996 (R)'!$AU$28</f>
        <v>XXXX</v>
      </c>
      <c r="N84" s="185"/>
      <c r="O84" s="188">
        <f>ROUND('WY 1996 (R)'!$AS$30,1)</f>
        <v>-28860.400000000001</v>
      </c>
      <c r="P84" s="184">
        <f>ROUND('WY 1996 (R)'!$AT$30,1)</f>
        <v>28933.5</v>
      </c>
      <c r="Q84" s="184">
        <f t="shared" si="6"/>
        <v>73.099999999998545</v>
      </c>
      <c r="R84" s="184">
        <f>ROUND('WY 1996 (R)'!$AU$30,1)</f>
        <v>0</v>
      </c>
      <c r="S84" s="190">
        <f t="shared" si="7"/>
        <v>0</v>
      </c>
    </row>
    <row r="85" spans="1:19" x14ac:dyDescent="0.25">
      <c r="A85" s="187">
        <v>1997</v>
      </c>
      <c r="C85" s="188">
        <f>'WY 1997 (R)'!$AW$6</f>
        <v>1753024.922000007</v>
      </c>
      <c r="D85" s="184">
        <f>'WY 1997 (R)'!$AW$7</f>
        <v>517864.92199999973</v>
      </c>
      <c r="E85" s="189">
        <f>'WY 1997 (R)'!$AW$8</f>
        <v>1576800</v>
      </c>
      <c r="F85" s="185"/>
      <c r="G85" s="188">
        <f>'WY 1997 (R)'!$AW$6-'WY 1997 (R)'!$AS$6</f>
        <v>937888.32000000821</v>
      </c>
      <c r="H85" s="184">
        <f>'WY 1997 (R)'!$AW$7-'WY 1997 (R)'!$AS$7</f>
        <v>79949.251999998989</v>
      </c>
      <c r="I85" s="189">
        <f>'WY 1997 (R)'!$AW$8-'WY 1997 (R)'!$AS$8</f>
        <v>1550237.6070000001</v>
      </c>
      <c r="J85" s="184"/>
      <c r="K85" s="188" t="str">
        <f>'WY 1997 (R)'!$AS$28</f>
        <v>XXXX</v>
      </c>
      <c r="L85" s="184" t="str">
        <f>'WY 1997 (R)'!$AT$28</f>
        <v>XXXX</v>
      </c>
      <c r="M85" s="189" t="str">
        <f>'WY 1997 (R)'!$AU$28</f>
        <v>XXXX</v>
      </c>
      <c r="N85" s="185"/>
      <c r="O85" s="188">
        <f>ROUND('WY 1997 (R)'!$AS$30,1)</f>
        <v>-29575.8</v>
      </c>
      <c r="P85" s="184">
        <f>ROUND('WY 1997 (R)'!$AT$30,1)</f>
        <v>29682.5</v>
      </c>
      <c r="Q85" s="184">
        <f t="shared" si="6"/>
        <v>106.70000000000073</v>
      </c>
      <c r="R85" s="184">
        <f>ROUND('WY 1997 (R)'!$AU$30,1)</f>
        <v>0</v>
      </c>
      <c r="S85" s="190">
        <f t="shared" si="7"/>
        <v>0</v>
      </c>
    </row>
    <row r="86" spans="1:19" x14ac:dyDescent="0.25">
      <c r="A86" s="187">
        <v>1998</v>
      </c>
      <c r="C86" s="188">
        <f>' WY 1998 (R)'!$AW$6</f>
        <v>1779611.7599999981</v>
      </c>
      <c r="D86" s="184">
        <f>' WY 1998 (R)'!$AW$7</f>
        <v>544451.75999999873</v>
      </c>
      <c r="E86" s="189">
        <f>' WY 1998 (R)'!$AW$8</f>
        <v>1576800</v>
      </c>
      <c r="F86" s="185"/>
      <c r="G86" s="188">
        <f>' WY 1998 (R)'!$AW$6-' WY 1998 (R)'!$AS$6</f>
        <v>1369989.9459999993</v>
      </c>
      <c r="H86" s="184">
        <f>' WY 1998 (R)'!$AW$7-' WY 1998 (R)'!$AS$7</f>
        <v>117898.97699999932</v>
      </c>
      <c r="I86" s="189">
        <f>' WY 1998 (R)'!$AW$8-' WY 1998 (R)'!$AS$8</f>
        <v>1390323.2269999993</v>
      </c>
      <c r="J86" s="184"/>
      <c r="K86" s="188" t="str">
        <f>' WY 1998 (R)'!$AS$28</f>
        <v>XXXX</v>
      </c>
      <c r="L86" s="184" t="str">
        <f>' WY 1998 (R)'!$AT$28</f>
        <v>XXXX</v>
      </c>
      <c r="M86" s="189" t="str">
        <f>' WY 1998 (R)'!$AU$28</f>
        <v>XXXX</v>
      </c>
      <c r="N86" s="185"/>
      <c r="O86" s="188">
        <f>ROUND(' WY 1998 (R)'!$AS$30,1)</f>
        <v>-13385.2</v>
      </c>
      <c r="P86" s="184">
        <f>ROUND(' WY 1998 (R)'!$AT$30,1)</f>
        <v>13410.6</v>
      </c>
      <c r="Q86" s="184">
        <f t="shared" si="6"/>
        <v>25.399999999999636</v>
      </c>
      <c r="R86" s="184">
        <f>ROUND(' WY 1998 (R)'!$AU$30,1)</f>
        <v>0</v>
      </c>
      <c r="S86" s="190">
        <f t="shared" si="7"/>
        <v>0</v>
      </c>
    </row>
    <row r="87" spans="1:19" x14ac:dyDescent="0.25">
      <c r="A87" s="187">
        <v>1999</v>
      </c>
      <c r="C87" s="188">
        <f>'WY 1999 (R)'!$AW$6</f>
        <v>1760459.0049999962</v>
      </c>
      <c r="D87" s="184">
        <f>'WY 1999 (R)'!$AW$7</f>
        <v>525299.00499999907</v>
      </c>
      <c r="E87" s="189">
        <f>'WY 1999 (R)'!$AW$8</f>
        <v>1576800</v>
      </c>
      <c r="F87" s="185"/>
      <c r="G87" s="188">
        <f>'WY 1999 (R)'!$AW$6-'WY 1999 (R)'!$AS$6</f>
        <v>1022959.1969999996</v>
      </c>
      <c r="H87" s="184">
        <f>'WY 1999 (R)'!$AW$7-'WY 1999 (R)'!$AS$7</f>
        <v>121975.9149999998</v>
      </c>
      <c r="I87" s="189">
        <f>'WY 1999 (R)'!$AW$8-'WY 1999 (R)'!$AS$8</f>
        <v>1504253.5930000001</v>
      </c>
      <c r="J87" s="184"/>
      <c r="K87" s="188" t="str">
        <f>'WY 1999 (R)'!$AS$28</f>
        <v>XXXX</v>
      </c>
      <c r="L87" s="184" t="str">
        <f>'WY 1999 (R)'!$AT$28</f>
        <v>XXXX</v>
      </c>
      <c r="M87" s="189" t="str">
        <f>'WY 1999 (R)'!$AU$28</f>
        <v>XXXX</v>
      </c>
      <c r="N87" s="185"/>
      <c r="O87" s="188">
        <f>ROUND('WY 1999 (R)'!$AS$30,1)</f>
        <v>-16234.1</v>
      </c>
      <c r="P87" s="184">
        <f>ROUND('WY 1999 (R)'!$AT$30,1)</f>
        <v>16404.400000000001</v>
      </c>
      <c r="Q87" s="184">
        <f t="shared" si="6"/>
        <v>170.30000000000109</v>
      </c>
      <c r="R87" s="184">
        <f>ROUND('WY 1999 (R)'!$AU$30,1)</f>
        <v>0</v>
      </c>
      <c r="S87" s="190">
        <f t="shared" si="7"/>
        <v>0</v>
      </c>
    </row>
    <row r="88" spans="1:19" x14ac:dyDescent="0.25">
      <c r="A88" s="187">
        <v>2000</v>
      </c>
      <c r="C88" s="188">
        <f>'WY 2000 (R)'!$AW$6</f>
        <v>1790819.8689999958</v>
      </c>
      <c r="D88" s="184">
        <f>'WY 2000 (R)'!$AW$7</f>
        <v>555659.86900000111</v>
      </c>
      <c r="E88" s="189">
        <f>'WY 2000 (R)'!$AW$8</f>
        <v>1576800</v>
      </c>
      <c r="F88" s="185"/>
      <c r="G88" s="188">
        <f>'WY 2000 (R)'!$AW$6-'WY 2000 (R)'!$AS$6</f>
        <v>1305474.801999996</v>
      </c>
      <c r="H88" s="184">
        <f>'WY 2000 (R)'!$AW$7-'WY 2000 (R)'!$AS$7</f>
        <v>137030.18200000259</v>
      </c>
      <c r="I88" s="189">
        <f>'WY 2000 (R)'!$AW$8-'WY 2000 (R)'!$AS$8</f>
        <v>1453958.9300000006</v>
      </c>
      <c r="J88" s="184"/>
      <c r="K88" s="188" t="str">
        <f>'WY 2000 (R)'!$AS$28</f>
        <v>XXXX</v>
      </c>
      <c r="L88" s="184" t="str">
        <f>'WY 2000 (R)'!$AT$28</f>
        <v>XXXX</v>
      </c>
      <c r="M88" s="189" t="str">
        <f>'WY 2000 (R)'!$AU$28</f>
        <v>XXXX</v>
      </c>
      <c r="N88" s="185"/>
      <c r="O88" s="188">
        <f>ROUND('WY 2000 (R)'!$AS$30,1)</f>
        <v>-21393.5</v>
      </c>
      <c r="P88" s="184">
        <f>ROUND('WY 2000 (R)'!$AT$30,1)</f>
        <v>21464.7</v>
      </c>
      <c r="Q88" s="184">
        <f t="shared" si="6"/>
        <v>71.200000000000728</v>
      </c>
      <c r="R88" s="184">
        <f>ROUND('WY 2000 (R)'!$AU$30,1)</f>
        <v>0</v>
      </c>
      <c r="S88" s="190">
        <f t="shared" si="7"/>
        <v>0</v>
      </c>
    </row>
    <row r="89" spans="1:19" x14ac:dyDescent="0.25">
      <c r="A89" s="187">
        <v>2001</v>
      </c>
      <c r="C89" s="188">
        <f>'WY 2001 (R)'!$AW$6</f>
        <v>1827796.9220000019</v>
      </c>
      <c r="D89" s="184">
        <f>'WY 2001 (R)'!$AW$7</f>
        <v>592636.92199999793</v>
      </c>
      <c r="E89" s="189">
        <f>'WY 2001 (R)'!$AW$8</f>
        <v>1576800</v>
      </c>
      <c r="F89" s="185"/>
      <c r="G89" s="188">
        <f>'WY 2001 (R)'!$AW$6-'WY 2001 (R)'!$AS$6</f>
        <v>1780629.9870000021</v>
      </c>
      <c r="H89" s="184">
        <f>'WY 2001 (R)'!$AW$7-'WY 2001 (R)'!$AS$7</f>
        <v>337405.26099999831</v>
      </c>
      <c r="I89" s="189">
        <f>'WY 2001 (R)'!$AW$8-'WY 2001 (R)'!$AS$8</f>
        <v>1153860.9179999982</v>
      </c>
      <c r="J89" s="184"/>
      <c r="K89" s="188" t="str">
        <f>'WY 2001 (R)'!$AS$28</f>
        <v>XXXX</v>
      </c>
      <c r="L89" s="184" t="str">
        <f>'WY 2001 (R)'!$AT$28</f>
        <v>XXXX</v>
      </c>
      <c r="M89" s="189" t="str">
        <f>'WY 2001 (R)'!$AU$28</f>
        <v>XXXX</v>
      </c>
      <c r="N89" s="185"/>
      <c r="O89" s="188">
        <f>ROUND('WY 2001 (R)'!$AS$30,1)</f>
        <v>0</v>
      </c>
      <c r="P89" s="184">
        <f>ROUND('WY 2001 (R)'!$AT$30,1)</f>
        <v>0</v>
      </c>
      <c r="Q89" s="184">
        <f t="shared" si="6"/>
        <v>0</v>
      </c>
      <c r="R89" s="184">
        <f>ROUND('WY 2001 (R)'!$AU$30,1)</f>
        <v>51.7</v>
      </c>
      <c r="S89" s="190">
        <f t="shared" si="7"/>
        <v>0</v>
      </c>
    </row>
    <row r="90" spans="1:19" x14ac:dyDescent="0.25">
      <c r="A90" s="187">
        <v>2002</v>
      </c>
      <c r="C90" s="188">
        <f>'WY 2002 (R)'!$AW$6</f>
        <v>1798885.6509999959</v>
      </c>
      <c r="D90" s="184">
        <f>'WY 2002 (R)'!$AW$7</f>
        <v>563725.65099999902</v>
      </c>
      <c r="E90" s="189">
        <f>'WY 2002 (R)'!$AW$8</f>
        <v>1576800</v>
      </c>
      <c r="F90" s="185"/>
      <c r="G90" s="188">
        <f>'WY 2002 (R)'!$AW$6-'WY 2002 (R)'!$AS$6</f>
        <v>1472287.0699999952</v>
      </c>
      <c r="H90" s="184">
        <f>'WY 2002 (R)'!$AW$7-'WY 2002 (R)'!$AS$7</f>
        <v>208635.69699999917</v>
      </c>
      <c r="I90" s="189">
        <f>'WY 2002 (R)'!$AW$8-'WY 2002 (R)'!$AS$8</f>
        <v>1366955.7780000002</v>
      </c>
      <c r="J90" s="184"/>
      <c r="K90" s="188" t="str">
        <f>'WY 2002 (R)'!$AS$28</f>
        <v>XXXX</v>
      </c>
      <c r="L90" s="184" t="str">
        <f>'WY 2002 (R)'!$AT$28</f>
        <v>XXXX</v>
      </c>
      <c r="M90" s="189" t="str">
        <f>'WY 2002 (R)'!$AU$28</f>
        <v>XXXX</v>
      </c>
      <c r="N90" s="185"/>
      <c r="O90" s="188">
        <f>ROUND('WY 2002 (R)'!$AS$30,1)</f>
        <v>-9513.9</v>
      </c>
      <c r="P90" s="184">
        <f>ROUND('WY 2002 (R)'!$AT$30,1)</f>
        <v>9890.4</v>
      </c>
      <c r="Q90" s="184">
        <f t="shared" si="6"/>
        <v>376.5</v>
      </c>
      <c r="R90" s="184">
        <f>ROUND('WY 2002 (R)'!$AU$30,1)</f>
        <v>45.5</v>
      </c>
      <c r="S90" s="190">
        <f t="shared" si="7"/>
        <v>0</v>
      </c>
    </row>
    <row r="91" spans="1:19" x14ac:dyDescent="0.25">
      <c r="A91" s="187">
        <v>2003</v>
      </c>
      <c r="C91" s="188">
        <f>'WY 2003 (R)'!$AW$6</f>
        <v>1802843.782000002</v>
      </c>
      <c r="D91" s="184">
        <f>'WY 2003 (R)'!$AW$7</f>
        <v>567683.78199999605</v>
      </c>
      <c r="E91" s="189">
        <f>'WY 2003 (R)'!$AW$8</f>
        <v>1576800</v>
      </c>
      <c r="F91" s="185"/>
      <c r="G91" s="188">
        <f>'WY 2003 (R)'!$AW$6-'WY 2003 (R)'!$AS$6</f>
        <v>1690234.6470000022</v>
      </c>
      <c r="H91" s="184">
        <f>'WY 2003 (R)'!$AW$7-'WY 2003 (R)'!$AS$7</f>
        <v>247783.56999999675</v>
      </c>
      <c r="I91" s="189">
        <f>'WY 2003 (R)'!$AW$8-'WY 2003 (R)'!$AS$8</f>
        <v>1312406.947000002</v>
      </c>
      <c r="J91" s="184"/>
      <c r="K91" s="188" t="str">
        <f>'WY 2003 (R)'!$AS$28</f>
        <v>XXXX</v>
      </c>
      <c r="L91" s="184" t="str">
        <f>'WY 2003 (R)'!$AT$28</f>
        <v>XXXX</v>
      </c>
      <c r="M91" s="189" t="str">
        <f>'WY 2003 (R)'!$AU$28</f>
        <v>XXXX</v>
      </c>
      <c r="N91" s="185"/>
      <c r="O91" s="188">
        <f>ROUND('WY 2003 (R)'!$AS$30,1)</f>
        <v>-360.4</v>
      </c>
      <c r="P91" s="184">
        <f>ROUND('WY 2003 (R)'!$AT$30,1)</f>
        <v>360.4</v>
      </c>
      <c r="Q91" s="184">
        <f t="shared" si="6"/>
        <v>0</v>
      </c>
      <c r="R91" s="184">
        <f>ROUND('WY 2003 (R)'!$AU$30,1)</f>
        <v>34.700000000000003</v>
      </c>
      <c r="S91" s="190">
        <f t="shared" si="7"/>
        <v>0</v>
      </c>
    </row>
    <row r="92" spans="1:19" x14ac:dyDescent="0.25">
      <c r="A92" s="187">
        <v>2004</v>
      </c>
      <c r="C92" s="188">
        <f>'WY 2004 (R)'!$AW$6</f>
        <v>1803523.5569999972</v>
      </c>
      <c r="D92" s="184">
        <f>'WY 2004 (R)'!$AW$7</f>
        <v>568363.55700000084</v>
      </c>
      <c r="E92" s="189">
        <f>'WY 2004 (R)'!$AW$8</f>
        <v>1576800</v>
      </c>
      <c r="F92" s="185"/>
      <c r="G92" s="188">
        <f>'WY 2004 (R)'!$AW$6-'WY 2004 (R)'!$AS$6</f>
        <v>1675183.0129999975</v>
      </c>
      <c r="H92" s="184">
        <f>'WY 2004 (R)'!$AW$7-'WY 2004 (R)'!$AS$7</f>
        <v>250997.24800000159</v>
      </c>
      <c r="I92" s="189">
        <f>'WY 2004 (R)'!$AW$8-'WY 2004 (R)'!$AS$8</f>
        <v>1285711.6129999992</v>
      </c>
      <c r="J92" s="184"/>
      <c r="K92" s="188" t="str">
        <f>'WY 2004 (R)'!$AS$28</f>
        <v>XXXX</v>
      </c>
      <c r="L92" s="184" t="str">
        <f>'WY 2004 (R)'!$AT$28</f>
        <v>XXXX</v>
      </c>
      <c r="M92" s="189" t="str">
        <f>'WY 2004 (R)'!$AU$28</f>
        <v>XXXX</v>
      </c>
      <c r="N92" s="185"/>
      <c r="O92" s="188">
        <f>ROUND('WY 2004 (R)'!$AS$30,1)</f>
        <v>-168.7</v>
      </c>
      <c r="P92" s="184">
        <f>ROUND('WY 2004 (R)'!$AT$30,1)</f>
        <v>168.7</v>
      </c>
      <c r="Q92" s="184">
        <f t="shared" si="6"/>
        <v>0</v>
      </c>
      <c r="R92" s="184">
        <f>ROUND('WY 2004 (R)'!$AU$30,1)</f>
        <v>69.900000000000006</v>
      </c>
      <c r="S92" s="190">
        <f t="shared" si="7"/>
        <v>0</v>
      </c>
    </row>
    <row r="93" spans="1:19" x14ac:dyDescent="0.25">
      <c r="A93" s="187">
        <v>2005</v>
      </c>
      <c r="C93" s="188">
        <f>' WY 2005 (R)'!$AW$6</f>
        <v>1796648.3369999931</v>
      </c>
      <c r="D93" s="184">
        <f>' WY 2005 (R)'!$AW$7</f>
        <v>561488.33699999971</v>
      </c>
      <c r="E93" s="189">
        <f>' WY 2005 (R)'!$AW$8</f>
        <v>1576800</v>
      </c>
      <c r="F93" s="185"/>
      <c r="G93" s="188">
        <f>' WY 2005 (R)'!$AW$6-' WY 2005 (R)'!$AS$6</f>
        <v>1513642.7199999923</v>
      </c>
      <c r="H93" s="184">
        <f>' WY 2005 (R)'!$AW$7-' WY 2005 (R)'!$AS$7</f>
        <v>217923.08999999962</v>
      </c>
      <c r="I93" s="189">
        <f>' WY 2005 (R)'!$AW$8-' WY 2005 (R)'!$AS$8</f>
        <v>1316678.9419999998</v>
      </c>
      <c r="J93" s="184"/>
      <c r="K93" s="188" t="str">
        <f>' WY 2005 (R)'!$AS$28</f>
        <v>XXXX</v>
      </c>
      <c r="L93" s="184" t="str">
        <f>' WY 2005 (R)'!$AT$28</f>
        <v>XXXX</v>
      </c>
      <c r="M93" s="189" t="str">
        <f>' WY 2005 (R)'!$AU$28</f>
        <v>XXXX</v>
      </c>
      <c r="N93" s="185"/>
      <c r="O93" s="188">
        <f>ROUND(' WY 2005 (R)'!$AS$30,1)</f>
        <v>-66.2</v>
      </c>
      <c r="P93" s="184">
        <f>ROUND(' WY 2005 (R)'!$AT$30,1)</f>
        <v>66.2</v>
      </c>
      <c r="Q93" s="184">
        <f t="shared" si="6"/>
        <v>0</v>
      </c>
      <c r="R93" s="184">
        <f>ROUND(' WY 2005 (R)'!$AU$30,1)</f>
        <v>118.1</v>
      </c>
      <c r="S93" s="190">
        <f t="shared" si="7"/>
        <v>0</v>
      </c>
    </row>
    <row r="94" spans="1:19" x14ac:dyDescent="0.25">
      <c r="A94" s="187">
        <v>2006</v>
      </c>
      <c r="C94" s="188">
        <f>'WY 2006 (R)'!$AW$6</f>
        <v>1781097.7910000002</v>
      </c>
      <c r="D94" s="184">
        <f>'WY 2006 (R)'!$AW$7</f>
        <v>545937.79100000137</v>
      </c>
      <c r="E94" s="189">
        <f>'WY 2006 (R)'!$AW$8</f>
        <v>1576800</v>
      </c>
      <c r="F94" s="185"/>
      <c r="G94" s="188">
        <f>'WY 2006 (R)'!$AW$6-'WY 2006 (R)'!$AS$6</f>
        <v>1312494.9839999978</v>
      </c>
      <c r="H94" s="184">
        <f>'WY 2006 (R)'!$AW$7-'WY 2006 (R)'!$AS$7</f>
        <v>168461.09400000155</v>
      </c>
      <c r="I94" s="189">
        <f>'WY 2006 (R)'!$AW$8-'WY 2006 (R)'!$AS$8</f>
        <v>1449783.6969999997</v>
      </c>
      <c r="J94" s="184"/>
      <c r="K94" s="188" t="str">
        <f>'WY 2006 (R)'!$AS$28</f>
        <v>XXXX</v>
      </c>
      <c r="L94" s="184" t="str">
        <f>'WY 2006 (R)'!$AT$28</f>
        <v>XXXX</v>
      </c>
      <c r="M94" s="189" t="str">
        <f>'WY 2006 (R)'!$AU$28</f>
        <v>XXXX</v>
      </c>
      <c r="N94" s="185"/>
      <c r="O94" s="188">
        <f>ROUND('WY 2006 (R)'!$AS$30,1)</f>
        <v>-17849.3</v>
      </c>
      <c r="P94" s="184">
        <f>ROUND('WY 2006 (R)'!$AT$30,1)</f>
        <v>17960.400000000001</v>
      </c>
      <c r="Q94" s="184">
        <f t="shared" si="6"/>
        <v>111.10000000000218</v>
      </c>
      <c r="R94" s="184">
        <f>ROUND('WY 2006 (R)'!$AU$30,1)</f>
        <v>15.2</v>
      </c>
      <c r="S94" s="190">
        <f t="shared" si="7"/>
        <v>0</v>
      </c>
    </row>
    <row r="95" spans="1:19" x14ac:dyDescent="0.25">
      <c r="A95" s="187">
        <v>2007</v>
      </c>
      <c r="C95" s="188">
        <f>'WY 2007 (R)'!$AW$6</f>
        <v>1790241.9109999998</v>
      </c>
      <c r="D95" s="184">
        <f>'WY 2007 (R)'!$AW$7</f>
        <v>555081.91099999973</v>
      </c>
      <c r="E95" s="189">
        <f>'WY 2007 (R)'!$AW$8</f>
        <v>1576800</v>
      </c>
      <c r="F95" s="185"/>
      <c r="G95" s="188">
        <f>'WY 2007 (R)'!$AW$6-'WY 2007 (R)'!$AS$6</f>
        <v>1329737.2330000014</v>
      </c>
      <c r="H95" s="184">
        <f>'WY 2007 (R)'!$AW$7-'WY 2007 (R)'!$AS$7</f>
        <v>155594.42599999951</v>
      </c>
      <c r="I95" s="189">
        <f>'WY 2007 (R)'!$AW$8-'WY 2007 (R)'!$AS$8</f>
        <v>1488346.8329999996</v>
      </c>
      <c r="J95" s="184"/>
      <c r="K95" s="188" t="str">
        <f>'WY 2007 (R)'!$AS$28</f>
        <v>XXXX</v>
      </c>
      <c r="L95" s="184" t="str">
        <f>'WY 2007 (R)'!$AT$28</f>
        <v>XXXX</v>
      </c>
      <c r="M95" s="189" t="str">
        <f>'WY 2007 (R)'!$AU$28</f>
        <v>XXXX</v>
      </c>
      <c r="N95" s="185"/>
      <c r="O95" s="188">
        <f>ROUND('WY 2007 (R)'!$AS$30,1)</f>
        <v>-19180.3</v>
      </c>
      <c r="P95" s="184">
        <f>ROUND('WY 2007 (R)'!$AT$30,1)</f>
        <v>19430.099999999999</v>
      </c>
      <c r="Q95" s="184">
        <f t="shared" si="6"/>
        <v>249.79999999999927</v>
      </c>
      <c r="R95" s="184">
        <f>ROUND('WY 2007 (R)'!$AU$30,1)</f>
        <v>0</v>
      </c>
      <c r="S95" s="190">
        <f t="shared" si="7"/>
        <v>0</v>
      </c>
    </row>
    <row r="96" spans="1:19" x14ac:dyDescent="0.25">
      <c r="A96" s="191">
        <v>2008</v>
      </c>
      <c r="C96" s="192">
        <f>'WY 2008 (R)'!$AW$6</f>
        <v>1773010.3580000019</v>
      </c>
      <c r="D96" s="193">
        <f>'WY 2008 (R)'!$AW$7</f>
        <v>537850.35799999826</v>
      </c>
      <c r="E96" s="194">
        <f>'WY 2008 (R)'!$AW$8</f>
        <v>1576800</v>
      </c>
      <c r="F96" s="185"/>
      <c r="G96" s="192">
        <f>'WY 2008 (R)'!$AW$6-'WY 2008 (R)'!$AS$6</f>
        <v>1501570.8800000022</v>
      </c>
      <c r="H96" s="193">
        <f>'WY 2008 (R)'!$AW$7-'WY 2008 (R)'!$AS$7</f>
        <v>200804.48999999941</v>
      </c>
      <c r="I96" s="194">
        <f>'WY 2008 (R)'!$AW$8-'WY 2008 (R)'!$AS$8</f>
        <v>1338721.8969999996</v>
      </c>
      <c r="J96" s="184"/>
      <c r="K96" s="192" t="str">
        <f>'WY 2008 (R)'!$AS$28</f>
        <v>XXXX</v>
      </c>
      <c r="L96" s="193" t="str">
        <f>'WY 2008 (R)'!$AT$28</f>
        <v>XXXX</v>
      </c>
      <c r="M96" s="194" t="str">
        <f>'WY 2008 (R)'!$AU$28</f>
        <v>XXXX</v>
      </c>
      <c r="N96" s="185"/>
      <c r="O96" s="192">
        <f>ROUND('WY 2008 (R)'!$AS$30,1)</f>
        <v>-5758.4</v>
      </c>
      <c r="P96" s="193">
        <f>ROUND('WY 2008 (R)'!$AT$30,1)</f>
        <v>5886.5</v>
      </c>
      <c r="Q96" s="193">
        <f t="shared" si="6"/>
        <v>128.10000000000036</v>
      </c>
      <c r="R96" s="193">
        <f>ROUND('WY 2008 (R)'!$AU$30,1)</f>
        <v>52</v>
      </c>
      <c r="S96" s="195">
        <f t="shared" si="7"/>
        <v>0</v>
      </c>
    </row>
  </sheetData>
  <mergeCells count="4">
    <mergeCell ref="C11:E11"/>
    <mergeCell ref="G11:I11"/>
    <mergeCell ref="K11:M11"/>
    <mergeCell ref="O11:S11"/>
  </mergeCells>
  <pageMargins left="0.7" right="0.7" top="0.75" bottom="0.75" header="0.3" footer="0.3"/>
  <pageSetup scale="6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2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1963</v>
      </c>
      <c r="N4" s="81"/>
      <c r="O4" s="81"/>
      <c r="P4" s="81"/>
      <c r="R4" s="1" t="s">
        <v>9</v>
      </c>
      <c r="S4" s="81">
        <v>1963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1963</v>
      </c>
      <c r="AH4" s="81"/>
      <c r="AI4" s="81"/>
      <c r="AJ4" s="81"/>
      <c r="AS4" s="81" t="s">
        <v>9</v>
      </c>
      <c r="AT4" s="81">
        <v>1963</v>
      </c>
      <c r="BE4" s="81" t="s">
        <v>9</v>
      </c>
      <c r="BF4" s="81">
        <v>1963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353791.5129999998</v>
      </c>
      <c r="AU6" s="17" t="s">
        <v>141</v>
      </c>
      <c r="AV6" s="18"/>
      <c r="AW6" s="69">
        <v>1783553.7639999972</v>
      </c>
      <c r="BB6" s="17" t="s">
        <v>140</v>
      </c>
      <c r="BC6" s="18"/>
      <c r="BD6" s="18"/>
      <c r="BE6" s="69">
        <v>19776.863000000001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361041.17899999913</v>
      </c>
      <c r="AU7" s="70" t="s">
        <v>143</v>
      </c>
      <c r="AV7" s="56"/>
      <c r="AW7" s="71">
        <v>548393.76400000125</v>
      </c>
      <c r="BB7" s="70" t="s">
        <v>142</v>
      </c>
      <c r="BC7" s="56"/>
      <c r="BD7" s="56"/>
      <c r="BE7" s="71">
        <v>237389.22600000011</v>
      </c>
      <c r="BG7" s="70" t="s">
        <v>143</v>
      </c>
      <c r="BH7" s="56"/>
      <c r="BI7" s="71">
        <v>548393.76400000125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240325.32999999888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1779461.4752120969</v>
      </c>
      <c r="BD14" s="73">
        <v>1753716.4538879392</v>
      </c>
      <c r="BE14" s="73">
        <v>17904.923999999985</v>
      </c>
      <c r="BF14" s="73">
        <v>4953.3838652343738</v>
      </c>
      <c r="BG14" s="73">
        <v>0</v>
      </c>
      <c r="BH14" s="22">
        <v>-369339.12599999999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966643.97274398804</v>
      </c>
      <c r="BD15" s="73">
        <v>966614.18732833862</v>
      </c>
      <c r="BE15" s="73">
        <v>13.478999999999999</v>
      </c>
      <c r="BF15" s="73">
        <v>0</v>
      </c>
      <c r="BG15" s="73">
        <v>0</v>
      </c>
      <c r="BH15" s="22">
        <v>-429.31599999999997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411627.40980243683</v>
      </c>
      <c r="BD16" s="73">
        <v>411627.40980243683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233702.33702230451</v>
      </c>
      <c r="BD17" s="73">
        <v>233702.33702230451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138683.40732002255</v>
      </c>
      <c r="BD18" s="73">
        <v>138683.40732002255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108684.08295440672</v>
      </c>
      <c r="BD19" s="73">
        <v>108941.79482269286</v>
      </c>
      <c r="BE19" s="73">
        <v>789.97084045410054</v>
      </c>
      <c r="BF19" s="73">
        <v>141054.46455444334</v>
      </c>
      <c r="BG19" s="73">
        <v>0</v>
      </c>
      <c r="BH19" s="22">
        <v>-49379.032584211796</v>
      </c>
      <c r="BI19" s="74">
        <v>6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117776.39226913451</v>
      </c>
      <c r="BD20" s="73">
        <v>117951.60010719298</v>
      </c>
      <c r="BE20" s="73">
        <v>634.71202438354896</v>
      </c>
      <c r="BF20" s="73">
        <v>51462.081996246503</v>
      </c>
      <c r="BG20" s="73">
        <v>0</v>
      </c>
      <c r="BH20" s="22">
        <v>-42048.964457315858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14920.709260940552</v>
      </c>
      <c r="BD21" s="73">
        <v>14985.558004379272</v>
      </c>
      <c r="BE21" s="73">
        <v>433.77713516235241</v>
      </c>
      <c r="BF21" s="73">
        <v>38973.081042210855</v>
      </c>
      <c r="BG21" s="73">
        <v>0</v>
      </c>
      <c r="BH21" s="22">
        <v>-50676.915144814106</v>
      </c>
      <c r="BI21" s="74">
        <v>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12560.042073726652</v>
      </c>
      <c r="BD22" s="73">
        <v>12560.042073726652</v>
      </c>
      <c r="BE22" s="73">
        <v>0</v>
      </c>
      <c r="BF22" s="73">
        <v>946.21454186504093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21915.816357374191</v>
      </c>
      <c r="BD23" s="73">
        <v>21915.816357374191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23712.383740425106</v>
      </c>
      <c r="BD24" s="73">
        <v>23712.383740425106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116751.68842697142</v>
      </c>
      <c r="BD25" s="73">
        <v>116751.68842697142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121609.16231536865</v>
      </c>
      <c r="BD26" s="73">
        <v>121609.16231536865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4068048.879499197</v>
      </c>
      <c r="BD28" s="76">
        <v>4042771.8412091732</v>
      </c>
      <c r="BE28" s="76">
        <v>19776.862999999987</v>
      </c>
      <c r="BF28" s="76">
        <v>237389.22600000014</v>
      </c>
      <c r="BG28" s="76">
        <v>0</v>
      </c>
      <c r="BH28" s="77">
        <v>-511873.35418634175</v>
      </c>
      <c r="BI28" s="78">
        <v>16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-447.16334547073347</v>
      </c>
      <c r="AT30" s="76">
        <v>447.16334546980215</v>
      </c>
      <c r="AU30" s="76">
        <v>63.932160792930517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3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1964</v>
      </c>
      <c r="N4" s="81"/>
      <c r="O4" s="81"/>
      <c r="P4" s="81"/>
      <c r="R4" s="1" t="s">
        <v>9</v>
      </c>
      <c r="S4" s="81">
        <v>1964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1964</v>
      </c>
      <c r="AH4" s="81"/>
      <c r="AI4" s="81"/>
      <c r="AJ4" s="81"/>
      <c r="AS4" s="81" t="s">
        <v>9</v>
      </c>
      <c r="AT4" s="81">
        <v>1964</v>
      </c>
      <c r="BE4" s="81" t="s">
        <v>9</v>
      </c>
      <c r="BF4" s="81">
        <v>1964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516678.10399999935</v>
      </c>
      <c r="AU6" s="17" t="s">
        <v>141</v>
      </c>
      <c r="AV6" s="18"/>
      <c r="AW6" s="69">
        <v>1771420.1700000034</v>
      </c>
      <c r="BB6" s="17" t="s">
        <v>140</v>
      </c>
      <c r="BC6" s="18"/>
      <c r="BD6" s="18"/>
      <c r="BE6" s="69">
        <v>34731.344000000012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363911.05199999898</v>
      </c>
      <c r="AU7" s="70" t="s">
        <v>143</v>
      </c>
      <c r="AV7" s="56"/>
      <c r="AW7" s="71">
        <v>536260.16999999923</v>
      </c>
      <c r="BB7" s="70" t="s">
        <v>142</v>
      </c>
      <c r="BC7" s="56"/>
      <c r="BD7" s="56"/>
      <c r="BE7" s="71">
        <v>236464.3459999999</v>
      </c>
      <c r="BG7" s="70" t="s">
        <v>143</v>
      </c>
      <c r="BH7" s="56"/>
      <c r="BI7" s="71">
        <v>536260.16999999923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211765.67500000115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1600699.9778642652</v>
      </c>
      <c r="BD14" s="73">
        <v>1600144.8736467359</v>
      </c>
      <c r="BE14" s="73">
        <v>763.63499999999999</v>
      </c>
      <c r="BF14" s="73">
        <v>394.18599999999998</v>
      </c>
      <c r="BG14" s="73">
        <v>0</v>
      </c>
      <c r="BH14" s="22">
        <v>-16617.038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824659.35923004139</v>
      </c>
      <c r="BD15" s="73">
        <v>824659.35923004139</v>
      </c>
      <c r="BE15" s="73">
        <v>294.92500000000007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291914.81896591181</v>
      </c>
      <c r="BD16" s="73">
        <v>291914.81896591181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148502.83499908444</v>
      </c>
      <c r="BD17" s="73">
        <v>148502.83499908444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68177.471038818345</v>
      </c>
      <c r="BD18" s="73">
        <v>68177.471038818345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59679.146812438965</v>
      </c>
      <c r="BD19" s="73">
        <v>107265.81170272827</v>
      </c>
      <c r="BE19" s="73">
        <v>9084.8051301574687</v>
      </c>
      <c r="BF19" s="73">
        <v>117352.6429959716</v>
      </c>
      <c r="BG19" s="73">
        <v>0</v>
      </c>
      <c r="BH19" s="22">
        <v>-608961.67048773309</v>
      </c>
      <c r="BI19" s="74">
        <v>11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67699.393791198716</v>
      </c>
      <c r="BD20" s="73">
        <v>105218.39242172241</v>
      </c>
      <c r="BE20" s="73">
        <v>6589.5485788268998</v>
      </c>
      <c r="BF20" s="73">
        <v>48276.161317199862</v>
      </c>
      <c r="BG20" s="73">
        <v>0</v>
      </c>
      <c r="BH20" s="22">
        <v>-537267.08124317089</v>
      </c>
      <c r="BI20" s="74">
        <v>20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4061.9738121032715</v>
      </c>
      <c r="BD21" s="73">
        <v>7655.6329193115234</v>
      </c>
      <c r="BE21" s="73">
        <v>17998.430291015644</v>
      </c>
      <c r="BF21" s="73">
        <v>57350.662513034884</v>
      </c>
      <c r="BG21" s="73">
        <v>0</v>
      </c>
      <c r="BH21" s="22">
        <v>-391502.35087336187</v>
      </c>
      <c r="BI21" s="74">
        <v>15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3096.1414403915405</v>
      </c>
      <c r="BD22" s="73">
        <v>3096.1414403915405</v>
      </c>
      <c r="BE22" s="73">
        <v>0</v>
      </c>
      <c r="BF22" s="73">
        <v>12767.76038135146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6365.3964879512769</v>
      </c>
      <c r="BD23" s="73">
        <v>6365.3964879512769</v>
      </c>
      <c r="BE23" s="73">
        <v>0</v>
      </c>
      <c r="BF23" s="73">
        <v>322.93279244232372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6969.8081803321838</v>
      </c>
      <c r="BD24" s="73">
        <v>6969.8081803321838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52438.164573669426</v>
      </c>
      <c r="BD25" s="73">
        <v>52438.164573669426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55432.32108306884</v>
      </c>
      <c r="BD26" s="73">
        <v>55432.32108306884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3189696.8082792754</v>
      </c>
      <c r="BD28" s="76">
        <v>3277841.0266897674</v>
      </c>
      <c r="BE28" s="76">
        <v>34731.344000000012</v>
      </c>
      <c r="BF28" s="76">
        <v>236464.34600000014</v>
      </c>
      <c r="BG28" s="76">
        <v>0</v>
      </c>
      <c r="BH28" s="77">
        <v>-1554348.1406042657</v>
      </c>
      <c r="BI28" s="78">
        <v>46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-11872.899445074145</v>
      </c>
      <c r="AT30" s="76">
        <v>11883.06836851954</v>
      </c>
      <c r="AU30" s="76">
        <v>6.6938810050487518E-10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-2.3283064365386963E-10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1965</v>
      </c>
      <c r="N4" s="81"/>
      <c r="O4" s="81"/>
      <c r="P4" s="81"/>
      <c r="R4" s="1" t="s">
        <v>9</v>
      </c>
      <c r="S4" s="81">
        <v>1965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1965</v>
      </c>
      <c r="AH4" s="81"/>
      <c r="AI4" s="81"/>
      <c r="AJ4" s="81"/>
      <c r="AS4" s="81" t="s">
        <v>9</v>
      </c>
      <c r="AT4" s="81">
        <v>1965</v>
      </c>
      <c r="BE4" s="81" t="s">
        <v>9</v>
      </c>
      <c r="BF4" s="81">
        <v>1965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576513.93499999854</v>
      </c>
      <c r="AU6" s="17" t="s">
        <v>141</v>
      </c>
      <c r="AV6" s="18"/>
      <c r="AW6" s="69">
        <v>1766285.5099999956</v>
      </c>
      <c r="BB6" s="17" t="s">
        <v>140</v>
      </c>
      <c r="BC6" s="18"/>
      <c r="BD6" s="18"/>
      <c r="BE6" s="69">
        <v>30111.98899999998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444755.18099999987</v>
      </c>
      <c r="AU7" s="70" t="s">
        <v>143</v>
      </c>
      <c r="AV7" s="56"/>
      <c r="AW7" s="71">
        <v>531125.51000000094</v>
      </c>
      <c r="BB7" s="70" t="s">
        <v>142</v>
      </c>
      <c r="BC7" s="56"/>
      <c r="BD7" s="56"/>
      <c r="BE7" s="71">
        <v>320675.68599999975</v>
      </c>
      <c r="BG7" s="70" t="s">
        <v>143</v>
      </c>
      <c r="BH7" s="56"/>
      <c r="BI7" s="71">
        <v>531125.51000000094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92883.86000000003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1327860.2517623899</v>
      </c>
      <c r="BD14" s="73">
        <v>1320398.1487350462</v>
      </c>
      <c r="BE14" s="73">
        <v>7800.1370000000006</v>
      </c>
      <c r="BF14" s="73">
        <v>2605.9382163085938</v>
      </c>
      <c r="BG14" s="73">
        <v>0</v>
      </c>
      <c r="BH14" s="22">
        <v>-92726.935000000027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714972.53914165485</v>
      </c>
      <c r="BD15" s="73">
        <v>714940.89415264118</v>
      </c>
      <c r="BE15" s="73">
        <v>274.57399999999996</v>
      </c>
      <c r="BF15" s="73">
        <v>368.54100000000005</v>
      </c>
      <c r="BG15" s="73">
        <v>0</v>
      </c>
      <c r="BH15" s="22">
        <v>-657.827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302104.92454338068</v>
      </c>
      <c r="BD16" s="73">
        <v>302104.92454338068</v>
      </c>
      <c r="BE16" s="73">
        <v>185.815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167281.89868521687</v>
      </c>
      <c r="BD17" s="73">
        <v>167281.89868521687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95817.16709709166</v>
      </c>
      <c r="BD18" s="73">
        <v>95817.16709709166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68457.681102752686</v>
      </c>
      <c r="BD19" s="73">
        <v>104133.13239669798</v>
      </c>
      <c r="BE19" s="73">
        <v>6808.6286344299315</v>
      </c>
      <c r="BF19" s="73">
        <v>180603.64590594478</v>
      </c>
      <c r="BG19" s="73">
        <v>0</v>
      </c>
      <c r="BH19" s="22">
        <v>-498905.56066240929</v>
      </c>
      <c r="BI19" s="74">
        <v>28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72371.436866760239</v>
      </c>
      <c r="BD20" s="73">
        <v>97428.275783538818</v>
      </c>
      <c r="BE20" s="73">
        <v>4783.33560360717</v>
      </c>
      <c r="BF20" s="73">
        <v>71169.111871490735</v>
      </c>
      <c r="BG20" s="73">
        <v>0</v>
      </c>
      <c r="BH20" s="22">
        <v>-398391.63811507367</v>
      </c>
      <c r="BI20" s="74">
        <v>26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6424.443986415863</v>
      </c>
      <c r="BD21" s="73">
        <v>8985.5027956962585</v>
      </c>
      <c r="BE21" s="73">
        <v>10259.498761962928</v>
      </c>
      <c r="BF21" s="73">
        <v>57625.618160761856</v>
      </c>
      <c r="BG21" s="73">
        <v>0</v>
      </c>
      <c r="BH21" s="22">
        <v>-310609.05903709424</v>
      </c>
      <c r="BI21" s="74">
        <v>13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5936.66739320755</v>
      </c>
      <c r="BD22" s="73">
        <v>5936.66739320755</v>
      </c>
      <c r="BE22" s="73">
        <v>0</v>
      </c>
      <c r="BF22" s="73">
        <v>4266.6499487961946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16937.724357366558</v>
      </c>
      <c r="BD23" s="73">
        <v>16937.724357366558</v>
      </c>
      <c r="BE23" s="73">
        <v>0</v>
      </c>
      <c r="BF23" s="73">
        <v>4036.1808966980125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6368.6785168647766</v>
      </c>
      <c r="BD24" s="73">
        <v>6368.6785168647766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66836.865871429429</v>
      </c>
      <c r="BD25" s="73">
        <v>66836.865871429429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71262.094147682175</v>
      </c>
      <c r="BD26" s="73">
        <v>71262.094147682175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2922632.3734722133</v>
      </c>
      <c r="BD28" s="76">
        <v>2978431.9744758601</v>
      </c>
      <c r="BE28" s="76">
        <v>30111.989000000031</v>
      </c>
      <c r="BF28" s="76">
        <v>320675.68600000016</v>
      </c>
      <c r="BG28" s="76">
        <v>0</v>
      </c>
      <c r="BH28" s="77">
        <v>-1301291.0198145772</v>
      </c>
      <c r="BI28" s="78">
        <v>67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-16478.725541219115</v>
      </c>
      <c r="AT30" s="76">
        <v>16509.379974625015</v>
      </c>
      <c r="AU30" s="76">
        <v>0</v>
      </c>
      <c r="AV30" s="45"/>
      <c r="AW30" s="14"/>
      <c r="BB30" s="75" t="s">
        <v>146</v>
      </c>
      <c r="BC30" s="45"/>
      <c r="BD30" s="45"/>
      <c r="BE30" s="76">
        <v>-5.0931703299283981E-11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5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1966</v>
      </c>
      <c r="N4" s="81"/>
      <c r="O4" s="81"/>
      <c r="P4" s="81"/>
      <c r="R4" s="1" t="s">
        <v>9</v>
      </c>
      <c r="S4" s="81">
        <v>1966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1966</v>
      </c>
      <c r="AH4" s="81"/>
      <c r="AI4" s="81"/>
      <c r="AJ4" s="81"/>
      <c r="AS4" s="81" t="s">
        <v>9</v>
      </c>
      <c r="AT4" s="81">
        <v>1966</v>
      </c>
      <c r="BE4" s="81" t="s">
        <v>9</v>
      </c>
      <c r="BF4" s="81">
        <v>1966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368614.72999999934</v>
      </c>
      <c r="AU6" s="17" t="s">
        <v>141</v>
      </c>
      <c r="AV6" s="18"/>
      <c r="AW6" s="69">
        <v>1784397.5939999991</v>
      </c>
      <c r="BB6" s="17" t="s">
        <v>140</v>
      </c>
      <c r="BC6" s="18"/>
      <c r="BD6" s="18"/>
      <c r="BE6" s="69">
        <v>5749.0810000000029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387166.73700000014</v>
      </c>
      <c r="AU7" s="70" t="s">
        <v>143</v>
      </c>
      <c r="AV7" s="56"/>
      <c r="AW7" s="71">
        <v>549237.59399999981</v>
      </c>
      <c r="BB7" s="70" t="s">
        <v>142</v>
      </c>
      <c r="BC7" s="56"/>
      <c r="BD7" s="56"/>
      <c r="BE7" s="71">
        <v>223782.62000000026</v>
      </c>
      <c r="BG7" s="70" t="s">
        <v>143</v>
      </c>
      <c r="BH7" s="56"/>
      <c r="BI7" s="71">
        <v>549237.59399999981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181730.82200000042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1758630.7111034391</v>
      </c>
      <c r="BD14" s="73">
        <v>1752513.8948040006</v>
      </c>
      <c r="BE14" s="73">
        <v>1710.6790000000001</v>
      </c>
      <c r="BF14" s="73">
        <v>4222.0348420715336</v>
      </c>
      <c r="BG14" s="73">
        <v>0</v>
      </c>
      <c r="BH14" s="22">
        <v>-127277.697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1080801.0434341428</v>
      </c>
      <c r="BD15" s="73">
        <v>1080801.0434341428</v>
      </c>
      <c r="BE15" s="73">
        <v>129.185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398815.17598152155</v>
      </c>
      <c r="BD16" s="73">
        <v>398815.17598152155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219774.11928695437</v>
      </c>
      <c r="BD17" s="73">
        <v>219798.40360397098</v>
      </c>
      <c r="BE17" s="73">
        <v>5.5940000000000012</v>
      </c>
      <c r="BF17" s="73">
        <v>0</v>
      </c>
      <c r="BG17" s="73">
        <v>0</v>
      </c>
      <c r="BH17" s="22">
        <v>59.845967145262307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128954.58378982542</v>
      </c>
      <c r="BD18" s="73">
        <v>128954.58378982542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97300.523391723618</v>
      </c>
      <c r="BD19" s="73">
        <v>102985.8969669342</v>
      </c>
      <c r="BE19" s="73">
        <v>1330.1022861328122</v>
      </c>
      <c r="BF19" s="73">
        <v>137403.31721044923</v>
      </c>
      <c r="BG19" s="73">
        <v>0</v>
      </c>
      <c r="BH19" s="22">
        <v>-34998.658764565946</v>
      </c>
      <c r="BI19" s="74">
        <v>9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95013.704132080064</v>
      </c>
      <c r="BD20" s="73">
        <v>97901.990877151489</v>
      </c>
      <c r="BE20" s="73">
        <v>983.78723657226976</v>
      </c>
      <c r="BF20" s="73">
        <v>49310.28496975726</v>
      </c>
      <c r="BG20" s="73">
        <v>0</v>
      </c>
      <c r="BH20" s="22">
        <v>-4523.5865938178667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13211.140062570572</v>
      </c>
      <c r="BD21" s="73">
        <v>13746.689481019974</v>
      </c>
      <c r="BE21" s="73">
        <v>1589.7334772949205</v>
      </c>
      <c r="BF21" s="73">
        <v>31651.090135592156</v>
      </c>
      <c r="BG21" s="73">
        <v>0</v>
      </c>
      <c r="BH21" s="22">
        <v>-66967.84388715669</v>
      </c>
      <c r="BI21" s="74">
        <v>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12745.302273273468</v>
      </c>
      <c r="BD22" s="73">
        <v>12745.302273273468</v>
      </c>
      <c r="BE22" s="73">
        <v>0</v>
      </c>
      <c r="BF22" s="73">
        <v>1195.8928421300275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21524.945295810699</v>
      </c>
      <c r="BD23" s="73">
        <v>21524.945295810699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17149.306940555573</v>
      </c>
      <c r="BD24" s="73">
        <v>17149.306940555573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95756.561370849595</v>
      </c>
      <c r="BD25" s="73">
        <v>95756.561370849595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97446.415775299072</v>
      </c>
      <c r="BD26" s="73">
        <v>97446.415775299072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4037123.5328380461</v>
      </c>
      <c r="BD28" s="76">
        <v>4040140.2105943556</v>
      </c>
      <c r="BE28" s="76">
        <v>5749.0810000000029</v>
      </c>
      <c r="BF28" s="76">
        <v>223782.6200000002</v>
      </c>
      <c r="BG28" s="76">
        <v>0</v>
      </c>
      <c r="BH28" s="77">
        <v>-233707.94027839525</v>
      </c>
      <c r="BI28" s="78">
        <v>20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-4884.7552803115104</v>
      </c>
      <c r="AT30" s="76">
        <v>5060.403355691582</v>
      </c>
      <c r="AU30" s="76">
        <v>24.812865831685485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6"/>
  <dimension ref="A1:BQ32"/>
  <sheetViews>
    <sheetView topLeftCell="AP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1967</v>
      </c>
      <c r="N4" s="81"/>
      <c r="O4" s="81"/>
      <c r="P4" s="81"/>
      <c r="R4" s="1" t="s">
        <v>9</v>
      </c>
      <c r="S4" s="81">
        <v>1967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1967</v>
      </c>
      <c r="AH4" s="81"/>
      <c r="AI4" s="81"/>
      <c r="AJ4" s="81"/>
      <c r="AS4" s="81" t="s">
        <v>9</v>
      </c>
      <c r="AT4" s="81">
        <v>1967</v>
      </c>
      <c r="BE4" s="81" t="s">
        <v>9</v>
      </c>
      <c r="BF4" s="81">
        <v>1967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655759.07600000268</v>
      </c>
      <c r="AU6" s="17" t="s">
        <v>141</v>
      </c>
      <c r="AV6" s="18"/>
      <c r="AW6" s="69">
        <v>1772702.2139999955</v>
      </c>
      <c r="BB6" s="17" t="s">
        <v>140</v>
      </c>
      <c r="BC6" s="18"/>
      <c r="BD6" s="18"/>
      <c r="BE6" s="69">
        <v>49602.584999999861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403140.51299999893</v>
      </c>
      <c r="AU7" s="70" t="s">
        <v>143</v>
      </c>
      <c r="AV7" s="56"/>
      <c r="AW7" s="71">
        <v>537542.2139999998</v>
      </c>
      <c r="BB7" s="70" t="s">
        <v>142</v>
      </c>
      <c r="BC7" s="56"/>
      <c r="BD7" s="56"/>
      <c r="BE7" s="71">
        <v>291456.17399999918</v>
      </c>
      <c r="BG7" s="70" t="s">
        <v>143</v>
      </c>
      <c r="BH7" s="56"/>
      <c r="BI7" s="71">
        <v>537542.2139999998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108983.21499999994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1432159.3685626981</v>
      </c>
      <c r="BD14" s="73">
        <v>1411740.1034946439</v>
      </c>
      <c r="BE14" s="73">
        <v>18368.190000000017</v>
      </c>
      <c r="BF14" s="73">
        <v>2187.6080263671879</v>
      </c>
      <c r="BG14" s="73">
        <v>0</v>
      </c>
      <c r="BH14" s="22">
        <v>-252115.20899999989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763440.1396923064</v>
      </c>
      <c r="BD15" s="73">
        <v>763326.33628654468</v>
      </c>
      <c r="BE15" s="73">
        <v>386.35399999999998</v>
      </c>
      <c r="BF15" s="73">
        <v>0</v>
      </c>
      <c r="BG15" s="73">
        <v>0</v>
      </c>
      <c r="BH15" s="22">
        <v>-1181.4000000000001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323037.8253526687</v>
      </c>
      <c r="BD16" s="73">
        <v>323037.8253526687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175245.00546646115</v>
      </c>
      <c r="BD17" s="73">
        <v>175268.19971466062</v>
      </c>
      <c r="BE17" s="73">
        <v>3.9579999999999984</v>
      </c>
      <c r="BF17" s="73">
        <v>0</v>
      </c>
      <c r="BG17" s="73">
        <v>0</v>
      </c>
      <c r="BH17" s="22">
        <v>-70.903698170709959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94732.872634887666</v>
      </c>
      <c r="BD18" s="73">
        <v>94732.872634887666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74091.523342132554</v>
      </c>
      <c r="BD19" s="73">
        <v>118366.09748458862</v>
      </c>
      <c r="BE19" s="73">
        <v>7931.1868556213394</v>
      </c>
      <c r="BF19" s="73">
        <v>154563.47722830187</v>
      </c>
      <c r="BG19" s="73">
        <v>0</v>
      </c>
      <c r="BH19" s="22">
        <v>-584128.30582638783</v>
      </c>
      <c r="BI19" s="74">
        <v>19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87591.381561279282</v>
      </c>
      <c r="BD20" s="73">
        <v>117031.65948104858</v>
      </c>
      <c r="BE20" s="73">
        <v>5770.138849853508</v>
      </c>
      <c r="BF20" s="73">
        <v>60030.628808319292</v>
      </c>
      <c r="BG20" s="73">
        <v>0</v>
      </c>
      <c r="BH20" s="22">
        <v>-412034.67373804166</v>
      </c>
      <c r="BI20" s="74">
        <v>16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9117.1298699378967</v>
      </c>
      <c r="BD21" s="73">
        <v>12517.971394538879</v>
      </c>
      <c r="BE21" s="73">
        <v>17142.757294525163</v>
      </c>
      <c r="BF21" s="73">
        <v>60043.87795178056</v>
      </c>
      <c r="BG21" s="73">
        <v>0</v>
      </c>
      <c r="BH21" s="22">
        <v>-353267.9138521452</v>
      </c>
      <c r="BI21" s="74">
        <v>13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6531.8164874315253</v>
      </c>
      <c r="BD22" s="73">
        <v>6531.8164874315253</v>
      </c>
      <c r="BE22" s="73">
        <v>0</v>
      </c>
      <c r="BF22" s="73">
        <v>13974.166686700652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12328.398410558701</v>
      </c>
      <c r="BD23" s="73">
        <v>12328.398410558701</v>
      </c>
      <c r="BE23" s="73">
        <v>0</v>
      </c>
      <c r="BF23" s="73">
        <v>656.41529853058387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13190.486344814301</v>
      </c>
      <c r="BD24" s="73">
        <v>13190.486344814301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76125.003444671616</v>
      </c>
      <c r="BD25" s="73">
        <v>76125.003444671616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78832.701629150644</v>
      </c>
      <c r="BD26" s="73">
        <v>78832.701629150644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3146423.6527989986</v>
      </c>
      <c r="BD28" s="76">
        <v>3203029.4721602085</v>
      </c>
      <c r="BE28" s="76">
        <v>49602.585000000021</v>
      </c>
      <c r="BF28" s="76">
        <v>291456.17400000017</v>
      </c>
      <c r="BG28" s="76">
        <v>0</v>
      </c>
      <c r="BH28" s="77">
        <v>-1602798.4061147452</v>
      </c>
      <c r="BI28" s="78">
        <v>48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-14135.883534174529</v>
      </c>
      <c r="AT30" s="76">
        <v>14268.32349722262</v>
      </c>
      <c r="AU30" s="76">
        <v>0</v>
      </c>
      <c r="AV30" s="45"/>
      <c r="AW30" s="14"/>
      <c r="BB30" s="75" t="s">
        <v>146</v>
      </c>
      <c r="BC30" s="45"/>
      <c r="BD30" s="45"/>
      <c r="BE30" s="76">
        <v>-1.6007106751203537E-10</v>
      </c>
      <c r="BF30" s="76">
        <v>-9.8953023552894592E-10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7"/>
  <dimension ref="A1:BQ32"/>
  <sheetViews>
    <sheetView topLeftCell="AK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1968</v>
      </c>
      <c r="N4" s="81"/>
      <c r="O4" s="81"/>
      <c r="P4" s="81"/>
      <c r="R4" s="1" t="s">
        <v>9</v>
      </c>
      <c r="S4" s="81">
        <v>1968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1968</v>
      </c>
      <c r="AH4" s="81"/>
      <c r="AI4" s="81"/>
      <c r="AJ4" s="81"/>
      <c r="AS4" s="81" t="s">
        <v>9</v>
      </c>
      <c r="AT4" s="81">
        <v>1968</v>
      </c>
      <c r="BE4" s="81" t="s">
        <v>9</v>
      </c>
      <c r="BF4" s="81">
        <v>1968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512841.42500000028</v>
      </c>
      <c r="AU6" s="17" t="s">
        <v>141</v>
      </c>
      <c r="AV6" s="18"/>
      <c r="AW6" s="69">
        <v>1770351.9560000005</v>
      </c>
      <c r="BB6" s="17" t="s">
        <v>140</v>
      </c>
      <c r="BC6" s="18"/>
      <c r="BD6" s="18"/>
      <c r="BE6" s="69">
        <v>15150.098999999993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424655.48699999921</v>
      </c>
      <c r="AU7" s="70" t="s">
        <v>143</v>
      </c>
      <c r="AV7" s="56"/>
      <c r="AW7" s="71">
        <v>535191.95599999838</v>
      </c>
      <c r="BB7" s="70" t="s">
        <v>142</v>
      </c>
      <c r="BC7" s="56"/>
      <c r="BD7" s="56"/>
      <c r="BE7" s="71">
        <v>277861.82600000047</v>
      </c>
      <c r="BG7" s="70" t="s">
        <v>143</v>
      </c>
      <c r="BH7" s="56"/>
      <c r="BI7" s="71">
        <v>535191.95599999838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150823.25000000096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1553881.7653493879</v>
      </c>
      <c r="BD14" s="73">
        <v>1549109.013861656</v>
      </c>
      <c r="BE14" s="73">
        <v>3748.9399999999987</v>
      </c>
      <c r="BF14" s="73">
        <v>1779.6632225952153</v>
      </c>
      <c r="BG14" s="73">
        <v>0</v>
      </c>
      <c r="BH14" s="22">
        <v>-65758.294999999969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704132.73525238025</v>
      </c>
      <c r="BD15" s="73">
        <v>704132.73525238025</v>
      </c>
      <c r="BE15" s="73">
        <v>37.870999999999995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232925.0350437164</v>
      </c>
      <c r="BD16" s="73">
        <v>232925.0350437164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129789.30736160277</v>
      </c>
      <c r="BD17" s="73">
        <v>129813.59167861937</v>
      </c>
      <c r="BE17" s="73">
        <v>20.587999999999994</v>
      </c>
      <c r="BF17" s="73">
        <v>0</v>
      </c>
      <c r="BG17" s="73">
        <v>0</v>
      </c>
      <c r="BH17" s="22">
        <v>37.816025574057221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45506.782798767061</v>
      </c>
      <c r="BD18" s="73">
        <v>45506.782798767061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56550.057312011711</v>
      </c>
      <c r="BD19" s="73">
        <v>69090.353404998779</v>
      </c>
      <c r="BE19" s="73">
        <v>2567.5704033813481</v>
      </c>
      <c r="BF19" s="73">
        <v>178170.87539459241</v>
      </c>
      <c r="BG19" s="73">
        <v>0</v>
      </c>
      <c r="BH19" s="22">
        <v>-145144.68967721725</v>
      </c>
      <c r="BI19" s="74">
        <v>10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65200.621875762932</v>
      </c>
      <c r="BD20" s="73">
        <v>74936.876499176025</v>
      </c>
      <c r="BE20" s="73">
        <v>2188.7861785888672</v>
      </c>
      <c r="BF20" s="73">
        <v>56206.050457763879</v>
      </c>
      <c r="BG20" s="73">
        <v>0</v>
      </c>
      <c r="BH20" s="22">
        <v>-111190.06193305817</v>
      </c>
      <c r="BI20" s="74">
        <v>8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7837.5905380249014</v>
      </c>
      <c r="BD21" s="73">
        <v>8995.0486741065961</v>
      </c>
      <c r="BE21" s="73">
        <v>6586.3434180297854</v>
      </c>
      <c r="BF21" s="73">
        <v>34001.686872356382</v>
      </c>
      <c r="BG21" s="73">
        <v>0</v>
      </c>
      <c r="BH21" s="22">
        <v>-154281.75348799289</v>
      </c>
      <c r="BI21" s="74">
        <v>8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3509.1389284133902</v>
      </c>
      <c r="BD22" s="73">
        <v>3509.1389284133902</v>
      </c>
      <c r="BE22" s="73">
        <v>0</v>
      </c>
      <c r="BF22" s="73">
        <v>7702.1776609077642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4493.3592855930319</v>
      </c>
      <c r="BD23" s="73">
        <v>4493.3592855930319</v>
      </c>
      <c r="BE23" s="73">
        <v>0</v>
      </c>
      <c r="BF23" s="73">
        <v>1.3723917846679967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11923.209533214567</v>
      </c>
      <c r="BD24" s="73">
        <v>11923.209533214567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53140.328388214104</v>
      </c>
      <c r="BD25" s="73">
        <v>53140.328388214104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50744.271308898919</v>
      </c>
      <c r="BD26" s="73">
        <v>50744.271308898919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2919634.2029759879</v>
      </c>
      <c r="BD28" s="76">
        <v>2938319.7446577544</v>
      </c>
      <c r="BE28" s="76">
        <v>15150.098999999998</v>
      </c>
      <c r="BF28" s="76">
        <v>277861.82600000035</v>
      </c>
      <c r="BG28" s="76">
        <v>0</v>
      </c>
      <c r="BH28" s="77">
        <v>-476336.98407269421</v>
      </c>
      <c r="BI28" s="78">
        <v>26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-5205.7065714317723</v>
      </c>
      <c r="AT30" s="76">
        <v>5354.7296239106799</v>
      </c>
      <c r="AU30" s="76">
        <v>11.488092981016962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8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1969</v>
      </c>
      <c r="N4" s="81"/>
      <c r="O4" s="81"/>
      <c r="P4" s="81"/>
      <c r="R4" s="1" t="s">
        <v>9</v>
      </c>
      <c r="S4" s="81">
        <v>1969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1969</v>
      </c>
      <c r="AH4" s="81"/>
      <c r="AI4" s="81"/>
      <c r="AJ4" s="81"/>
      <c r="AS4" s="81" t="s">
        <v>9</v>
      </c>
      <c r="AT4" s="81">
        <v>1969</v>
      </c>
      <c r="BE4" s="81" t="s">
        <v>9</v>
      </c>
      <c r="BF4" s="81">
        <v>1969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633914.89300000039</v>
      </c>
      <c r="AU6" s="17" t="s">
        <v>141</v>
      </c>
      <c r="AV6" s="18"/>
      <c r="AW6" s="69">
        <v>1777011.1760000025</v>
      </c>
      <c r="BB6" s="17" t="s">
        <v>140</v>
      </c>
      <c r="BC6" s="18"/>
      <c r="BD6" s="18"/>
      <c r="BE6" s="69">
        <v>45704.139000000039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444676.62699999934</v>
      </c>
      <c r="AU7" s="70" t="s">
        <v>143</v>
      </c>
      <c r="AV7" s="56"/>
      <c r="AW7" s="71">
        <v>541851.17599999974</v>
      </c>
      <c r="BB7" s="70" t="s">
        <v>142</v>
      </c>
      <c r="BC7" s="56"/>
      <c r="BD7" s="56"/>
      <c r="BE7" s="71">
        <v>335239.03100000037</v>
      </c>
      <c r="BG7" s="70" t="s">
        <v>143</v>
      </c>
      <c r="BH7" s="56"/>
      <c r="BI7" s="71">
        <v>541851.17599999974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41257.012999999992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1397964.6500894798</v>
      </c>
      <c r="BD14" s="73">
        <v>1380674.088367678</v>
      </c>
      <c r="BE14" s="73">
        <v>13270.277000000004</v>
      </c>
      <c r="BF14" s="73">
        <v>4998.7665794067389</v>
      </c>
      <c r="BG14" s="73">
        <v>0</v>
      </c>
      <c r="BH14" s="22">
        <v>-299066.26300000009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844556.42460632313</v>
      </c>
      <c r="BD15" s="73">
        <v>844556.42460632313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386765.13722705835</v>
      </c>
      <c r="BD16" s="73">
        <v>386765.13722705835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224946.29491615292</v>
      </c>
      <c r="BD17" s="73">
        <v>224946.29491615292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149203.60101699826</v>
      </c>
      <c r="BD18" s="73">
        <v>149203.60101699826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106225.00561141966</v>
      </c>
      <c r="BD19" s="73">
        <v>144221.40022468567</v>
      </c>
      <c r="BE19" s="73">
        <v>8024.4634540100142</v>
      </c>
      <c r="BF19" s="73">
        <v>164502.25838720723</v>
      </c>
      <c r="BG19" s="73">
        <v>0</v>
      </c>
      <c r="BH19" s="22">
        <v>-595130.52181672072</v>
      </c>
      <c r="BI19" s="74">
        <v>23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104267.80833435057</v>
      </c>
      <c r="BD20" s="73">
        <v>136436.30427932739</v>
      </c>
      <c r="BE20" s="73">
        <v>6782.5189433288479</v>
      </c>
      <c r="BF20" s="73">
        <v>69090.790740326091</v>
      </c>
      <c r="BG20" s="73">
        <v>0</v>
      </c>
      <c r="BH20" s="22">
        <v>-524451.65642247151</v>
      </c>
      <c r="BI20" s="74">
        <v>21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9473.9194068908691</v>
      </c>
      <c r="BD21" s="73">
        <v>13446.385178565979</v>
      </c>
      <c r="BE21" s="73">
        <v>17626.879602661156</v>
      </c>
      <c r="BF21" s="73">
        <v>83029.362432370297</v>
      </c>
      <c r="BG21" s="73">
        <v>0</v>
      </c>
      <c r="BH21" s="22">
        <v>-466553.98638013378</v>
      </c>
      <c r="BI21" s="74">
        <v>21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10583.1974401474</v>
      </c>
      <c r="BD22" s="73">
        <v>10583.1974401474</v>
      </c>
      <c r="BE22" s="73">
        <v>0</v>
      </c>
      <c r="BF22" s="73">
        <v>12619.918351298444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18434.085771083832</v>
      </c>
      <c r="BD23" s="73">
        <v>18434.085771083832</v>
      </c>
      <c r="BE23" s="73">
        <v>0</v>
      </c>
      <c r="BF23" s="73">
        <v>997.93450939179138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15276.331996440887</v>
      </c>
      <c r="BD24" s="73">
        <v>15276.331996440887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101107.38469886778</v>
      </c>
      <c r="BD25" s="73">
        <v>101107.38469886778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105160.12080001831</v>
      </c>
      <c r="BD26" s="73">
        <v>105160.12080001831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3473963.9619152318</v>
      </c>
      <c r="BD28" s="76">
        <v>3530810.7565233479</v>
      </c>
      <c r="BE28" s="76">
        <v>45704.139000000025</v>
      </c>
      <c r="BF28" s="76">
        <v>335239.0310000006</v>
      </c>
      <c r="BG28" s="76">
        <v>0</v>
      </c>
      <c r="BH28" s="77">
        <v>-1885202.4276193259</v>
      </c>
      <c r="BI28" s="78">
        <v>65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-26838.169831865001</v>
      </c>
      <c r="AT30" s="76">
        <v>26989.584624792798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9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1970</v>
      </c>
      <c r="N4" s="81"/>
      <c r="O4" s="81"/>
      <c r="P4" s="81"/>
      <c r="R4" s="1" t="s">
        <v>9</v>
      </c>
      <c r="S4" s="81">
        <v>1970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1970</v>
      </c>
      <c r="AH4" s="81"/>
      <c r="AI4" s="81"/>
      <c r="AJ4" s="81"/>
      <c r="AS4" s="81" t="s">
        <v>9</v>
      </c>
      <c r="AT4" s="81">
        <v>1970</v>
      </c>
      <c r="BE4" s="81" t="s">
        <v>9</v>
      </c>
      <c r="BF4" s="81">
        <v>1970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232312.28300000037</v>
      </c>
      <c r="AU6" s="17" t="s">
        <v>141</v>
      </c>
      <c r="AV6" s="18"/>
      <c r="AW6" s="69">
        <v>1789656.8800000069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302416.68199999962</v>
      </c>
      <c r="AU7" s="70" t="s">
        <v>143</v>
      </c>
      <c r="AV7" s="56"/>
      <c r="AW7" s="71">
        <v>554496.88000000047</v>
      </c>
      <c r="BB7" s="70" t="s">
        <v>142</v>
      </c>
      <c r="BC7" s="56"/>
      <c r="BD7" s="56"/>
      <c r="BE7" s="71">
        <v>143177.15299999982</v>
      </c>
      <c r="BG7" s="70" t="s">
        <v>143</v>
      </c>
      <c r="BH7" s="56"/>
      <c r="BI7" s="71">
        <v>554496.88000000047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259916.03800000279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1844647.5126953123</v>
      </c>
      <c r="BD14" s="73">
        <v>1833985.6216354368</v>
      </c>
      <c r="BE14" s="73">
        <v>0</v>
      </c>
      <c r="BF14" s="73">
        <v>7119.6325253295872</v>
      </c>
      <c r="BG14" s="73">
        <v>0</v>
      </c>
      <c r="BH14" s="22">
        <v>-272479.83199999999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1194917.7565765381</v>
      </c>
      <c r="BD15" s="73">
        <v>1194917.7565765381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571720.20391845691</v>
      </c>
      <c r="BD16" s="73">
        <v>571720.20391845691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295414.56258201593</v>
      </c>
      <c r="BD17" s="73">
        <v>295414.56258201593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192275.07546615598</v>
      </c>
      <c r="BD18" s="73">
        <v>192275.07546615598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135977.72118377683</v>
      </c>
      <c r="BD19" s="73">
        <v>132547.28907012939</v>
      </c>
      <c r="BE19" s="73">
        <v>0</v>
      </c>
      <c r="BF19" s="73">
        <v>92472.357194518961</v>
      </c>
      <c r="BG19" s="73">
        <v>0</v>
      </c>
      <c r="BH19" s="22">
        <v>24135.860590333763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142991.69343948361</v>
      </c>
      <c r="BD20" s="73">
        <v>140180.76998519895</v>
      </c>
      <c r="BE20" s="73">
        <v>0</v>
      </c>
      <c r="BF20" s="73">
        <v>29381.970169983029</v>
      </c>
      <c r="BG20" s="73">
        <v>0</v>
      </c>
      <c r="BH20" s="22">
        <v>24024.536619319853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28125.677194595337</v>
      </c>
      <c r="BD21" s="73">
        <v>27804.28577709198</v>
      </c>
      <c r="BE21" s="73">
        <v>0</v>
      </c>
      <c r="BF21" s="73">
        <v>13931.006532100237</v>
      </c>
      <c r="BG21" s="73">
        <v>0</v>
      </c>
      <c r="BH21" s="22">
        <v>2150.0483954035435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24425.979676723477</v>
      </c>
      <c r="BD22" s="73">
        <v>24425.979676723477</v>
      </c>
      <c r="BE22" s="73">
        <v>0</v>
      </c>
      <c r="BF22" s="73">
        <v>272.18657806821204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37119.438211917877</v>
      </c>
      <c r="BD23" s="73">
        <v>37119.438211917877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39093.825372695923</v>
      </c>
      <c r="BD24" s="73">
        <v>39093.825372695923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174036.46259236333</v>
      </c>
      <c r="BD25" s="73">
        <v>174036.46259236333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176137.80977630615</v>
      </c>
      <c r="BD26" s="73">
        <v>176137.80977630615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4856883.7186863422</v>
      </c>
      <c r="BD28" s="76">
        <v>4839659.0806410313</v>
      </c>
      <c r="BE28" s="76">
        <v>0</v>
      </c>
      <c r="BF28" s="76">
        <v>143177.15300000005</v>
      </c>
      <c r="BG28" s="76">
        <v>0</v>
      </c>
      <c r="BH28" s="77">
        <v>-222169.38639494285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-5154.7766134838748</v>
      </c>
      <c r="AT30" s="76">
        <v>5361.5356905228109</v>
      </c>
      <c r="AU30" s="76">
        <v>17.327248474844964</v>
      </c>
      <c r="AV30" s="45"/>
      <c r="AW30" s="14"/>
      <c r="BB30" s="75" t="s">
        <v>146</v>
      </c>
      <c r="BC30" s="45"/>
      <c r="BD30" s="45"/>
      <c r="BE30" s="76">
        <v>0</v>
      </c>
      <c r="BF30" s="76">
        <v>-2.3283064365386963E-10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50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1971</v>
      </c>
      <c r="N4" s="81"/>
      <c r="O4" s="81"/>
      <c r="P4" s="81"/>
      <c r="R4" s="1" t="s">
        <v>9</v>
      </c>
      <c r="S4" s="81">
        <v>1971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1971</v>
      </c>
      <c r="AH4" s="81"/>
      <c r="AI4" s="81"/>
      <c r="AJ4" s="81"/>
      <c r="AS4" s="81" t="s">
        <v>9</v>
      </c>
      <c r="AT4" s="81">
        <v>1971</v>
      </c>
      <c r="BE4" s="81" t="s">
        <v>9</v>
      </c>
      <c r="BF4" s="81">
        <v>1971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659291.03899999615</v>
      </c>
      <c r="AU6" s="17" t="s">
        <v>141</v>
      </c>
      <c r="AV6" s="18"/>
      <c r="AW6" s="69">
        <v>1762728.1839999983</v>
      </c>
      <c r="BB6" s="17" t="s">
        <v>140</v>
      </c>
      <c r="BC6" s="18"/>
      <c r="BD6" s="18"/>
      <c r="BE6" s="69">
        <v>45938.319999999861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397241.36999999988</v>
      </c>
      <c r="AU7" s="70" t="s">
        <v>143</v>
      </c>
      <c r="AV7" s="56"/>
      <c r="AW7" s="71">
        <v>527568.18399999966</v>
      </c>
      <c r="BB7" s="70" t="s">
        <v>142</v>
      </c>
      <c r="BC7" s="56"/>
      <c r="BD7" s="56"/>
      <c r="BE7" s="71">
        <v>274939.50699999987</v>
      </c>
      <c r="BG7" s="70" t="s">
        <v>143</v>
      </c>
      <c r="BH7" s="56"/>
      <c r="BI7" s="71">
        <v>527568.18399999966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60785.092000000048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1180437.5356750486</v>
      </c>
      <c r="BD14" s="73">
        <v>1175041.7557220457</v>
      </c>
      <c r="BE14" s="73">
        <v>5476.8940000000011</v>
      </c>
      <c r="BF14" s="73">
        <v>2418.7840000000001</v>
      </c>
      <c r="BG14" s="73">
        <v>0</v>
      </c>
      <c r="BH14" s="22">
        <v>-58259.34699999998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667846.99073028553</v>
      </c>
      <c r="BD15" s="73">
        <v>667846.99073028553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282495.95553016657</v>
      </c>
      <c r="BD16" s="73">
        <v>282495.95553016657</v>
      </c>
      <c r="BE16" s="73">
        <v>0</v>
      </c>
      <c r="BF16" s="73">
        <v>478.12999999999994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167679.84009361264</v>
      </c>
      <c r="BD17" s="73">
        <v>167679.84009361264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96595.983303070054</v>
      </c>
      <c r="BD18" s="73">
        <v>96595.983303070054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64470.553329467766</v>
      </c>
      <c r="BD19" s="73">
        <v>116398.93433380127</v>
      </c>
      <c r="BE19" s="73">
        <v>9941.7795325012175</v>
      </c>
      <c r="BF19" s="73">
        <v>139541.11473391723</v>
      </c>
      <c r="BG19" s="73">
        <v>0</v>
      </c>
      <c r="BH19" s="22">
        <v>-753472.90702416748</v>
      </c>
      <c r="BI19" s="74">
        <v>18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66247.270477294907</v>
      </c>
      <c r="BD20" s="73">
        <v>110073.04335975647</v>
      </c>
      <c r="BE20" s="73">
        <v>8033.2701385803148</v>
      </c>
      <c r="BF20" s="73">
        <v>55113.832335174702</v>
      </c>
      <c r="BG20" s="73">
        <v>0</v>
      </c>
      <c r="BH20" s="22">
        <v>-667041.13504405331</v>
      </c>
      <c r="BI20" s="74">
        <v>22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7991.6299247741699</v>
      </c>
      <c r="BD21" s="73">
        <v>12660.27955198288</v>
      </c>
      <c r="BE21" s="73">
        <v>22486.376328918523</v>
      </c>
      <c r="BF21" s="73">
        <v>59952.674246967355</v>
      </c>
      <c r="BG21" s="73">
        <v>0</v>
      </c>
      <c r="BH21" s="22">
        <v>-541815.42941036646</v>
      </c>
      <c r="BI21" s="74">
        <v>20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7435.8084654808044</v>
      </c>
      <c r="BD22" s="73">
        <v>7435.8084654808044</v>
      </c>
      <c r="BE22" s="73">
        <v>0</v>
      </c>
      <c r="BF22" s="73">
        <v>15832.177387649577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14674.270142078398</v>
      </c>
      <c r="BD23" s="73">
        <v>14674.270142078398</v>
      </c>
      <c r="BE23" s="73">
        <v>0</v>
      </c>
      <c r="BF23" s="73">
        <v>1602.7942962913601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8789.8470911979675</v>
      </c>
      <c r="BD24" s="73">
        <v>8789.8470911979675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61914.891426384442</v>
      </c>
      <c r="BD25" s="73">
        <v>61914.891426384442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65773.606979370117</v>
      </c>
      <c r="BD26" s="73">
        <v>65773.606979370117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2692354.183168232</v>
      </c>
      <c r="BD28" s="76">
        <v>2787381.2067292328</v>
      </c>
      <c r="BE28" s="76">
        <v>45938.320000000058</v>
      </c>
      <c r="BF28" s="76">
        <v>274939.50700000022</v>
      </c>
      <c r="BG28" s="76">
        <v>0</v>
      </c>
      <c r="BH28" s="77">
        <v>-2020588.8184785871</v>
      </c>
      <c r="BI28" s="78">
        <v>60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-22104.384829042945</v>
      </c>
      <c r="AT30" s="76">
        <v>22395.439342268335</v>
      </c>
      <c r="AU30" s="76">
        <v>0</v>
      </c>
      <c r="AV30" s="45"/>
      <c r="AW30" s="14"/>
      <c r="BB30" s="75" t="s">
        <v>146</v>
      </c>
      <c r="BC30" s="45"/>
      <c r="BD30" s="45"/>
      <c r="BE30" s="76">
        <v>-1.964508555829525E-10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1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1972</v>
      </c>
      <c r="N4" s="81"/>
      <c r="O4" s="81"/>
      <c r="P4" s="81"/>
      <c r="R4" s="1" t="s">
        <v>9</v>
      </c>
      <c r="S4" s="81">
        <v>1972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1972</v>
      </c>
      <c r="AH4" s="81"/>
      <c r="AI4" s="81"/>
      <c r="AJ4" s="81"/>
      <c r="AS4" s="81" t="s">
        <v>9</v>
      </c>
      <c r="AT4" s="81">
        <v>1972</v>
      </c>
      <c r="BE4" s="81" t="s">
        <v>9</v>
      </c>
      <c r="BF4" s="81">
        <v>1972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800480.102000001</v>
      </c>
      <c r="AU6" s="17" t="s">
        <v>141</v>
      </c>
      <c r="AV6" s="18"/>
      <c r="AW6" s="69">
        <v>1761275.4379999982</v>
      </c>
      <c r="BB6" s="17" t="s">
        <v>140</v>
      </c>
      <c r="BC6" s="18"/>
      <c r="BD6" s="18"/>
      <c r="BE6" s="69">
        <v>61324.741999999904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413838.97100000037</v>
      </c>
      <c r="AU7" s="70" t="s">
        <v>143</v>
      </c>
      <c r="AV7" s="56"/>
      <c r="AW7" s="71">
        <v>526115.43800000008</v>
      </c>
      <c r="BB7" s="70" t="s">
        <v>142</v>
      </c>
      <c r="BC7" s="56"/>
      <c r="BD7" s="56"/>
      <c r="BE7" s="71">
        <v>310946.90700000001</v>
      </c>
      <c r="BG7" s="70" t="s">
        <v>143</v>
      </c>
      <c r="BH7" s="56"/>
      <c r="BI7" s="71">
        <v>526115.43800000008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24959.326000000019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1127661.3644409177</v>
      </c>
      <c r="BD14" s="73">
        <v>1113190.791793823</v>
      </c>
      <c r="BE14" s="73">
        <v>15718.457000000008</v>
      </c>
      <c r="BF14" s="73">
        <v>417.38600000000008</v>
      </c>
      <c r="BG14" s="73">
        <v>0</v>
      </c>
      <c r="BH14" s="22">
        <v>-144967.92999999996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619770.84947204578</v>
      </c>
      <c r="BD15" s="73">
        <v>619770.84947204578</v>
      </c>
      <c r="BE15" s="73">
        <v>14.709000000000003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251143.46223449701</v>
      </c>
      <c r="BD16" s="73">
        <v>251143.46223449701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151996.73639297482</v>
      </c>
      <c r="BD17" s="73">
        <v>152019.93064117429</v>
      </c>
      <c r="BE17" s="73">
        <v>14.329999999999998</v>
      </c>
      <c r="BF17" s="73">
        <v>0</v>
      </c>
      <c r="BG17" s="73">
        <v>0</v>
      </c>
      <c r="BH17" s="22">
        <v>-70.903698170709959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81462.485036849961</v>
      </c>
      <c r="BD18" s="73">
        <v>81462.485036849961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58134.491668701172</v>
      </c>
      <c r="BD19" s="73">
        <v>133050.31781768799</v>
      </c>
      <c r="BE19" s="73">
        <v>13461.408519470215</v>
      </c>
      <c r="BF19" s="73">
        <v>142885.01291052229</v>
      </c>
      <c r="BG19" s="73">
        <v>0</v>
      </c>
      <c r="BH19" s="22">
        <v>-1213364.2896085179</v>
      </c>
      <c r="BI19" s="74">
        <v>27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62310.537033081047</v>
      </c>
      <c r="BD20" s="73">
        <v>104937.38224601746</v>
      </c>
      <c r="BE20" s="73">
        <v>7820.8414031371913</v>
      </c>
      <c r="BF20" s="73">
        <v>69866.830230652093</v>
      </c>
      <c r="BG20" s="73">
        <v>0</v>
      </c>
      <c r="BH20" s="22">
        <v>-715209.31060632213</v>
      </c>
      <c r="BI20" s="74">
        <v>27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6640.0764398574829</v>
      </c>
      <c r="BD21" s="73">
        <v>11633.412455558777</v>
      </c>
      <c r="BE21" s="73">
        <v>21134.290648315484</v>
      </c>
      <c r="BF21" s="73">
        <v>69252.644159075484</v>
      </c>
      <c r="BG21" s="73">
        <v>0</v>
      </c>
      <c r="BH21" s="22">
        <v>-609524.05370055698</v>
      </c>
      <c r="BI21" s="74">
        <v>24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7260.7542190551758</v>
      </c>
      <c r="BD22" s="73">
        <v>8215.9575567245483</v>
      </c>
      <c r="BE22" s="73">
        <v>3160.7054290771566</v>
      </c>
      <c r="BF22" s="73">
        <v>23685.204434243591</v>
      </c>
      <c r="BG22" s="73">
        <v>0</v>
      </c>
      <c r="BH22" s="22">
        <v>-155290.64064284199</v>
      </c>
      <c r="BI22" s="74">
        <v>6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15589.796843767164</v>
      </c>
      <c r="BD23" s="73">
        <v>15589.796843767164</v>
      </c>
      <c r="BE23" s="73">
        <v>0</v>
      </c>
      <c r="BF23" s="73">
        <v>4839.8292655067571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9464.2111401557922</v>
      </c>
      <c r="BD24" s="73">
        <v>9464.2111401557922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48780.638500213616</v>
      </c>
      <c r="BD25" s="73">
        <v>48780.638500213616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54559.092362165444</v>
      </c>
      <c r="BD26" s="73">
        <v>54559.092362165444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2494774.4957842822</v>
      </c>
      <c r="BD28" s="76">
        <v>2603818.3281006808</v>
      </c>
      <c r="BE28" s="76">
        <v>61324.742000000049</v>
      </c>
      <c r="BF28" s="76">
        <v>310946.90700000024</v>
      </c>
      <c r="BG28" s="76">
        <v>0</v>
      </c>
      <c r="BH28" s="77">
        <v>-2838427.1282564094</v>
      </c>
      <c r="BI28" s="78">
        <v>84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-31749.297979535302</v>
      </c>
      <c r="AT30" s="76">
        <v>31875.744012540788</v>
      </c>
      <c r="AU30" s="76">
        <v>0</v>
      </c>
      <c r="AV30" s="45"/>
      <c r="AW30" s="14"/>
      <c r="BB30" s="75" t="s">
        <v>146</v>
      </c>
      <c r="BC30" s="45"/>
      <c r="BD30" s="45"/>
      <c r="BE30" s="76">
        <v>-1.4551915228366852E-10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96"/>
  <sheetViews>
    <sheetView zoomScale="110" zoomScaleNormal="110" workbookViewId="0">
      <selection activeCell="A4" sqref="A4"/>
    </sheetView>
  </sheetViews>
  <sheetFormatPr defaultRowHeight="13.2" x14ac:dyDescent="0.25"/>
  <cols>
    <col min="1" max="1" width="10.77734375" customWidth="1"/>
    <col min="2" max="2" width="2.77734375" customWidth="1"/>
    <col min="3" max="5" width="13.21875" customWidth="1"/>
    <col min="6" max="6" width="2.77734375" customWidth="1"/>
    <col min="7" max="7" width="13.21875" customWidth="1"/>
    <col min="8" max="8" width="2.77734375" customWidth="1"/>
    <col min="9" max="9" width="13.21875" customWidth="1"/>
    <col min="10" max="10" width="2.77734375" customWidth="1"/>
    <col min="11" max="11" width="13.21875" customWidth="1"/>
    <col min="23" max="23" width="11.21875" bestFit="1" customWidth="1"/>
    <col min="27" max="27" width="9.77734375" bestFit="1" customWidth="1"/>
  </cols>
  <sheetData>
    <row r="1" spans="1:11" ht="18" x14ac:dyDescent="0.35">
      <c r="A1" s="209" t="s">
        <v>147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21" x14ac:dyDescent="0.4">
      <c r="A2" s="210" t="s">
        <v>122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3" spans="1:11" ht="15.6" x14ac:dyDescent="0.25">
      <c r="A3" s="211" t="s">
        <v>150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</row>
    <row r="4" spans="1:11" x14ac:dyDescent="0.2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</row>
    <row r="5" spans="1:11" x14ac:dyDescent="0.25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1" x14ac:dyDescent="0.25">
      <c r="A6" s="177" t="s">
        <v>124</v>
      </c>
      <c r="B6" s="200"/>
      <c r="C6" s="200"/>
      <c r="D6" s="200"/>
      <c r="E6" s="200"/>
      <c r="F6" s="200"/>
      <c r="G6" s="201">
        <f>(Q8+R8)/(C8+D8+E8)</f>
        <v>0</v>
      </c>
      <c r="H6" s="176"/>
      <c r="I6" s="176"/>
      <c r="J6" s="176"/>
      <c r="K6" s="176"/>
    </row>
    <row r="8" spans="1:11" x14ac:dyDescent="0.25">
      <c r="A8" s="202" t="s">
        <v>125</v>
      </c>
      <c r="B8" s="176"/>
      <c r="C8" s="203">
        <f>AVERAGE(C17:C96)</f>
        <v>0</v>
      </c>
      <c r="D8" s="204">
        <f t="shared" ref="D8:E8" si="0">AVERAGE(D17:D96)</f>
        <v>550923.4952125001</v>
      </c>
      <c r="E8" s="205">
        <f t="shared" si="0"/>
        <v>0</v>
      </c>
      <c r="F8" s="176"/>
      <c r="G8" s="203">
        <f>AVERAGE(G17:G96)</f>
        <v>330310.94393749989</v>
      </c>
      <c r="H8" s="204"/>
      <c r="I8" s="205">
        <f t="shared" ref="I8:K8" si="1">AVERAGE(I17:I96)</f>
        <v>220612.55127500015</v>
      </c>
      <c r="K8" s="206">
        <f t="shared" si="1"/>
        <v>0</v>
      </c>
    </row>
    <row r="11" spans="1:11" x14ac:dyDescent="0.25">
      <c r="C11" s="215" t="s">
        <v>123</v>
      </c>
      <c r="D11" s="215"/>
      <c r="E11" s="215"/>
      <c r="F11" s="175"/>
      <c r="G11" s="175"/>
      <c r="H11" s="175"/>
      <c r="I11" s="175"/>
      <c r="K11" s="196"/>
    </row>
    <row r="12" spans="1:11" x14ac:dyDescent="0.25">
      <c r="A12" s="40" t="s">
        <v>59</v>
      </c>
      <c r="C12" s="3" t="s">
        <v>107</v>
      </c>
      <c r="D12" s="39" t="s">
        <v>107</v>
      </c>
      <c r="E12" s="40" t="s">
        <v>107</v>
      </c>
      <c r="F12" s="42"/>
      <c r="G12" s="16" t="s">
        <v>108</v>
      </c>
      <c r="H12" s="42"/>
      <c r="I12" s="16" t="s">
        <v>109</v>
      </c>
      <c r="K12" s="178" t="s">
        <v>110</v>
      </c>
    </row>
    <row r="13" spans="1:11" x14ac:dyDescent="0.25">
      <c r="A13" s="43" t="s">
        <v>58</v>
      </c>
      <c r="C13" s="7" t="s">
        <v>113</v>
      </c>
      <c r="D13" s="42" t="s">
        <v>35</v>
      </c>
      <c r="E13" s="43" t="s">
        <v>114</v>
      </c>
      <c r="F13" s="42"/>
      <c r="G13" s="187" t="s">
        <v>113</v>
      </c>
      <c r="H13" s="42"/>
      <c r="I13" s="187" t="s">
        <v>35</v>
      </c>
      <c r="K13" s="179" t="s">
        <v>35</v>
      </c>
    </row>
    <row r="14" spans="1:11" x14ac:dyDescent="0.25">
      <c r="A14" s="43"/>
      <c r="C14" s="7" t="s">
        <v>116</v>
      </c>
      <c r="D14" s="42" t="s">
        <v>116</v>
      </c>
      <c r="E14" s="43" t="s">
        <v>116</v>
      </c>
      <c r="F14" s="42"/>
      <c r="G14" s="187" t="s">
        <v>23</v>
      </c>
      <c r="H14" s="42"/>
      <c r="I14" s="187" t="s">
        <v>23</v>
      </c>
      <c r="K14" s="179" t="s">
        <v>117</v>
      </c>
    </row>
    <row r="15" spans="1:11" x14ac:dyDescent="0.25">
      <c r="A15" s="43"/>
      <c r="C15" s="7" t="s">
        <v>117</v>
      </c>
      <c r="D15" s="42" t="s">
        <v>117</v>
      </c>
      <c r="E15" s="43" t="s">
        <v>117</v>
      </c>
      <c r="F15" s="42"/>
      <c r="G15" s="187" t="s">
        <v>119</v>
      </c>
      <c r="H15" s="42"/>
      <c r="I15" s="187" t="s">
        <v>119</v>
      </c>
      <c r="K15" s="179" t="s">
        <v>30</v>
      </c>
    </row>
    <row r="16" spans="1:11" x14ac:dyDescent="0.25">
      <c r="A16" s="14"/>
      <c r="C16" s="7" t="s">
        <v>30</v>
      </c>
      <c r="D16" s="42" t="s">
        <v>30</v>
      </c>
      <c r="E16" s="43" t="s">
        <v>30</v>
      </c>
      <c r="F16" s="42"/>
      <c r="G16" s="191" t="s">
        <v>30</v>
      </c>
      <c r="H16" s="42"/>
      <c r="I16" s="191" t="s">
        <v>30</v>
      </c>
      <c r="K16" s="191"/>
    </row>
    <row r="17" spans="1:11" x14ac:dyDescent="0.25">
      <c r="A17" s="16">
        <v>1929</v>
      </c>
      <c r="C17" s="181">
        <v>0</v>
      </c>
      <c r="D17" s="182">
        <f>'WY 1929 (R)'!$BI$7</f>
        <v>581999.22800000175</v>
      </c>
      <c r="E17" s="183">
        <v>0</v>
      </c>
      <c r="F17" s="184"/>
      <c r="G17" s="197">
        <f>'WY 1929 (R)'!$BI$7-'WY 1929 (R)'!$BE$7</f>
        <v>479852.49300000153</v>
      </c>
      <c r="H17" s="184"/>
      <c r="I17" s="197">
        <f>'WY 1929 (R)'!$BF$28</f>
        <v>102146.735</v>
      </c>
      <c r="J17" s="185"/>
      <c r="K17" s="197">
        <f>ROUND('WY 1929 (R)'!$BF$30,1)</f>
        <v>0</v>
      </c>
    </row>
    <row r="18" spans="1:11" x14ac:dyDescent="0.25">
      <c r="A18" s="187">
        <v>1930</v>
      </c>
      <c r="C18" s="188">
        <v>0</v>
      </c>
      <c r="D18" s="184">
        <f>'WY 1930 (R)'!$BI$7</f>
        <v>585451.61300000304</v>
      </c>
      <c r="E18" s="189">
        <v>0</v>
      </c>
      <c r="F18" s="185"/>
      <c r="G18" s="198">
        <f>'WY 1930 (R)'!$BI$7-'WY 1930 (R)'!$BE$7</f>
        <v>496947.86500000273</v>
      </c>
      <c r="H18" s="184"/>
      <c r="I18" s="198">
        <f>'WY 1930 (R)'!$BF$28</f>
        <v>88503.748000000007</v>
      </c>
      <c r="J18" s="185"/>
      <c r="K18" s="198">
        <f>ROUND('WY 1930 (R)'!$BF$30,1)</f>
        <v>0</v>
      </c>
    </row>
    <row r="19" spans="1:11" x14ac:dyDescent="0.25">
      <c r="A19" s="187">
        <v>1931</v>
      </c>
      <c r="C19" s="188">
        <v>0</v>
      </c>
      <c r="D19" s="184">
        <f>'WY 1931 (R)'!$BI$7</f>
        <v>590140.40800000029</v>
      </c>
      <c r="E19" s="189">
        <v>0</v>
      </c>
      <c r="F19" s="185"/>
      <c r="G19" s="198">
        <f>'WY 1931 (R)'!$BI$7-'WY 1931 (R)'!$BE$7</f>
        <v>460914.60400000017</v>
      </c>
      <c r="H19" s="184"/>
      <c r="I19" s="198">
        <f>'WY 1931 (R)'!$BF$28</f>
        <v>129225.80399999997</v>
      </c>
      <c r="J19" s="185"/>
      <c r="K19" s="198">
        <f>ROUND('WY 1931 (R)'!$BF$30,1)</f>
        <v>0</v>
      </c>
    </row>
    <row r="20" spans="1:11" x14ac:dyDescent="0.25">
      <c r="A20" s="187">
        <v>1932</v>
      </c>
      <c r="C20" s="188">
        <v>0</v>
      </c>
      <c r="D20" s="184">
        <f>'WY 1932 (R)'!$BI$7</f>
        <v>563355.65699999954</v>
      </c>
      <c r="E20" s="189">
        <v>0</v>
      </c>
      <c r="F20" s="185"/>
      <c r="G20" s="198">
        <f>'WY 1932 (R)'!$BI$7-'WY 1932 (R)'!$BE$7</f>
        <v>384771.7219999996</v>
      </c>
      <c r="H20" s="184"/>
      <c r="I20" s="198">
        <f>'WY 1932 (R)'!$BF$28</f>
        <v>178583.93499999997</v>
      </c>
      <c r="J20" s="185"/>
      <c r="K20" s="198">
        <f>ROUND('WY 1932 (R)'!$BF$30,1)</f>
        <v>0</v>
      </c>
    </row>
    <row r="21" spans="1:11" x14ac:dyDescent="0.25">
      <c r="A21" s="187">
        <v>1933</v>
      </c>
      <c r="C21" s="188">
        <v>0</v>
      </c>
      <c r="D21" s="184">
        <f>'WY 1933 (R)'!$BI$7</f>
        <v>528813.57600000058</v>
      </c>
      <c r="E21" s="189">
        <v>0</v>
      </c>
      <c r="F21" s="185"/>
      <c r="G21" s="198">
        <f>'WY 1933 (R)'!$BI$7-'WY 1933 (R)'!$BE$7</f>
        <v>264608.72200000047</v>
      </c>
      <c r="H21" s="184"/>
      <c r="I21" s="198">
        <f>'WY 1933 (R)'!$BF$28</f>
        <v>264204.85399999993</v>
      </c>
      <c r="J21" s="185"/>
      <c r="K21" s="198">
        <f>ROUND('WY 1933 (R)'!$BF$30,1)</f>
        <v>0</v>
      </c>
    </row>
    <row r="22" spans="1:11" x14ac:dyDescent="0.25">
      <c r="A22" s="187">
        <v>1934</v>
      </c>
      <c r="C22" s="188">
        <v>0</v>
      </c>
      <c r="D22" s="184">
        <f>'WY 1934 (R)'!$BI$7</f>
        <v>549558.23499999987</v>
      </c>
      <c r="E22" s="189">
        <v>0</v>
      </c>
      <c r="F22" s="185"/>
      <c r="G22" s="198">
        <f>'WY 1934 (R)'!$BI$7-'WY 1934 (R)'!$BE$7</f>
        <v>202988.2589999999</v>
      </c>
      <c r="H22" s="184"/>
      <c r="I22" s="198">
        <f>'WY 1934 (R)'!$BF$28</f>
        <v>346569.97599999962</v>
      </c>
      <c r="J22" s="185"/>
      <c r="K22" s="198">
        <f>ROUND('WY 1934 (R)'!$BF$30,1)</f>
        <v>0</v>
      </c>
    </row>
    <row r="23" spans="1:11" x14ac:dyDescent="0.25">
      <c r="A23" s="187">
        <v>1935</v>
      </c>
      <c r="C23" s="188">
        <v>0</v>
      </c>
      <c r="D23" s="184">
        <f>' WY 1935 (R)'!$BI$7</f>
        <v>555172.41600000125</v>
      </c>
      <c r="E23" s="189">
        <v>0</v>
      </c>
      <c r="F23" s="185"/>
      <c r="G23" s="198">
        <f>' WY 1935 (R)'!$BI$7-' WY 1935 (R)'!$BE$7</f>
        <v>320810.26100000169</v>
      </c>
      <c r="H23" s="184"/>
      <c r="I23" s="198">
        <f>' WY 1935 (R)'!$BF$28</f>
        <v>234362.15499999994</v>
      </c>
      <c r="J23" s="185"/>
      <c r="K23" s="198">
        <f>ROUND(' WY 1935 (R)'!$BF$30,1)</f>
        <v>0</v>
      </c>
    </row>
    <row r="24" spans="1:11" x14ac:dyDescent="0.25">
      <c r="A24" s="187">
        <v>1936</v>
      </c>
      <c r="C24" s="188">
        <v>0</v>
      </c>
      <c r="D24" s="184">
        <f>'WY 1936 (R)'!$BI$7</f>
        <v>573405.3660000026</v>
      </c>
      <c r="E24" s="189">
        <v>0</v>
      </c>
      <c r="F24" s="185"/>
      <c r="G24" s="198">
        <f>'WY 1936 (R)'!$BI$7-'WY 1936 (R)'!$BE$7</f>
        <v>452754.46800000255</v>
      </c>
      <c r="H24" s="184"/>
      <c r="I24" s="198">
        <f>'WY 1936 (R)'!$BF$28</f>
        <v>120650.89799999999</v>
      </c>
      <c r="J24" s="185"/>
      <c r="K24" s="198">
        <f>ROUND('WY 1936 (R)'!$BF$30,1)</f>
        <v>0</v>
      </c>
    </row>
    <row r="25" spans="1:11" x14ac:dyDescent="0.25">
      <c r="A25" s="187">
        <v>1937</v>
      </c>
      <c r="C25" s="188">
        <v>0</v>
      </c>
      <c r="D25" s="184">
        <f>'WY 1937 (R)'!$BI$7</f>
        <v>583325.45699999982</v>
      </c>
      <c r="E25" s="189">
        <v>0</v>
      </c>
      <c r="F25" s="185"/>
      <c r="G25" s="198">
        <f>'WY 1937 (R)'!$BI$7-'WY 1937 (R)'!$BE$7</f>
        <v>491572.72199999978</v>
      </c>
      <c r="H25" s="184"/>
      <c r="I25" s="198">
        <f>'WY 1937 (R)'!$BF$28</f>
        <v>91752.735000000044</v>
      </c>
      <c r="J25" s="185"/>
      <c r="K25" s="198">
        <f>ROUND('WY 1937 (R)'!$BF$30,1)</f>
        <v>0</v>
      </c>
    </row>
    <row r="26" spans="1:11" x14ac:dyDescent="0.25">
      <c r="A26" s="187">
        <v>1938</v>
      </c>
      <c r="C26" s="188">
        <v>0</v>
      </c>
      <c r="D26" s="184">
        <f>'WY 1938 (R)'!$BI$7</f>
        <v>554292.20099999779</v>
      </c>
      <c r="E26" s="189">
        <v>0</v>
      </c>
      <c r="F26" s="185"/>
      <c r="G26" s="198">
        <f>'WY 1938 (R)'!$BI$7-'WY 1938 (R)'!$BE$7</f>
        <v>362217.68899999716</v>
      </c>
      <c r="H26" s="184"/>
      <c r="I26" s="198">
        <f>'WY 1938 (R)'!$BF$28</f>
        <v>192074.51200000016</v>
      </c>
      <c r="J26" s="185"/>
      <c r="K26" s="198">
        <f>ROUND('WY 1938 (R)'!$BF$30,1)</f>
        <v>0</v>
      </c>
    </row>
    <row r="27" spans="1:11" x14ac:dyDescent="0.25">
      <c r="A27" s="187">
        <v>1939</v>
      </c>
      <c r="C27" s="188">
        <v>0</v>
      </c>
      <c r="D27" s="184">
        <f>'WY 1939 (R)'!$BI$7</f>
        <v>567651.64499999711</v>
      </c>
      <c r="E27" s="189">
        <v>0</v>
      </c>
      <c r="F27" s="185"/>
      <c r="G27" s="198">
        <f>'WY 1939 (R)'!$BI$7-'WY 1939 (R)'!$BE$7</f>
        <v>460156.61399999715</v>
      </c>
      <c r="H27" s="184"/>
      <c r="I27" s="198">
        <f>'WY 1939 (R)'!$BF$28</f>
        <v>107495.03100000005</v>
      </c>
      <c r="J27" s="185"/>
      <c r="K27" s="198">
        <f>ROUND('WY 1939 (R)'!$BF$30,1)</f>
        <v>0</v>
      </c>
    </row>
    <row r="28" spans="1:11" x14ac:dyDescent="0.25">
      <c r="A28" s="187">
        <v>1940</v>
      </c>
      <c r="C28" s="188">
        <v>0</v>
      </c>
      <c r="D28" s="184">
        <f>'WY 1940 (R)'!$BI$7</f>
        <v>568990.62599999923</v>
      </c>
      <c r="E28" s="189">
        <v>0</v>
      </c>
      <c r="F28" s="185"/>
      <c r="G28" s="198">
        <f>'WY 1940 (R)'!$BI$7-'WY 1940 (R)'!$BE$7</f>
        <v>428374.84399999911</v>
      </c>
      <c r="H28" s="184"/>
      <c r="I28" s="198">
        <f>'WY 1940 (R)'!$BF$28</f>
        <v>140615.78199999998</v>
      </c>
      <c r="J28" s="185"/>
      <c r="K28" s="198">
        <f>ROUND('WY 1940 (R)'!$BF$30,1)</f>
        <v>0</v>
      </c>
    </row>
    <row r="29" spans="1:11" x14ac:dyDescent="0.25">
      <c r="A29" s="187">
        <v>1941</v>
      </c>
      <c r="C29" s="188">
        <v>0</v>
      </c>
      <c r="D29" s="184">
        <f>'WY 1941 (R)'!$BI$7</f>
        <v>577281.89200000197</v>
      </c>
      <c r="E29" s="189">
        <v>0</v>
      </c>
      <c r="F29" s="185"/>
      <c r="G29" s="198">
        <f>'WY 1941 (R)'!$BI$7-'WY 1941 (R)'!$BE$7</f>
        <v>472347.04000000202</v>
      </c>
      <c r="H29" s="184"/>
      <c r="I29" s="198">
        <f>'WY 1941 (R)'!$BF$28</f>
        <v>104934.85200000004</v>
      </c>
      <c r="J29" s="185"/>
      <c r="K29" s="198">
        <f>ROUND('WY 1941 (R)'!$BF$30,1)</f>
        <v>0</v>
      </c>
    </row>
    <row r="30" spans="1:11" x14ac:dyDescent="0.25">
      <c r="A30" s="187">
        <v>1942</v>
      </c>
      <c r="C30" s="188">
        <v>0</v>
      </c>
      <c r="D30" s="184">
        <f>'WY 1942 (R)'!$BI$7</f>
        <v>556478.75999999978</v>
      </c>
      <c r="E30" s="189">
        <v>0</v>
      </c>
      <c r="F30" s="185"/>
      <c r="G30" s="198">
        <f>'WY 1942 (R)'!$BI$7-'WY 1942 (R)'!$BE$7</f>
        <v>350975.59899999975</v>
      </c>
      <c r="H30" s="184"/>
      <c r="I30" s="198">
        <f>'WY 1942 (R)'!$BF$28</f>
        <v>205503.16099999999</v>
      </c>
      <c r="J30" s="185"/>
      <c r="K30" s="198">
        <f>ROUND('WY 1942 (R)'!$BF$30,1)</f>
        <v>0</v>
      </c>
    </row>
    <row r="31" spans="1:11" x14ac:dyDescent="0.25">
      <c r="A31" s="187">
        <v>1943</v>
      </c>
      <c r="C31" s="188">
        <v>0</v>
      </c>
      <c r="D31" s="184">
        <f>'WY 1943 (R)'!$BI$7</f>
        <v>543156.60799999966</v>
      </c>
      <c r="E31" s="189">
        <v>0</v>
      </c>
      <c r="F31" s="185"/>
      <c r="G31" s="198">
        <f>'WY 1943 (R)'!$BI$7-'WY 1943 (R)'!$BE$7</f>
        <v>340335.84999999939</v>
      </c>
      <c r="H31" s="184"/>
      <c r="I31" s="198">
        <f>'WY 1943 (R)'!$BF$28</f>
        <v>202820.75800000012</v>
      </c>
      <c r="J31" s="185"/>
      <c r="K31" s="198">
        <f>ROUND('WY 1943 (R)'!$BF$30,1)</f>
        <v>0</v>
      </c>
    </row>
    <row r="32" spans="1:11" x14ac:dyDescent="0.25">
      <c r="A32" s="187">
        <v>1944</v>
      </c>
      <c r="C32" s="188">
        <v>0</v>
      </c>
      <c r="D32" s="184">
        <f>'WY 1944 (R)'!$BI$7</f>
        <v>590987.11299999873</v>
      </c>
      <c r="E32" s="189">
        <v>0</v>
      </c>
      <c r="F32" s="185"/>
      <c r="G32" s="198">
        <f>'WY 1944 (R)'!$BI$7-'WY 1944 (R)'!$BE$7</f>
        <v>492175.26899999869</v>
      </c>
      <c r="H32" s="184"/>
      <c r="I32" s="198">
        <f>'WY 1944 (R)'!$BF$28</f>
        <v>98811.844000000041</v>
      </c>
      <c r="J32" s="185"/>
      <c r="K32" s="198">
        <f>ROUND('WY 1944 (R)'!$BF$30,1)</f>
        <v>0</v>
      </c>
    </row>
    <row r="33" spans="1:11" x14ac:dyDescent="0.25">
      <c r="A33" s="187">
        <v>1945</v>
      </c>
      <c r="C33" s="188">
        <v>0</v>
      </c>
      <c r="D33" s="184">
        <f>'WY 1945 (R)'!$BI$7</f>
        <v>580190.31000000017</v>
      </c>
      <c r="E33" s="189">
        <v>0</v>
      </c>
      <c r="F33" s="185"/>
      <c r="G33" s="198">
        <f>'WY 1945 (R)'!$BI$7-'WY 1945 (R)'!$BE$7</f>
        <v>503065.61500000028</v>
      </c>
      <c r="H33" s="184"/>
      <c r="I33" s="198">
        <f>'WY 1945 (R)'!$BF$28</f>
        <v>77124.695000000007</v>
      </c>
      <c r="J33" s="185"/>
      <c r="K33" s="198">
        <f>ROUND('WY 1945 (R)'!$BF$30,1)</f>
        <v>0</v>
      </c>
    </row>
    <row r="34" spans="1:11" x14ac:dyDescent="0.25">
      <c r="A34" s="187">
        <v>1946</v>
      </c>
      <c r="C34" s="188">
        <v>0</v>
      </c>
      <c r="D34" s="184">
        <f>'WY 1946 (R)'!$BI$7</f>
        <v>538421.75099999912</v>
      </c>
      <c r="E34" s="189">
        <v>0</v>
      </c>
      <c r="F34" s="185"/>
      <c r="G34" s="198">
        <f>'WY 1946 (R)'!$BI$7-'WY 1946 (R)'!$BE$7</f>
        <v>313871.12099999911</v>
      </c>
      <c r="H34" s="184"/>
      <c r="I34" s="198">
        <f>'WY 1946 (R)'!$BF$28</f>
        <v>224550.63000000012</v>
      </c>
      <c r="J34" s="185"/>
      <c r="K34" s="198">
        <f>ROUND('WY 1946 (R)'!$BF$30,1)</f>
        <v>0</v>
      </c>
    </row>
    <row r="35" spans="1:11" x14ac:dyDescent="0.25">
      <c r="A35" s="187">
        <v>1947</v>
      </c>
      <c r="C35" s="188">
        <v>0</v>
      </c>
      <c r="D35" s="184">
        <f>' WY 1947 (R)'!$BI$7</f>
        <v>530911.52799999889</v>
      </c>
      <c r="E35" s="189">
        <v>0</v>
      </c>
      <c r="F35" s="185"/>
      <c r="G35" s="198">
        <f>' WY 1947 (R)'!$BI$7-' WY 1947 (R)'!$BE$7</f>
        <v>251553.58499999874</v>
      </c>
      <c r="H35" s="184"/>
      <c r="I35" s="198">
        <f>' WY 1947 (R)'!$BF$28</f>
        <v>279357.94299999997</v>
      </c>
      <c r="J35" s="185"/>
      <c r="K35" s="198">
        <f>ROUND(' WY 1947 (R)'!$BF$30,1)</f>
        <v>0</v>
      </c>
    </row>
    <row r="36" spans="1:11" x14ac:dyDescent="0.25">
      <c r="A36" s="187">
        <v>1948</v>
      </c>
      <c r="C36" s="188">
        <v>0</v>
      </c>
      <c r="D36" s="184">
        <f>'WY 1948 (R)'!$BI$7</f>
        <v>532980.74699999939</v>
      </c>
      <c r="E36" s="189">
        <v>0</v>
      </c>
      <c r="F36" s="185"/>
      <c r="G36" s="198">
        <f>'WY 1948 (R)'!$BI$7-'WY 1948 (R)'!$BE$7</f>
        <v>199926.34699999943</v>
      </c>
      <c r="H36" s="184"/>
      <c r="I36" s="198">
        <f>'WY 1948 (R)'!$BF$28</f>
        <v>333054.40000000031</v>
      </c>
      <c r="J36" s="185"/>
      <c r="K36" s="198">
        <f>ROUND('WY 1948 (R)'!$BF$30,1)</f>
        <v>0</v>
      </c>
    </row>
    <row r="37" spans="1:11" x14ac:dyDescent="0.25">
      <c r="A37" s="187">
        <v>1949</v>
      </c>
      <c r="C37" s="188">
        <v>0</v>
      </c>
      <c r="D37" s="184">
        <f>'WY 1949 (R)'!$BI$7</f>
        <v>560340.3119999991</v>
      </c>
      <c r="E37" s="189">
        <v>0</v>
      </c>
      <c r="F37" s="185"/>
      <c r="G37" s="198">
        <f>'WY 1949 (R)'!$BI$7-'WY 1949 (R)'!$BE$7</f>
        <v>378517.39999999863</v>
      </c>
      <c r="H37" s="184"/>
      <c r="I37" s="198">
        <f>'WY 1949 (R)'!$BF$28</f>
        <v>181822.91200000016</v>
      </c>
      <c r="J37" s="185"/>
      <c r="K37" s="198">
        <f>ROUND('WY 1949 (R)'!$BF$30,1)</f>
        <v>0</v>
      </c>
    </row>
    <row r="38" spans="1:11" x14ac:dyDescent="0.25">
      <c r="A38" s="187">
        <v>1950</v>
      </c>
      <c r="C38" s="188">
        <v>0</v>
      </c>
      <c r="D38" s="184">
        <f>'WY 1950 (R)'!$BI$7</f>
        <v>522313.67999999993</v>
      </c>
      <c r="E38" s="189">
        <v>0</v>
      </c>
      <c r="F38" s="185"/>
      <c r="G38" s="198">
        <f>'WY 1950 (R)'!$BI$7-'WY 1950 (R)'!$BE$7</f>
        <v>246405.77000000031</v>
      </c>
      <c r="H38" s="184"/>
      <c r="I38" s="198">
        <f>'WY 1950 (R)'!$BF$28</f>
        <v>275907.91000000056</v>
      </c>
      <c r="J38" s="185"/>
      <c r="K38" s="198">
        <f>ROUND('WY 1950 (R)'!$BF$30,1)</f>
        <v>0</v>
      </c>
    </row>
    <row r="39" spans="1:11" x14ac:dyDescent="0.25">
      <c r="A39" s="187">
        <v>1951</v>
      </c>
      <c r="C39" s="188">
        <v>0</v>
      </c>
      <c r="D39" s="184">
        <f>'WY 1951 (R)'!$BI$7</f>
        <v>524657.90899999917</v>
      </c>
      <c r="E39" s="189">
        <v>0</v>
      </c>
      <c r="F39" s="185"/>
      <c r="G39" s="198">
        <f>'WY 1951 (R)'!$BI$7-'WY 1951 (R)'!$BE$7</f>
        <v>169723.58399999939</v>
      </c>
      <c r="H39" s="184"/>
      <c r="I39" s="198">
        <f>'WY 1951 (R)'!$BF$28</f>
        <v>354934.32500000036</v>
      </c>
      <c r="J39" s="185"/>
      <c r="K39" s="198">
        <f>ROUND('WY 1951 (R)'!$BF$30,1)</f>
        <v>0</v>
      </c>
    </row>
    <row r="40" spans="1:11" x14ac:dyDescent="0.25">
      <c r="A40" s="187">
        <v>1952</v>
      </c>
      <c r="C40" s="188">
        <v>0</v>
      </c>
      <c r="D40" s="184">
        <f>'WY 1952 (R)'!$BI$7</f>
        <v>547353.68799999752</v>
      </c>
      <c r="E40" s="189">
        <v>0</v>
      </c>
      <c r="F40" s="185"/>
      <c r="G40" s="198">
        <f>'WY 1952 (R)'!$BI$7-'WY 1952 (R)'!$BE$7</f>
        <v>250031.62699999753</v>
      </c>
      <c r="H40" s="184"/>
      <c r="I40" s="198">
        <f>'WY 1952 (R)'!$BF$28</f>
        <v>297322.06100000022</v>
      </c>
      <c r="J40" s="185"/>
      <c r="K40" s="198">
        <f>ROUND('WY 1952 (R)'!$BF$30,1)</f>
        <v>0</v>
      </c>
    </row>
    <row r="41" spans="1:11" x14ac:dyDescent="0.25">
      <c r="A41" s="187">
        <v>1953</v>
      </c>
      <c r="C41" s="188">
        <v>0</v>
      </c>
      <c r="D41" s="184">
        <f>'WY 1953 (R)'!$BI$7</f>
        <v>545685.95999999973</v>
      </c>
      <c r="E41" s="189">
        <v>0</v>
      </c>
      <c r="F41" s="185"/>
      <c r="G41" s="198">
        <f>'WY 1953 (R)'!$BI$7-'WY 1953 (R)'!$BE$7</f>
        <v>356788.56600000022</v>
      </c>
      <c r="H41" s="184"/>
      <c r="I41" s="198">
        <f>'WY 1953 (R)'!$BF$28</f>
        <v>188897.39399999997</v>
      </c>
      <c r="J41" s="185"/>
      <c r="K41" s="198">
        <f>ROUND('WY 1953 (R)'!$BF$30,1)</f>
        <v>0</v>
      </c>
    </row>
    <row r="42" spans="1:11" x14ac:dyDescent="0.25">
      <c r="A42" s="187">
        <v>1954</v>
      </c>
      <c r="C42" s="188">
        <v>0</v>
      </c>
      <c r="D42" s="184">
        <f>'WY 1954 (R)'!$BI$7</f>
        <v>526461.31600000034</v>
      </c>
      <c r="E42" s="189">
        <v>0</v>
      </c>
      <c r="F42" s="185"/>
      <c r="G42" s="198">
        <f>'WY 1954 (R)'!$BI$7-'WY 1954 (R)'!$BE$7</f>
        <v>206273.76400000049</v>
      </c>
      <c r="H42" s="184"/>
      <c r="I42" s="198">
        <f>'WY 1954 (R)'!$BF$28</f>
        <v>320187.55200000043</v>
      </c>
      <c r="J42" s="185"/>
      <c r="K42" s="198">
        <f>ROUND('WY 1954 (R)'!$BF$30,1)</f>
        <v>0</v>
      </c>
    </row>
    <row r="43" spans="1:11" x14ac:dyDescent="0.25">
      <c r="A43" s="187">
        <v>1955</v>
      </c>
      <c r="C43" s="188">
        <v>0</v>
      </c>
      <c r="D43" s="184">
        <f>'WY 1955 (R)'!$BI$7</f>
        <v>541893.57899999933</v>
      </c>
      <c r="E43" s="189">
        <v>0</v>
      </c>
      <c r="F43" s="185"/>
      <c r="G43" s="198">
        <f>'WY 1955 (R)'!$BI$7-'WY 1955 (R)'!$BE$7</f>
        <v>293968.22099999897</v>
      </c>
      <c r="H43" s="184"/>
      <c r="I43" s="198">
        <f>'WY 1955 (R)'!$BF$28</f>
        <v>247925.35800000012</v>
      </c>
      <c r="J43" s="185"/>
      <c r="K43" s="198">
        <f>ROUND('WY 1955 (R)'!$BF$30,1)</f>
        <v>0</v>
      </c>
    </row>
    <row r="44" spans="1:11" x14ac:dyDescent="0.25">
      <c r="A44" s="187">
        <v>1956</v>
      </c>
      <c r="C44" s="188">
        <v>0</v>
      </c>
      <c r="D44" s="184">
        <f>'WY 1956 (R)'!$BI$7</f>
        <v>528191.33400000155</v>
      </c>
      <c r="E44" s="189">
        <v>0</v>
      </c>
      <c r="F44" s="185"/>
      <c r="G44" s="198">
        <f>'WY 1956 (R)'!$BI$7-'WY 1956 (R)'!$BE$7</f>
        <v>178247.50600000058</v>
      </c>
      <c r="H44" s="184"/>
      <c r="I44" s="198">
        <f>'WY 1956 (R)'!$BF$28</f>
        <v>349943.82800000045</v>
      </c>
      <c r="J44" s="185"/>
      <c r="K44" s="198">
        <f>ROUND('WY 1956 (R)'!$BF$30,1)</f>
        <v>0</v>
      </c>
    </row>
    <row r="45" spans="1:11" x14ac:dyDescent="0.25">
      <c r="A45" s="187">
        <v>1957</v>
      </c>
      <c r="C45" s="188">
        <v>0</v>
      </c>
      <c r="D45" s="184">
        <f>'WY 1957 (R)'!$BI$7</f>
        <v>549498.62799999956</v>
      </c>
      <c r="E45" s="189">
        <v>0</v>
      </c>
      <c r="F45" s="185"/>
      <c r="G45" s="198">
        <f>'WY 1957 (R)'!$BI$7-'WY 1957 (R)'!$BE$7</f>
        <v>326335.56300000008</v>
      </c>
      <c r="H45" s="184"/>
      <c r="I45" s="198">
        <f>'WY 1957 (R)'!$BF$28</f>
        <v>223163.06500000009</v>
      </c>
      <c r="J45" s="185"/>
      <c r="K45" s="198">
        <f>ROUND('WY 1957 (R)'!$BF$30,1)</f>
        <v>0</v>
      </c>
    </row>
    <row r="46" spans="1:11" s="88" customFormat="1" x14ac:dyDescent="0.25">
      <c r="A46" s="179">
        <v>1958</v>
      </c>
      <c r="C46" s="188">
        <v>0</v>
      </c>
      <c r="D46" s="184">
        <f>'WY 1958 (R)'!$BI$7</f>
        <v>542508.60399999924</v>
      </c>
      <c r="E46" s="189">
        <v>0</v>
      </c>
      <c r="F46" s="185"/>
      <c r="G46" s="198">
        <f>'WY 1958 (R)'!$BI$7-'WY 1958 (R)'!$BE$7</f>
        <v>360320.92199999979</v>
      </c>
      <c r="H46" s="184"/>
      <c r="I46" s="198">
        <f>'WY 1958 (R)'!$BF$28</f>
        <v>182187.6820000002</v>
      </c>
      <c r="J46" s="185"/>
      <c r="K46" s="198">
        <f>ROUND('WY 1958 (R)'!$BF$30,1)</f>
        <v>0</v>
      </c>
    </row>
    <row r="47" spans="1:11" x14ac:dyDescent="0.25">
      <c r="A47" s="187">
        <v>1959</v>
      </c>
      <c r="C47" s="188">
        <v>0</v>
      </c>
      <c r="D47" s="184">
        <f>'WY 1959 (R)'!$BI$7</f>
        <v>511748.68500000099</v>
      </c>
      <c r="E47" s="189">
        <v>0</v>
      </c>
      <c r="F47" s="185"/>
      <c r="G47" s="198">
        <f>'WY 1959 (R)'!$BI$7-'WY 1959 (R)'!$BE$7</f>
        <v>172603.30300000065</v>
      </c>
      <c r="H47" s="184"/>
      <c r="I47" s="198">
        <f>'WY 1959 (R)'!$BF$28</f>
        <v>339145.38200000039</v>
      </c>
      <c r="J47" s="185"/>
      <c r="K47" s="198">
        <f>ROUND('WY 1959 (R)'!$BF$30,1)</f>
        <v>0</v>
      </c>
    </row>
    <row r="48" spans="1:11" x14ac:dyDescent="0.25">
      <c r="A48" s="187">
        <v>1960</v>
      </c>
      <c r="C48" s="188">
        <v>0</v>
      </c>
      <c r="D48" s="184">
        <f>'WY 1960 (R)'!$BI$7</f>
        <v>541829.81900000072</v>
      </c>
      <c r="E48" s="189">
        <v>0</v>
      </c>
      <c r="F48" s="185"/>
      <c r="G48" s="198">
        <f>'WY 1960 (R)'!$BI$7-'WY 1960 (R)'!$BE$7</f>
        <v>199000.07300000009</v>
      </c>
      <c r="H48" s="184"/>
      <c r="I48" s="198">
        <f>'WY 1960 (R)'!$BF$28</f>
        <v>342829.74600000033</v>
      </c>
      <c r="J48" s="185"/>
      <c r="K48" s="198">
        <f>ROUND('WY 1960 (R)'!$BF$30,1)</f>
        <v>0</v>
      </c>
    </row>
    <row r="49" spans="1:11" x14ac:dyDescent="0.25">
      <c r="A49" s="187">
        <v>1961</v>
      </c>
      <c r="C49" s="188">
        <v>0</v>
      </c>
      <c r="D49" s="184">
        <f>'WY 1961 (R)'!$BI$7</f>
        <v>547540.7359999998</v>
      </c>
      <c r="E49" s="189">
        <v>0</v>
      </c>
      <c r="F49" s="185"/>
      <c r="G49" s="198">
        <f>'WY 1961 (R)'!$BI$7-'WY 1961 (R)'!$BE$7</f>
        <v>268849.10299999965</v>
      </c>
      <c r="H49" s="184"/>
      <c r="I49" s="198">
        <f>'WY 1961 (R)'!$BF$28</f>
        <v>278691.63300000026</v>
      </c>
      <c r="J49" s="185"/>
      <c r="K49" s="198">
        <f>ROUND('WY 1961 (R)'!$BF$30,1)</f>
        <v>0</v>
      </c>
    </row>
    <row r="50" spans="1:11" x14ac:dyDescent="0.25">
      <c r="A50" s="187">
        <v>1962</v>
      </c>
      <c r="C50" s="188">
        <v>0</v>
      </c>
      <c r="D50" s="184">
        <f>'WY 1962 (R)'!$BI$7</f>
        <v>545214.20700000168</v>
      </c>
      <c r="E50" s="189">
        <v>0</v>
      </c>
      <c r="F50" s="185"/>
      <c r="G50" s="198">
        <f>'WY 1962 (R)'!$BI$7-'WY 1962 (R)'!$BE$7</f>
        <v>341950.23600000155</v>
      </c>
      <c r="H50" s="184"/>
      <c r="I50" s="198">
        <f>'WY 1962 (R)'!$BF$28</f>
        <v>203263.97100000011</v>
      </c>
      <c r="J50" s="185"/>
      <c r="K50" s="198">
        <f>ROUND('WY 1962 (R)'!$BF$30,1)</f>
        <v>0</v>
      </c>
    </row>
    <row r="51" spans="1:11" x14ac:dyDescent="0.25">
      <c r="A51" s="187">
        <v>1963</v>
      </c>
      <c r="C51" s="188">
        <v>0</v>
      </c>
      <c r="D51" s="184">
        <f>'WY 1963 (R)'!$BI$7</f>
        <v>548393.76400000125</v>
      </c>
      <c r="E51" s="189">
        <v>0</v>
      </c>
      <c r="F51" s="185"/>
      <c r="G51" s="198">
        <f>'WY 1963 (R)'!$BI$7-'WY 1963 (R)'!$BE$7</f>
        <v>311004.53800000111</v>
      </c>
      <c r="H51" s="184"/>
      <c r="I51" s="198">
        <f>'WY 1963 (R)'!$BF$28</f>
        <v>237389.22600000014</v>
      </c>
      <c r="J51" s="185"/>
      <c r="K51" s="198">
        <f>ROUND('WY 1963 (R)'!$BF$30,1)</f>
        <v>0</v>
      </c>
    </row>
    <row r="52" spans="1:11" x14ac:dyDescent="0.25">
      <c r="A52" s="187">
        <v>1964</v>
      </c>
      <c r="C52" s="188">
        <v>0</v>
      </c>
      <c r="D52" s="184">
        <f>'WY 1964 (R)'!$BI$7</f>
        <v>536260.16999999923</v>
      </c>
      <c r="E52" s="189">
        <v>0</v>
      </c>
      <c r="F52" s="185"/>
      <c r="G52" s="198">
        <f>'WY 1964 (R)'!$BI$7-'WY 1964 (R)'!$BE$7</f>
        <v>299795.82399999932</v>
      </c>
      <c r="H52" s="184"/>
      <c r="I52" s="198">
        <f>'WY 1964 (R)'!$BF$28</f>
        <v>236464.34600000014</v>
      </c>
      <c r="J52" s="185"/>
      <c r="K52" s="198">
        <f>ROUND('WY 1964 (R)'!$BF$30,1)</f>
        <v>0</v>
      </c>
    </row>
    <row r="53" spans="1:11" x14ac:dyDescent="0.25">
      <c r="A53" s="187">
        <v>1965</v>
      </c>
      <c r="C53" s="188">
        <v>0</v>
      </c>
      <c r="D53" s="184">
        <f>'WY 1965 (R)'!$BI$7</f>
        <v>531125.51000000094</v>
      </c>
      <c r="E53" s="189">
        <v>0</v>
      </c>
      <c r="F53" s="185"/>
      <c r="G53" s="198">
        <f>'WY 1965 (R)'!$BI$7-'WY 1965 (R)'!$BE$7</f>
        <v>210449.82400000119</v>
      </c>
      <c r="H53" s="184"/>
      <c r="I53" s="198">
        <f>'WY 1965 (R)'!$BF$28</f>
        <v>320675.68600000016</v>
      </c>
      <c r="J53" s="185"/>
      <c r="K53" s="198">
        <f>ROUND('WY 1965 (R)'!$BF$30,1)</f>
        <v>0</v>
      </c>
    </row>
    <row r="54" spans="1:11" x14ac:dyDescent="0.25">
      <c r="A54" s="187">
        <v>1966</v>
      </c>
      <c r="C54" s="188">
        <v>0</v>
      </c>
      <c r="D54" s="184">
        <f>'WY 1966 (R)'!$BI$7</f>
        <v>549237.59399999981</v>
      </c>
      <c r="E54" s="189">
        <v>0</v>
      </c>
      <c r="F54" s="185"/>
      <c r="G54" s="198">
        <f>'WY 1966 (R)'!$BI$7-'WY 1966 (R)'!$BE$7</f>
        <v>325454.97399999958</v>
      </c>
      <c r="H54" s="184"/>
      <c r="I54" s="198">
        <f>'WY 1966 (R)'!$BF$28</f>
        <v>223782.6200000002</v>
      </c>
      <c r="J54" s="185"/>
      <c r="K54" s="198">
        <f>ROUND('WY 1966 (R)'!$BF$30,1)</f>
        <v>0</v>
      </c>
    </row>
    <row r="55" spans="1:11" x14ac:dyDescent="0.25">
      <c r="A55" s="187">
        <v>1967</v>
      </c>
      <c r="C55" s="188">
        <v>0</v>
      </c>
      <c r="D55" s="184">
        <f>'WY 1967 (R)'!$BI$7</f>
        <v>537542.2139999998</v>
      </c>
      <c r="E55" s="189">
        <v>0</v>
      </c>
      <c r="F55" s="185"/>
      <c r="G55" s="198">
        <f>'WY 1967 (R)'!$BI$7-'WY 1967 (R)'!$BE$7</f>
        <v>246086.04000000062</v>
      </c>
      <c r="H55" s="184"/>
      <c r="I55" s="198">
        <f>'WY 1967 (R)'!$BF$28</f>
        <v>291456.17400000017</v>
      </c>
      <c r="J55" s="185"/>
      <c r="K55" s="198">
        <f>ROUND('WY 1967 (R)'!$BF$30,1)</f>
        <v>0</v>
      </c>
    </row>
    <row r="56" spans="1:11" x14ac:dyDescent="0.25">
      <c r="A56" s="187">
        <v>1968</v>
      </c>
      <c r="C56" s="188">
        <v>0</v>
      </c>
      <c r="D56" s="184">
        <f>'WY 1968 (R)'!$BI$7</f>
        <v>535191.95599999838</v>
      </c>
      <c r="E56" s="189">
        <v>0</v>
      </c>
      <c r="F56" s="185"/>
      <c r="G56" s="198">
        <f>'WY 1968 (R)'!$BI$7-'WY 1968 (R)'!$BE$7</f>
        <v>257330.12999999791</v>
      </c>
      <c r="H56" s="184"/>
      <c r="I56" s="198">
        <f>'WY 1968 (R)'!$BF$28</f>
        <v>277861.82600000035</v>
      </c>
      <c r="J56" s="185"/>
      <c r="K56" s="198">
        <f>ROUND('WY 1968 (R)'!$BF$30,1)</f>
        <v>0</v>
      </c>
    </row>
    <row r="57" spans="1:11" x14ac:dyDescent="0.25">
      <c r="A57" s="187">
        <v>1969</v>
      </c>
      <c r="C57" s="188">
        <v>0</v>
      </c>
      <c r="D57" s="184">
        <f>'WY 1969 (R)'!$BI$7</f>
        <v>541851.17599999974</v>
      </c>
      <c r="E57" s="189">
        <v>0</v>
      </c>
      <c r="F57" s="185"/>
      <c r="G57" s="198">
        <f>'WY 1969 (R)'!$BI$7-'WY 1969 (R)'!$BE$7</f>
        <v>206612.14499999938</v>
      </c>
      <c r="H57" s="184"/>
      <c r="I57" s="198">
        <f>'WY 1969 (R)'!$BF$28</f>
        <v>335239.0310000006</v>
      </c>
      <c r="J57" s="185"/>
      <c r="K57" s="198">
        <f>ROUND('WY 1969 (R)'!$BF$30,1)</f>
        <v>0</v>
      </c>
    </row>
    <row r="58" spans="1:11" x14ac:dyDescent="0.25">
      <c r="A58" s="187">
        <v>1970</v>
      </c>
      <c r="C58" s="188">
        <v>0</v>
      </c>
      <c r="D58" s="184">
        <f>'WY 1970 (R)'!$BI$7</f>
        <v>554496.88000000047</v>
      </c>
      <c r="E58" s="189">
        <v>0</v>
      </c>
      <c r="F58" s="185"/>
      <c r="G58" s="198">
        <f>'WY 1970 (R)'!$BI$7-'WY 1970 (R)'!$BE$7</f>
        <v>411319.72700000065</v>
      </c>
      <c r="H58" s="184"/>
      <c r="I58" s="198">
        <f>'WY 1970 (R)'!$BF$28</f>
        <v>143177.15300000005</v>
      </c>
      <c r="J58" s="185"/>
      <c r="K58" s="198">
        <f>ROUND('WY 1970 (R)'!$BF$30,1)</f>
        <v>0</v>
      </c>
    </row>
    <row r="59" spans="1:11" x14ac:dyDescent="0.25">
      <c r="A59" s="187">
        <v>1971</v>
      </c>
      <c r="C59" s="188">
        <v>0</v>
      </c>
      <c r="D59" s="184">
        <f>'WY 1971 (R)'!$BI$7</f>
        <v>527568.18399999966</v>
      </c>
      <c r="E59" s="189">
        <v>0</v>
      </c>
      <c r="F59" s="185"/>
      <c r="G59" s="198">
        <f>'WY 1971 (R)'!$BI$7-'WY 1971 (R)'!$BE$7</f>
        <v>252628.67699999979</v>
      </c>
      <c r="H59" s="184"/>
      <c r="I59" s="198">
        <f>'WY 1971 (R)'!$BF$28</f>
        <v>274939.50700000022</v>
      </c>
      <c r="J59" s="185"/>
      <c r="K59" s="198">
        <f>ROUND('WY 1971 (R)'!$BF$30,1)</f>
        <v>0</v>
      </c>
    </row>
    <row r="60" spans="1:11" x14ac:dyDescent="0.25">
      <c r="A60" s="187">
        <v>1972</v>
      </c>
      <c r="C60" s="188">
        <v>0</v>
      </c>
      <c r="D60" s="184">
        <f>'WY 1972 (R)'!$BI$7</f>
        <v>526115.43800000008</v>
      </c>
      <c r="E60" s="189">
        <v>0</v>
      </c>
      <c r="F60" s="185"/>
      <c r="G60" s="198">
        <f>'WY 1972 (R)'!$BI$7-'WY 1972 (R)'!$BE$7</f>
        <v>215168.53100000008</v>
      </c>
      <c r="H60" s="184"/>
      <c r="I60" s="198">
        <f>'WY 1972 (R)'!$BF$28</f>
        <v>310946.90700000024</v>
      </c>
      <c r="J60" s="185"/>
      <c r="K60" s="198">
        <f>ROUND('WY 1972 (R)'!$BF$30,1)</f>
        <v>0</v>
      </c>
    </row>
    <row r="61" spans="1:11" x14ac:dyDescent="0.25">
      <c r="A61" s="187">
        <v>1973</v>
      </c>
      <c r="C61" s="188">
        <v>0</v>
      </c>
      <c r="D61" s="184">
        <f>'WY 1973 (R)'!$BI$7</f>
        <v>568896.88500000047</v>
      </c>
      <c r="E61" s="189">
        <v>0</v>
      </c>
      <c r="F61" s="185"/>
      <c r="G61" s="198">
        <f>'WY 1973 (R)'!$BI$7-'WY 1973 (R)'!$BE$7</f>
        <v>447245.1030000007</v>
      </c>
      <c r="H61" s="184"/>
      <c r="I61" s="198">
        <f>'WY 1973 (R)'!$BF$28</f>
        <v>121651.78200000005</v>
      </c>
      <c r="J61" s="185"/>
      <c r="K61" s="198">
        <f>ROUND('WY 1973 (R)'!$BF$30,1)</f>
        <v>0</v>
      </c>
    </row>
    <row r="62" spans="1:11" x14ac:dyDescent="0.25">
      <c r="A62" s="187">
        <v>1974</v>
      </c>
      <c r="C62" s="188">
        <v>0</v>
      </c>
      <c r="D62" s="184">
        <f>'WY 1974 (R)'!$BI$7</f>
        <v>528419.38200000126</v>
      </c>
      <c r="E62" s="189">
        <v>0</v>
      </c>
      <c r="F62" s="185"/>
      <c r="G62" s="198">
        <f>'WY 1974 (R)'!$BI$7-'WY 1974 (R)'!$BE$7</f>
        <v>210019.31000000174</v>
      </c>
      <c r="H62" s="184"/>
      <c r="I62" s="198">
        <f>'WY 1974 (R)'!$BF$28</f>
        <v>318400.0720000001</v>
      </c>
      <c r="J62" s="185"/>
      <c r="K62" s="198">
        <f>ROUND('WY 1974 (R)'!$BF$30,1)</f>
        <v>0</v>
      </c>
    </row>
    <row r="63" spans="1:11" x14ac:dyDescent="0.25">
      <c r="A63" s="187">
        <v>1975</v>
      </c>
      <c r="C63" s="188">
        <v>0</v>
      </c>
      <c r="D63" s="184">
        <f>'WY 1975 (R)'!$BI$7</f>
        <v>530634.54900000175</v>
      </c>
      <c r="E63" s="189">
        <v>0</v>
      </c>
      <c r="F63" s="185"/>
      <c r="G63" s="198">
        <f>'WY 1975 (R)'!$BI$7-'WY 1975 (R)'!$BE$7</f>
        <v>326371.70700000157</v>
      </c>
      <c r="H63" s="184"/>
      <c r="I63" s="198">
        <f>'WY 1975 (R)'!$BF$28</f>
        <v>204262.84200000015</v>
      </c>
      <c r="J63" s="185"/>
      <c r="K63" s="198">
        <f>ROUND('WY 1975 (R)'!$BF$30,1)</f>
        <v>0</v>
      </c>
    </row>
    <row r="64" spans="1:11" x14ac:dyDescent="0.25">
      <c r="A64" s="187">
        <v>1976</v>
      </c>
      <c r="C64" s="188">
        <v>0</v>
      </c>
      <c r="D64" s="184">
        <f>'WY 1976 (R)'!$BI$7</f>
        <v>525684.13199999894</v>
      </c>
      <c r="E64" s="189">
        <v>0</v>
      </c>
      <c r="F64" s="185"/>
      <c r="G64" s="198">
        <f>'WY 1976 (R)'!$BI$7-'WY 1976 (R)'!$BE$7</f>
        <v>139349.71199999913</v>
      </c>
      <c r="H64" s="184"/>
      <c r="I64" s="198">
        <f>'WY 1976 (R)'!$BF$28</f>
        <v>386334.42000000027</v>
      </c>
      <c r="J64" s="185"/>
      <c r="K64" s="198">
        <f>ROUND('WY 1976 (R)'!$BF$30,1)</f>
        <v>0</v>
      </c>
    </row>
    <row r="65" spans="1:11" x14ac:dyDescent="0.25">
      <c r="A65" s="187">
        <v>1977</v>
      </c>
      <c r="C65" s="188">
        <v>0</v>
      </c>
      <c r="D65" s="184">
        <f>'WY 1977 (R)'!$BI$7</f>
        <v>587967.31100000069</v>
      </c>
      <c r="E65" s="189">
        <v>0</v>
      </c>
      <c r="F65" s="185"/>
      <c r="G65" s="198">
        <f>'WY 1977 (R)'!$BI$7-'WY 1977 (R)'!$BE$7</f>
        <v>483509.43700000062</v>
      </c>
      <c r="H65" s="184"/>
      <c r="I65" s="198">
        <f>'WY 1977 (R)'!$BF$28</f>
        <v>104457.87400000003</v>
      </c>
      <c r="J65" s="185"/>
      <c r="K65" s="198">
        <f>ROUND('WY 1977 (R)'!$BF$30,1)</f>
        <v>0</v>
      </c>
    </row>
    <row r="66" spans="1:11" x14ac:dyDescent="0.25">
      <c r="A66" s="187">
        <v>1978</v>
      </c>
      <c r="C66" s="188">
        <v>0</v>
      </c>
      <c r="D66" s="184">
        <f>'WY 1978 (R)'!$BI$7</f>
        <v>549634.59500000149</v>
      </c>
      <c r="E66" s="189">
        <v>0</v>
      </c>
      <c r="F66" s="185"/>
      <c r="G66" s="198">
        <f>'WY 1978 (R)'!$BI$7-'WY 1978 (R)'!$BE$7</f>
        <v>336568.39100000169</v>
      </c>
      <c r="H66" s="184"/>
      <c r="I66" s="198">
        <f>'WY 1978 (R)'!$BF$28</f>
        <v>213066.20400000017</v>
      </c>
      <c r="J66" s="185"/>
      <c r="K66" s="198">
        <f>ROUND('WY 1978 (R)'!$BF$30,1)</f>
        <v>0</v>
      </c>
    </row>
    <row r="67" spans="1:11" x14ac:dyDescent="0.25">
      <c r="A67" s="187">
        <v>1979</v>
      </c>
      <c r="C67" s="188">
        <v>0</v>
      </c>
      <c r="D67" s="184">
        <f>'WY 1979 (R)'!$BI$7</f>
        <v>569716.87700000056</v>
      </c>
      <c r="E67" s="189">
        <v>0</v>
      </c>
      <c r="F67" s="185"/>
      <c r="G67" s="198">
        <f>'WY 1979 (R)'!$BI$7-'WY 1979 (R)'!$BE$7</f>
        <v>461392.00000000064</v>
      </c>
      <c r="H67" s="184"/>
      <c r="I67" s="198">
        <f>'WY 1979 (R)'!$BF$28</f>
        <v>108324.87699999996</v>
      </c>
      <c r="J67" s="185"/>
      <c r="K67" s="198">
        <f>ROUND('WY 1979 (R)'!$BF$30,1)</f>
        <v>0</v>
      </c>
    </row>
    <row r="68" spans="1:11" x14ac:dyDescent="0.25">
      <c r="A68" s="187">
        <v>1980</v>
      </c>
      <c r="C68" s="188">
        <v>0</v>
      </c>
      <c r="D68" s="184">
        <f>'WY 1980 (R)'!$BI$7</f>
        <v>555100.44700000016</v>
      </c>
      <c r="E68" s="189">
        <v>0</v>
      </c>
      <c r="F68" s="185"/>
      <c r="G68" s="198">
        <f>'WY 1980 (R)'!$BI$7-'WY 1980 (R)'!$BE$7</f>
        <v>386633.25300000003</v>
      </c>
      <c r="H68" s="184"/>
      <c r="I68" s="198">
        <f>'WY 1980 (R)'!$BF$28</f>
        <v>168467.19400000002</v>
      </c>
      <c r="J68" s="185"/>
      <c r="K68" s="198">
        <f>ROUND('WY 1980 (R)'!$BF$30,1)</f>
        <v>0</v>
      </c>
    </row>
    <row r="69" spans="1:11" x14ac:dyDescent="0.25">
      <c r="A69" s="187">
        <v>1981</v>
      </c>
      <c r="C69" s="188">
        <v>0</v>
      </c>
      <c r="D69" s="184">
        <f>'WY 1981 (R)'!$BI$7</f>
        <v>538707.0500000004</v>
      </c>
      <c r="E69" s="189">
        <v>0</v>
      </c>
      <c r="F69" s="185"/>
      <c r="G69" s="198">
        <f>'WY 1981 (R)'!$BI$7-'WY 1981 (R)'!$BE$7</f>
        <v>251606.77699999994</v>
      </c>
      <c r="H69" s="184"/>
      <c r="I69" s="198">
        <f>'WY 1981 (R)'!$BF$28</f>
        <v>287100.27300000022</v>
      </c>
      <c r="J69" s="185"/>
      <c r="K69" s="198">
        <f>ROUND('WY 1981 (R)'!$BF$30,1)</f>
        <v>0</v>
      </c>
    </row>
    <row r="70" spans="1:11" x14ac:dyDescent="0.25">
      <c r="A70" s="187">
        <v>1982</v>
      </c>
      <c r="C70" s="188">
        <v>0</v>
      </c>
      <c r="D70" s="184">
        <f>'WY 1982 (R)'!$BI$7</f>
        <v>523160.00200000056</v>
      </c>
      <c r="E70" s="189">
        <v>0</v>
      </c>
      <c r="F70" s="185"/>
      <c r="G70" s="198">
        <f>'WY 1982 (R)'!$BI$7-'WY 1982 (R)'!$BE$7</f>
        <v>216388.68299999996</v>
      </c>
      <c r="H70" s="184"/>
      <c r="I70" s="198">
        <f>'WY 1982 (R)'!$BF$28</f>
        <v>306771.31900000031</v>
      </c>
      <c r="J70" s="185"/>
      <c r="K70" s="198">
        <f>ROUND('WY 1982 (R)'!$BF$30,1)</f>
        <v>0</v>
      </c>
    </row>
    <row r="71" spans="1:11" x14ac:dyDescent="0.25">
      <c r="A71" s="187">
        <v>1983</v>
      </c>
      <c r="C71" s="188">
        <v>0</v>
      </c>
      <c r="D71" s="184">
        <f>'WY 1983 (R)'!$BI$7</f>
        <v>529592.8149999989</v>
      </c>
      <c r="E71" s="189">
        <v>0</v>
      </c>
      <c r="F71" s="185"/>
      <c r="G71" s="198">
        <f>'WY 1983 (R)'!$BI$7-'WY 1983 (R)'!$BE$7</f>
        <v>279219.89499999915</v>
      </c>
      <c r="H71" s="184"/>
      <c r="I71" s="198">
        <f>'WY 1983 (R)'!$BF$28</f>
        <v>250372.92000000016</v>
      </c>
      <c r="J71" s="185"/>
      <c r="K71" s="198">
        <f>ROUND('WY 1983 (R)'!$BF$30,1)</f>
        <v>0</v>
      </c>
    </row>
    <row r="72" spans="1:11" x14ac:dyDescent="0.25">
      <c r="A72" s="187">
        <v>1984</v>
      </c>
      <c r="C72" s="188">
        <v>0</v>
      </c>
      <c r="D72" s="184">
        <f>'WY 1984 (R)'!$BI$7</f>
        <v>538493.5900000009</v>
      </c>
      <c r="E72" s="189">
        <v>0</v>
      </c>
      <c r="F72" s="185"/>
      <c r="G72" s="198">
        <f>'WY 1984 (R)'!$BI$7-'WY 1984 (R)'!$BE$7</f>
        <v>317182.12800000113</v>
      </c>
      <c r="H72" s="184"/>
      <c r="I72" s="198">
        <f>'WY 1984 (R)'!$BF$28</f>
        <v>221311.46200000026</v>
      </c>
      <c r="J72" s="185"/>
      <c r="K72" s="198">
        <f>ROUND('WY 1984 (R)'!$BF$30,1)</f>
        <v>0</v>
      </c>
    </row>
    <row r="73" spans="1:11" x14ac:dyDescent="0.25">
      <c r="A73" s="187">
        <v>1985</v>
      </c>
      <c r="C73" s="188">
        <v>0</v>
      </c>
      <c r="D73" s="184">
        <f>'WY 1985 (R)'!$BI$7</f>
        <v>559243.49899999914</v>
      </c>
      <c r="E73" s="189">
        <v>0</v>
      </c>
      <c r="F73" s="185"/>
      <c r="G73" s="198">
        <f>'WY 1985 (R)'!$BI$7-'WY 1985 (R)'!$BE$7</f>
        <v>441260.09599999903</v>
      </c>
      <c r="H73" s="184"/>
      <c r="I73" s="198">
        <f>'WY 1985 (R)'!$BF$28</f>
        <v>117983.40300000008</v>
      </c>
      <c r="J73" s="185"/>
      <c r="K73" s="198">
        <f>ROUND('WY 1985 (R)'!$BF$30,1)</f>
        <v>0</v>
      </c>
    </row>
    <row r="74" spans="1:11" x14ac:dyDescent="0.25">
      <c r="A74" s="187">
        <v>1986</v>
      </c>
      <c r="C74" s="188">
        <v>0</v>
      </c>
      <c r="D74" s="184">
        <f>'WY 1986 (R)'!$BI$7</f>
        <v>544815.12099999911</v>
      </c>
      <c r="E74" s="189">
        <v>0</v>
      </c>
      <c r="F74" s="185"/>
      <c r="G74" s="198">
        <f>'WY 1986 (R)'!$BI$7-'WY 1986 (R)'!$BE$7</f>
        <v>311687.45699999959</v>
      </c>
      <c r="H74" s="184"/>
      <c r="I74" s="198">
        <f>'WY 1986 (R)'!$BF$28</f>
        <v>233127.66400000005</v>
      </c>
      <c r="J74" s="185"/>
      <c r="K74" s="198">
        <f>ROUND('WY 1986 (R)'!$BF$30,1)</f>
        <v>0</v>
      </c>
    </row>
    <row r="75" spans="1:11" x14ac:dyDescent="0.25">
      <c r="A75" s="187">
        <v>1987</v>
      </c>
      <c r="C75" s="188">
        <v>0</v>
      </c>
      <c r="D75" s="184">
        <f>'WY 1987 (R)'!$BI$7</f>
        <v>573483.34800000163</v>
      </c>
      <c r="E75" s="189">
        <v>0</v>
      </c>
      <c r="F75" s="185"/>
      <c r="G75" s="198">
        <f>'WY 1987 (R)'!$BI$7-'WY 1987 (R)'!$BE$7</f>
        <v>407774.70300000149</v>
      </c>
      <c r="H75" s="184"/>
      <c r="I75" s="198">
        <f>'WY 1987 (R)'!$BF$28</f>
        <v>165708.64500000008</v>
      </c>
      <c r="J75" s="185"/>
      <c r="K75" s="198">
        <f>ROUND('WY 1987 (R)'!$BF$30,1)</f>
        <v>0</v>
      </c>
    </row>
    <row r="76" spans="1:11" x14ac:dyDescent="0.25">
      <c r="A76" s="187">
        <v>1988</v>
      </c>
      <c r="C76" s="188">
        <v>0</v>
      </c>
      <c r="D76" s="184">
        <f>'WY 1988 (R)'!$BI$7</f>
        <v>586242.77900000114</v>
      </c>
      <c r="E76" s="189">
        <v>0</v>
      </c>
      <c r="F76" s="185"/>
      <c r="G76" s="198">
        <f>'WY 1988 (R)'!$BI$7-'WY 1988 (R)'!$BE$7</f>
        <v>477952.56300000101</v>
      </c>
      <c r="H76" s="184"/>
      <c r="I76" s="198">
        <f>'WY 1988 (R)'!$BF$28</f>
        <v>108290.216</v>
      </c>
      <c r="J76" s="185"/>
      <c r="K76" s="198">
        <f>ROUND('WY 1988 (R)'!$BF$30,1)</f>
        <v>0</v>
      </c>
    </row>
    <row r="77" spans="1:11" x14ac:dyDescent="0.25">
      <c r="A77" s="187">
        <v>1989</v>
      </c>
      <c r="C77" s="188">
        <v>0</v>
      </c>
      <c r="D77" s="184">
        <f>'WY 1989 (R)'!$BI$7</f>
        <v>567911.0340000008</v>
      </c>
      <c r="E77" s="189">
        <v>0</v>
      </c>
      <c r="F77" s="185"/>
      <c r="G77" s="198">
        <f>'WY 1989 (R)'!$BI$7-'WY 1989 (R)'!$BE$7</f>
        <v>441434.74400000088</v>
      </c>
      <c r="H77" s="184"/>
      <c r="I77" s="198">
        <f>'WY 1989 (R)'!$BF$28</f>
        <v>126476.29000000004</v>
      </c>
      <c r="J77" s="185"/>
      <c r="K77" s="198">
        <f>ROUND('WY 1989 (R)'!$BF$30,1)</f>
        <v>0</v>
      </c>
    </row>
    <row r="78" spans="1:11" x14ac:dyDescent="0.25">
      <c r="A78" s="187">
        <v>1990</v>
      </c>
      <c r="C78" s="188">
        <v>0</v>
      </c>
      <c r="D78" s="184">
        <f>'WY 1990 (R)'!$BI$7</f>
        <v>537859.84800000128</v>
      </c>
      <c r="E78" s="189">
        <v>0</v>
      </c>
      <c r="F78" s="185"/>
      <c r="G78" s="198">
        <f>'WY 1990 (R)'!$BI$7-'WY 1990 (R)'!$BE$7</f>
        <v>241557.71800000005</v>
      </c>
      <c r="H78" s="184"/>
      <c r="I78" s="198">
        <f>'WY 1990 (R)'!$BF$28</f>
        <v>296302.1300000003</v>
      </c>
      <c r="J78" s="185"/>
      <c r="K78" s="198">
        <f>ROUND('WY 1990 (R)'!$BF$30,1)</f>
        <v>0</v>
      </c>
    </row>
    <row r="79" spans="1:11" x14ac:dyDescent="0.25">
      <c r="A79" s="187">
        <v>1991</v>
      </c>
      <c r="C79" s="188">
        <v>0</v>
      </c>
      <c r="D79" s="184">
        <f>'WY 1991 (R)'!$BI$7</f>
        <v>541173.32199999969</v>
      </c>
      <c r="E79" s="189">
        <v>0</v>
      </c>
      <c r="F79" s="185"/>
      <c r="G79" s="198">
        <f>'WY 1991 (R)'!$BI$7-'WY 1991 (R)'!$BE$7</f>
        <v>185362.95899999933</v>
      </c>
      <c r="H79" s="184"/>
      <c r="I79" s="198">
        <f>'WY 1991 (R)'!$BF$28</f>
        <v>355810.36300000024</v>
      </c>
      <c r="J79" s="185"/>
      <c r="K79" s="198">
        <f>ROUND('WY 1991 (R)'!$BF$30,1)</f>
        <v>0</v>
      </c>
    </row>
    <row r="80" spans="1:11" x14ac:dyDescent="0.25">
      <c r="A80" s="187">
        <v>1992</v>
      </c>
      <c r="C80" s="188">
        <v>0</v>
      </c>
      <c r="D80" s="184">
        <f>'WY 1992 (R)'!$BI$7</f>
        <v>578385.29100000043</v>
      </c>
      <c r="E80" s="189">
        <v>0</v>
      </c>
      <c r="F80" s="185"/>
      <c r="G80" s="198">
        <f>'WY 1992 (R)'!$BI$7-'WY 1992 (R)'!$BE$7</f>
        <v>446148.06000000087</v>
      </c>
      <c r="H80" s="184"/>
      <c r="I80" s="198">
        <f>'WY 1992 (R)'!$BF$28</f>
        <v>132237.23100000015</v>
      </c>
      <c r="J80" s="185"/>
      <c r="K80" s="198">
        <f>ROUND('WY 1992 (R)'!$BF$30,1)</f>
        <v>0</v>
      </c>
    </row>
    <row r="81" spans="1:11" x14ac:dyDescent="0.25">
      <c r="A81" s="187">
        <v>1993</v>
      </c>
      <c r="C81" s="188">
        <v>0</v>
      </c>
      <c r="D81" s="184">
        <f>'WY 1993 (R)'!$BI$7</f>
        <v>576862.8250000003</v>
      </c>
      <c r="E81" s="189">
        <v>0</v>
      </c>
      <c r="F81" s="185"/>
      <c r="G81" s="198">
        <f>'WY 1993 (R)'!$BI$7-'WY 1993 (R)'!$BE$7</f>
        <v>481133.68900000025</v>
      </c>
      <c r="H81" s="184"/>
      <c r="I81" s="198">
        <f>'WY 1993 (R)'!$BF$28</f>
        <v>95729.135999999984</v>
      </c>
      <c r="J81" s="185"/>
      <c r="K81" s="198">
        <f>ROUND('WY 1993 (R)'!$BF$30,1)</f>
        <v>0</v>
      </c>
    </row>
    <row r="82" spans="1:11" x14ac:dyDescent="0.25">
      <c r="A82" s="187">
        <v>1994</v>
      </c>
      <c r="C82" s="188">
        <v>0</v>
      </c>
      <c r="D82" s="184">
        <f>'WY 1994 (R)'!$BI$7</f>
        <v>580602.99299999943</v>
      </c>
      <c r="E82" s="189">
        <v>0</v>
      </c>
      <c r="F82" s="185"/>
      <c r="G82" s="198">
        <f>'WY 1994 (R)'!$BI$7-'WY 1994 (R)'!$BE$7</f>
        <v>435560.45799999946</v>
      </c>
      <c r="H82" s="184"/>
      <c r="I82" s="198">
        <f>'WY 1994 (R)'!$BF$28</f>
        <v>145042.53499999995</v>
      </c>
      <c r="J82" s="185"/>
      <c r="K82" s="198">
        <f>ROUND('WY 1994 (R)'!$BF$30,1)</f>
        <v>0</v>
      </c>
    </row>
    <row r="83" spans="1:11" x14ac:dyDescent="0.25">
      <c r="A83" s="187">
        <v>1995</v>
      </c>
      <c r="C83" s="188">
        <v>0</v>
      </c>
      <c r="D83" s="184">
        <f>'WY 1995 (R)'!$BI$7</f>
        <v>543732.66699999932</v>
      </c>
      <c r="E83" s="189">
        <v>0</v>
      </c>
      <c r="F83" s="185"/>
      <c r="G83" s="198">
        <f>'WY 1995 (R)'!$BI$7-'WY 1995 (R)'!$BE$7</f>
        <v>383870.41299999913</v>
      </c>
      <c r="H83" s="184"/>
      <c r="I83" s="198">
        <f>'WY 1995 (R)'!$BF$28</f>
        <v>159862.25400000016</v>
      </c>
      <c r="J83" s="185"/>
      <c r="K83" s="198">
        <f>ROUND('WY 1995 (R)'!$BF$30,1)</f>
        <v>0</v>
      </c>
    </row>
    <row r="84" spans="1:11" x14ac:dyDescent="0.25">
      <c r="A84" s="187">
        <v>1996</v>
      </c>
      <c r="C84" s="188">
        <v>0</v>
      </c>
      <c r="D84" s="184">
        <f>'WY 1996 (R)'!$BI$7</f>
        <v>525928.90999999945</v>
      </c>
      <c r="E84" s="189">
        <v>0</v>
      </c>
      <c r="F84" s="185"/>
      <c r="G84" s="198">
        <f>'WY 1996 (R)'!$BI$7-'WY 1996 (R)'!$BE$7</f>
        <v>143813.39699999976</v>
      </c>
      <c r="H84" s="184"/>
      <c r="I84" s="198">
        <f>'WY 1996 (R)'!$BF$28</f>
        <v>382115.51300000015</v>
      </c>
      <c r="J84" s="185"/>
      <c r="K84" s="198">
        <f>ROUND('WY 1996 (R)'!$BF$30,1)</f>
        <v>0</v>
      </c>
    </row>
    <row r="85" spans="1:11" x14ac:dyDescent="0.25">
      <c r="A85" s="187">
        <v>1997</v>
      </c>
      <c r="C85" s="188">
        <v>0</v>
      </c>
      <c r="D85" s="184">
        <f>'WY 1997 (R)'!$BI$7</f>
        <v>517864.92199999973</v>
      </c>
      <c r="E85" s="189">
        <v>0</v>
      </c>
      <c r="F85" s="185"/>
      <c r="G85" s="198">
        <f>'WY 1997 (R)'!$BI$7-'WY 1997 (R)'!$BE$7</f>
        <v>169703.0669999987</v>
      </c>
      <c r="H85" s="184"/>
      <c r="I85" s="198">
        <f>'WY 1997 (R)'!$BF$28</f>
        <v>348161.85500000016</v>
      </c>
      <c r="J85" s="185"/>
      <c r="K85" s="198">
        <f>ROUND('WY 1997 (R)'!$BF$30,1)</f>
        <v>0</v>
      </c>
    </row>
    <row r="86" spans="1:11" x14ac:dyDescent="0.25">
      <c r="A86" s="187">
        <v>1998</v>
      </c>
      <c r="C86" s="188">
        <v>0</v>
      </c>
      <c r="D86" s="184">
        <f>' WY 1998 (R)'!$BI$7</f>
        <v>544451.75999999873</v>
      </c>
      <c r="E86" s="189">
        <v>0</v>
      </c>
      <c r="F86" s="185"/>
      <c r="G86" s="198">
        <f>' WY 1998 (R)'!$BI$7-' WY 1998 (R)'!$BE$7</f>
        <v>263890.26999999821</v>
      </c>
      <c r="H86" s="184"/>
      <c r="I86" s="198">
        <f>' WY 1998 (R)'!$BF$28</f>
        <v>280561.49000000028</v>
      </c>
      <c r="J86" s="185"/>
      <c r="K86" s="198">
        <f>ROUND(' WY 1998 (R)'!$BF$30,1)</f>
        <v>0</v>
      </c>
    </row>
    <row r="87" spans="1:11" x14ac:dyDescent="0.25">
      <c r="A87" s="187">
        <v>1999</v>
      </c>
      <c r="C87" s="188">
        <v>0</v>
      </c>
      <c r="D87" s="184">
        <f>'WY 1999 (R)'!$BI$7</f>
        <v>525299.00499999907</v>
      </c>
      <c r="E87" s="189">
        <v>0</v>
      </c>
      <c r="F87" s="185"/>
      <c r="G87" s="198">
        <f>'WY 1999 (R)'!$BI$7-'WY 1999 (R)'!$BE$7</f>
        <v>223606.5209999982</v>
      </c>
      <c r="H87" s="184"/>
      <c r="I87" s="198">
        <f>'WY 1999 (R)'!$BF$28</f>
        <v>301692.48400000023</v>
      </c>
      <c r="J87" s="185"/>
      <c r="K87" s="198">
        <f>ROUND('WY 1999 (R)'!$BF$30,1)</f>
        <v>0</v>
      </c>
    </row>
    <row r="88" spans="1:11" x14ac:dyDescent="0.25">
      <c r="A88" s="187">
        <v>2000</v>
      </c>
      <c r="C88" s="188">
        <v>0</v>
      </c>
      <c r="D88" s="184">
        <f>'WY 2000 (R)'!$BI$7</f>
        <v>555659.86900000111</v>
      </c>
      <c r="E88" s="189">
        <v>0</v>
      </c>
      <c r="F88" s="185"/>
      <c r="G88" s="198">
        <f>'WY 2000 (R)'!$BI$7-'WY 2000 (R)'!$BE$7</f>
        <v>270657.67600000167</v>
      </c>
      <c r="H88" s="184"/>
      <c r="I88" s="198">
        <f>'WY 2000 (R)'!$BF$28</f>
        <v>285002.19300000003</v>
      </c>
      <c r="J88" s="185"/>
      <c r="K88" s="198">
        <f>ROUND('WY 2000 (R)'!$BF$30,1)</f>
        <v>0</v>
      </c>
    </row>
    <row r="89" spans="1:11" x14ac:dyDescent="0.25">
      <c r="A89" s="187">
        <v>2001</v>
      </c>
      <c r="C89" s="188">
        <v>0</v>
      </c>
      <c r="D89" s="184">
        <f>'WY 2001 (R)'!$BI$7</f>
        <v>592636.92199999793</v>
      </c>
      <c r="E89" s="189">
        <v>0</v>
      </c>
      <c r="F89" s="185"/>
      <c r="G89" s="198">
        <f>'WY 2001 (R)'!$BI$7-'WY 2001 (R)'!$BE$7</f>
        <v>491223.40899999783</v>
      </c>
      <c r="H89" s="184"/>
      <c r="I89" s="198">
        <f>'WY 2001 (R)'!$BF$28</f>
        <v>101413.51300000001</v>
      </c>
      <c r="J89" s="185"/>
      <c r="K89" s="198">
        <f>ROUND('WY 2001 (R)'!$BF$30,1)</f>
        <v>0</v>
      </c>
    </row>
    <row r="90" spans="1:11" x14ac:dyDescent="0.25">
      <c r="A90" s="187">
        <v>2002</v>
      </c>
      <c r="C90" s="188">
        <v>0</v>
      </c>
      <c r="D90" s="184">
        <f>'WY 2002 (R)'!$BI$7</f>
        <v>563725.65099999902</v>
      </c>
      <c r="E90" s="189">
        <v>0</v>
      </c>
      <c r="F90" s="185"/>
      <c r="G90" s="198">
        <f>'WY 2002 (R)'!$BI$7-'WY 2002 (R)'!$BE$7</f>
        <v>380645.64599999948</v>
      </c>
      <c r="H90" s="184"/>
      <c r="I90" s="198">
        <f>'WY 2002 (R)'!$BF$28</f>
        <v>183080.00500000006</v>
      </c>
      <c r="J90" s="185"/>
      <c r="K90" s="198">
        <f>ROUND('WY 2002 (R)'!$BF$30,1)</f>
        <v>0</v>
      </c>
    </row>
    <row r="91" spans="1:11" x14ac:dyDescent="0.25">
      <c r="A91" s="187">
        <v>2003</v>
      </c>
      <c r="C91" s="188">
        <v>0</v>
      </c>
      <c r="D91" s="184">
        <f>'WY 2003 (R)'!$BI$7</f>
        <v>567683.78199999605</v>
      </c>
      <c r="E91" s="189">
        <v>0</v>
      </c>
      <c r="F91" s="185"/>
      <c r="G91" s="198">
        <f>'WY 2003 (R)'!$BI$7-'WY 2003 (R)'!$BE$7</f>
        <v>441957.49299999629</v>
      </c>
      <c r="H91" s="184"/>
      <c r="I91" s="198">
        <f>'WY 2003 (R)'!$BF$28</f>
        <v>125726.28900000011</v>
      </c>
      <c r="J91" s="185"/>
      <c r="K91" s="198">
        <f>ROUND('WY 2003 (R)'!$BF$30,1)</f>
        <v>0</v>
      </c>
    </row>
    <row r="92" spans="1:11" x14ac:dyDescent="0.25">
      <c r="A92" s="187">
        <v>2004</v>
      </c>
      <c r="C92" s="188">
        <v>0</v>
      </c>
      <c r="D92" s="184">
        <f>'WY 2004 (R)'!$BI$7</f>
        <v>568363.55700000084</v>
      </c>
      <c r="E92" s="189">
        <v>0</v>
      </c>
      <c r="F92" s="185"/>
      <c r="G92" s="198">
        <f>'WY 2004 (R)'!$BI$7-'WY 2004 (R)'!$BE$7</f>
        <v>417688.96700000076</v>
      </c>
      <c r="H92" s="184"/>
      <c r="I92" s="198">
        <f>'WY 2004 (R)'!$BF$28</f>
        <v>150674.59</v>
      </c>
      <c r="J92" s="185"/>
      <c r="K92" s="198">
        <f>ROUND('WY 2004 (R)'!$BF$30,1)</f>
        <v>0</v>
      </c>
    </row>
    <row r="93" spans="1:11" x14ac:dyDescent="0.25">
      <c r="A93" s="187">
        <v>2005</v>
      </c>
      <c r="C93" s="188">
        <v>0</v>
      </c>
      <c r="D93" s="184">
        <f>' WY 2005 (R)'!$BI$7</f>
        <v>561488.33699999971</v>
      </c>
      <c r="E93" s="189">
        <v>0</v>
      </c>
      <c r="F93" s="185"/>
      <c r="G93" s="198">
        <f>' WY 2005 (R)'!$BI$7-' WY 2005 (R)'!$BE$7</f>
        <v>366399.92699999968</v>
      </c>
      <c r="H93" s="184"/>
      <c r="I93" s="198">
        <f>' WY 2005 (R)'!$BF$28</f>
        <v>195088.41000000021</v>
      </c>
      <c r="J93" s="185"/>
      <c r="K93" s="198">
        <f>ROUND(' WY 2005 (R)'!$BF$30,1)</f>
        <v>0</v>
      </c>
    </row>
    <row r="94" spans="1:11" x14ac:dyDescent="0.25">
      <c r="A94" s="187">
        <v>2006</v>
      </c>
      <c r="C94" s="188">
        <v>0</v>
      </c>
      <c r="D94" s="184">
        <f>'WY 2006 (R)'!$BI$7</f>
        <v>545937.79100000137</v>
      </c>
      <c r="E94" s="189">
        <v>0</v>
      </c>
      <c r="F94" s="185"/>
      <c r="G94" s="198">
        <f>'WY 2006 (R)'!$BI$7-'WY 2006 (R)'!$BE$7</f>
        <v>299016.36700000172</v>
      </c>
      <c r="H94" s="184"/>
      <c r="I94" s="198">
        <f>'WY 2006 (R)'!$BF$28</f>
        <v>246921.42400000009</v>
      </c>
      <c r="J94" s="185"/>
      <c r="K94" s="198">
        <f>ROUND('WY 2006 (R)'!$BF$30,1)</f>
        <v>0</v>
      </c>
    </row>
    <row r="95" spans="1:11" x14ac:dyDescent="0.25">
      <c r="A95" s="187">
        <v>2007</v>
      </c>
      <c r="C95" s="188">
        <v>0</v>
      </c>
      <c r="D95" s="184">
        <f>'WY 2007 (R)'!$BI$7</f>
        <v>555081.91099999973</v>
      </c>
      <c r="E95" s="189">
        <v>0</v>
      </c>
      <c r="F95" s="185"/>
      <c r="G95" s="198">
        <f>'WY 2007 (R)'!$BI$7-'WY 2007 (R)'!$BE$7</f>
        <v>287625.95200000028</v>
      </c>
      <c r="H95" s="184"/>
      <c r="I95" s="198">
        <f>'WY 2007 (R)'!$BF$28</f>
        <v>267455.95900000026</v>
      </c>
      <c r="J95" s="185"/>
      <c r="K95" s="198">
        <f>ROUND('WY 2007 (R)'!$BF$30,1)</f>
        <v>0</v>
      </c>
    </row>
    <row r="96" spans="1:11" x14ac:dyDescent="0.25">
      <c r="A96" s="191">
        <v>2008</v>
      </c>
      <c r="C96" s="192">
        <v>0</v>
      </c>
      <c r="D96" s="193">
        <f>'WY 2008 (R)'!$BI$7</f>
        <v>537850.35799999826</v>
      </c>
      <c r="E96" s="194">
        <v>0</v>
      </c>
      <c r="F96" s="185"/>
      <c r="G96" s="199">
        <f>'WY 2008 (R)'!$BI$7-'WY 2008 (R)'!$BE$7</f>
        <v>344330.82999999868</v>
      </c>
      <c r="H96" s="184"/>
      <c r="I96" s="199">
        <f>'WY 2008 (R)'!$BF$28</f>
        <v>193519.52800000017</v>
      </c>
      <c r="J96" s="185"/>
      <c r="K96" s="199">
        <f>ROUND('WY 2008 (R)'!$BF$30,1)</f>
        <v>0</v>
      </c>
    </row>
  </sheetData>
  <mergeCells count="1">
    <mergeCell ref="C11:E11"/>
  </mergeCells>
  <pageMargins left="0.7" right="0.7" top="0.75" bottom="0.75" header="0.3" footer="0.3"/>
  <pageSetup scale="8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2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1973</v>
      </c>
      <c r="N4" s="81"/>
      <c r="O4" s="81"/>
      <c r="P4" s="81"/>
      <c r="R4" s="1" t="s">
        <v>9</v>
      </c>
      <c r="S4" s="81">
        <v>1973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1973</v>
      </c>
      <c r="AH4" s="81"/>
      <c r="AI4" s="81"/>
      <c r="AJ4" s="81"/>
      <c r="AS4" s="81" t="s">
        <v>9</v>
      </c>
      <c r="AT4" s="81">
        <v>1973</v>
      </c>
      <c r="BE4" s="81" t="s">
        <v>9</v>
      </c>
      <c r="BF4" s="81">
        <v>1973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153809.32700000016</v>
      </c>
      <c r="AU6" s="17" t="s">
        <v>141</v>
      </c>
      <c r="AV6" s="18"/>
      <c r="AW6" s="69">
        <v>1804056.8850000026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274464.73699999944</v>
      </c>
      <c r="AU7" s="70" t="s">
        <v>143</v>
      </c>
      <c r="AV7" s="56"/>
      <c r="AW7" s="71">
        <v>568896.88500000047</v>
      </c>
      <c r="BB7" s="70" t="s">
        <v>142</v>
      </c>
      <c r="BC7" s="56"/>
      <c r="BD7" s="56"/>
      <c r="BE7" s="71">
        <v>121651.78199999979</v>
      </c>
      <c r="BG7" s="70" t="s">
        <v>143</v>
      </c>
      <c r="BH7" s="56"/>
      <c r="BI7" s="71">
        <v>568896.88500000047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314715.46300000144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2122530.7376556392</v>
      </c>
      <c r="BD14" s="73">
        <v>2105470.4377059932</v>
      </c>
      <c r="BE14" s="73">
        <v>0</v>
      </c>
      <c r="BF14" s="73">
        <v>11054.541303283688</v>
      </c>
      <c r="BG14" s="73">
        <v>0</v>
      </c>
      <c r="BH14" s="22">
        <v>-464742.72099999979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1433461.0060653687</v>
      </c>
      <c r="BD15" s="73">
        <v>1433431.2206497192</v>
      </c>
      <c r="BE15" s="73">
        <v>0</v>
      </c>
      <c r="BF15" s="73">
        <v>3.6614990239911549E-3</v>
      </c>
      <c r="BG15" s="73">
        <v>0</v>
      </c>
      <c r="BH15" s="22">
        <v>-621.673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656530.15058898914</v>
      </c>
      <c r="BD16" s="73">
        <v>656530.15058898914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339117.46389961237</v>
      </c>
      <c r="BD17" s="73">
        <v>339117.46389961237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233888.30439949033</v>
      </c>
      <c r="BD18" s="73">
        <v>233888.30439949033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158868.25399017331</v>
      </c>
      <c r="BD19" s="73">
        <v>155986.87152862546</v>
      </c>
      <c r="BE19" s="73">
        <v>0</v>
      </c>
      <c r="BF19" s="73">
        <v>67486.742307312001</v>
      </c>
      <c r="BG19" s="73">
        <v>0</v>
      </c>
      <c r="BH19" s="22">
        <v>-3117.3078256073495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167602.2488479614</v>
      </c>
      <c r="BD20" s="73">
        <v>165076.00418281552</v>
      </c>
      <c r="BE20" s="73">
        <v>0</v>
      </c>
      <c r="BF20" s="73">
        <v>26201.69635635383</v>
      </c>
      <c r="BG20" s="73">
        <v>0</v>
      </c>
      <c r="BH20" s="22">
        <v>4768.3955611062938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41380.757207870483</v>
      </c>
      <c r="BD21" s="73">
        <v>40696.881299972534</v>
      </c>
      <c r="BE21" s="73">
        <v>0</v>
      </c>
      <c r="BF21" s="73">
        <v>16699.465291229233</v>
      </c>
      <c r="BG21" s="73">
        <v>0</v>
      </c>
      <c r="BH21" s="22">
        <v>1255.8020850946891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34382.203107357025</v>
      </c>
      <c r="BD22" s="73">
        <v>34382.203107357025</v>
      </c>
      <c r="BE22" s="73">
        <v>0</v>
      </c>
      <c r="BF22" s="73">
        <v>209.33308032226506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47970.458473682404</v>
      </c>
      <c r="BD23" s="73">
        <v>47970.458473682404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55438.03041601181</v>
      </c>
      <c r="BD24" s="73">
        <v>55438.03041601181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222302.42837142941</v>
      </c>
      <c r="BD25" s="73">
        <v>222302.42837142941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226997.32750606537</v>
      </c>
      <c r="BD26" s="73">
        <v>226997.32750606537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5740469.3705296507</v>
      </c>
      <c r="BD28" s="76">
        <v>5717287.7821297636</v>
      </c>
      <c r="BE28" s="76">
        <v>0</v>
      </c>
      <c r="BF28" s="76">
        <v>121651.78200000005</v>
      </c>
      <c r="BG28" s="76">
        <v>0</v>
      </c>
      <c r="BH28" s="77">
        <v>-462457.50417940621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-6.9849193096160889E-10</v>
      </c>
      <c r="AU30" s="76">
        <v>1.1059455573558807E-9</v>
      </c>
      <c r="AV30" s="45"/>
      <c r="AW30" s="14"/>
      <c r="BB30" s="75" t="s">
        <v>146</v>
      </c>
      <c r="BC30" s="45"/>
      <c r="BD30" s="45"/>
      <c r="BE30" s="76">
        <v>0</v>
      </c>
      <c r="BF30" s="76">
        <v>-2.6193447411060333E-10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3"/>
  <dimension ref="A1:BQ32"/>
  <sheetViews>
    <sheetView topLeftCell="AB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1974</v>
      </c>
      <c r="N4" s="81"/>
      <c r="O4" s="81"/>
      <c r="P4" s="81"/>
      <c r="R4" s="1" t="s">
        <v>9</v>
      </c>
      <c r="S4" s="81">
        <v>1974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1974</v>
      </c>
      <c r="AH4" s="81"/>
      <c r="AI4" s="81"/>
      <c r="AJ4" s="81"/>
      <c r="AS4" s="81" t="s">
        <v>9</v>
      </c>
      <c r="AT4" s="81">
        <v>1974</v>
      </c>
      <c r="BE4" s="81" t="s">
        <v>9</v>
      </c>
      <c r="BF4" s="81">
        <v>1974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857610.24199999892</v>
      </c>
      <c r="AU6" s="17" t="s">
        <v>141</v>
      </c>
      <c r="AV6" s="18"/>
      <c r="AW6" s="69">
        <v>1763579.3819999998</v>
      </c>
      <c r="BB6" s="17" t="s">
        <v>140</v>
      </c>
      <c r="BC6" s="18"/>
      <c r="BD6" s="18"/>
      <c r="BE6" s="69">
        <v>95658.483999999939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392849.4910000001</v>
      </c>
      <c r="AU7" s="70" t="s">
        <v>143</v>
      </c>
      <c r="AV7" s="56"/>
      <c r="AW7" s="71">
        <v>528419.38200000126</v>
      </c>
      <c r="BB7" s="70" t="s">
        <v>142</v>
      </c>
      <c r="BC7" s="56"/>
      <c r="BD7" s="56"/>
      <c r="BE7" s="71">
        <v>318400.07199999952</v>
      </c>
      <c r="BG7" s="70" t="s">
        <v>143</v>
      </c>
      <c r="BH7" s="56"/>
      <c r="BI7" s="71">
        <v>528419.38200000126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33596.608999999989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1024332.9864196776</v>
      </c>
      <c r="BD14" s="73">
        <v>1015070.0753326415</v>
      </c>
      <c r="BE14" s="73">
        <v>19309.213000000007</v>
      </c>
      <c r="BF14" s="73">
        <v>710.70989239501966</v>
      </c>
      <c r="BG14" s="73">
        <v>0</v>
      </c>
      <c r="BH14" s="22">
        <v>-92698.467999999979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668356.45012378681</v>
      </c>
      <c r="BD15" s="73">
        <v>668356.45012378681</v>
      </c>
      <c r="BE15" s="73">
        <v>566.53400000000011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315408.99673652643</v>
      </c>
      <c r="BD16" s="73">
        <v>315408.99673652643</v>
      </c>
      <c r="BE16" s="73">
        <v>90.241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173523.29820632932</v>
      </c>
      <c r="BD17" s="73">
        <v>173575.54776382443</v>
      </c>
      <c r="BE17" s="73">
        <v>44.727999999999994</v>
      </c>
      <c r="BF17" s="73">
        <v>0</v>
      </c>
      <c r="BG17" s="73">
        <v>0</v>
      </c>
      <c r="BH17" s="22">
        <v>-57.719231052278019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108364.49582862853</v>
      </c>
      <c r="BD18" s="73">
        <v>108364.49582862853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75388.05469512938</v>
      </c>
      <c r="BD19" s="73">
        <v>170999.97925376892</v>
      </c>
      <c r="BE19" s="73">
        <v>18200.397475891124</v>
      </c>
      <c r="BF19" s="73">
        <v>116631.51052789301</v>
      </c>
      <c r="BG19" s="73">
        <v>0</v>
      </c>
      <c r="BH19" s="22">
        <v>-1415488.8039074831</v>
      </c>
      <c r="BI19" s="74">
        <v>47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76609.36063766478</v>
      </c>
      <c r="BD20" s="73">
        <v>156717.78897666931</v>
      </c>
      <c r="BE20" s="73">
        <v>14573.838892944332</v>
      </c>
      <c r="BF20" s="73">
        <v>55684.538367553832</v>
      </c>
      <c r="BG20" s="73">
        <v>0</v>
      </c>
      <c r="BH20" s="22">
        <v>-1212756.4016895955</v>
      </c>
      <c r="BI20" s="74">
        <v>47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13130.107311725616</v>
      </c>
      <c r="BD21" s="73">
        <v>21303.294002532959</v>
      </c>
      <c r="BE21" s="73">
        <v>42873.531631164587</v>
      </c>
      <c r="BF21" s="73">
        <v>109717.22518846716</v>
      </c>
      <c r="BG21" s="73">
        <v>0</v>
      </c>
      <c r="BH21" s="22">
        <v>-1097709.4980779265</v>
      </c>
      <c r="BI21" s="74">
        <v>49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12567.202155590057</v>
      </c>
      <c r="BD22" s="73">
        <v>12567.202155590057</v>
      </c>
      <c r="BE22" s="73">
        <v>0</v>
      </c>
      <c r="BF22" s="73">
        <v>32922.568293161225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19543.478495120999</v>
      </c>
      <c r="BD23" s="73">
        <v>19543.478495120999</v>
      </c>
      <c r="BE23" s="73">
        <v>0</v>
      </c>
      <c r="BF23" s="73">
        <v>2733.5197305298011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16335.312037944794</v>
      </c>
      <c r="BD24" s="73">
        <v>16335.312037944794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60564.645610809319</v>
      </c>
      <c r="BD25" s="73">
        <v>60564.645610809319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62551.400691986077</v>
      </c>
      <c r="BD26" s="73">
        <v>62551.400691986077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2626675.7889509196</v>
      </c>
      <c r="BD28" s="76">
        <v>2801358.66700983</v>
      </c>
      <c r="BE28" s="76">
        <v>95658.484000000055</v>
      </c>
      <c r="BF28" s="76">
        <v>318400.0720000001</v>
      </c>
      <c r="BG28" s="76">
        <v>0</v>
      </c>
      <c r="BH28" s="77">
        <v>-3818710.8909060573</v>
      </c>
      <c r="BI28" s="78">
        <v>143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-27171.015600819606</v>
      </c>
      <c r="AT30" s="76">
        <v>27271.388569737435</v>
      </c>
      <c r="AU30" s="76">
        <v>0</v>
      </c>
      <c r="AV30" s="45"/>
      <c r="AW30" s="14"/>
      <c r="BB30" s="75" t="s">
        <v>146</v>
      </c>
      <c r="BC30" s="45"/>
      <c r="BD30" s="45"/>
      <c r="BE30" s="76">
        <v>-1.1641532182693481E-10</v>
      </c>
      <c r="BF30" s="76">
        <v>-5.8207660913467407E-10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1975</v>
      </c>
      <c r="N4" s="81"/>
      <c r="O4" s="81"/>
      <c r="P4" s="81"/>
      <c r="R4" s="1" t="s">
        <v>9</v>
      </c>
      <c r="S4" s="81">
        <v>1975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1975</v>
      </c>
      <c r="AH4" s="81"/>
      <c r="AI4" s="81"/>
      <c r="AJ4" s="81"/>
      <c r="AS4" s="81" t="s">
        <v>9</v>
      </c>
      <c r="AT4" s="81">
        <v>1975</v>
      </c>
      <c r="BE4" s="81" t="s">
        <v>9</v>
      </c>
      <c r="BF4" s="81">
        <v>1975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423636.41999999934</v>
      </c>
      <c r="AU6" s="17" t="s">
        <v>141</v>
      </c>
      <c r="AV6" s="18"/>
      <c r="AW6" s="69">
        <v>1765794.5490000038</v>
      </c>
      <c r="BB6" s="17" t="s">
        <v>140</v>
      </c>
      <c r="BC6" s="18"/>
      <c r="BD6" s="18"/>
      <c r="BE6" s="69">
        <v>15412.598000000022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371099.3640000007</v>
      </c>
      <c r="AU7" s="70" t="s">
        <v>143</v>
      </c>
      <c r="AV7" s="56"/>
      <c r="AW7" s="71">
        <v>530634.54900000175</v>
      </c>
      <c r="BB7" s="70" t="s">
        <v>142</v>
      </c>
      <c r="BC7" s="56"/>
      <c r="BD7" s="56"/>
      <c r="BE7" s="71">
        <v>204262.84200000018</v>
      </c>
      <c r="BG7" s="70" t="s">
        <v>143</v>
      </c>
      <c r="BH7" s="56"/>
      <c r="BI7" s="71">
        <v>530634.54900000175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149544.51299999998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1505631.1694717405</v>
      </c>
      <c r="BD14" s="73">
        <v>1502279.0620880125</v>
      </c>
      <c r="BE14" s="73">
        <v>344.16899999999993</v>
      </c>
      <c r="BF14" s="73">
        <v>2355.1745794067388</v>
      </c>
      <c r="BG14" s="73">
        <v>0</v>
      </c>
      <c r="BH14" s="22">
        <v>-81217.424000000014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647866.90153121937</v>
      </c>
      <c r="BD15" s="73">
        <v>647866.90153121937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268100.44910812372</v>
      </c>
      <c r="BD16" s="73">
        <v>268100.44910812372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143001.64849042892</v>
      </c>
      <c r="BD17" s="73">
        <v>143001.64849042892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71683.069768905611</v>
      </c>
      <c r="BD18" s="73">
        <v>71683.069768905611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63896.107254028313</v>
      </c>
      <c r="BD19" s="73">
        <v>90964.45701026915</v>
      </c>
      <c r="BE19" s="73">
        <v>4990.9852224426249</v>
      </c>
      <c r="BF19" s="73">
        <v>116400.53950585923</v>
      </c>
      <c r="BG19" s="73">
        <v>0</v>
      </c>
      <c r="BH19" s="22">
        <v>-366445.06558025209</v>
      </c>
      <c r="BI19" s="74">
        <v>12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73105.705104827866</v>
      </c>
      <c r="BD20" s="73">
        <v>93932.761531829834</v>
      </c>
      <c r="BE20" s="73">
        <v>4143.4196400451556</v>
      </c>
      <c r="BF20" s="73">
        <v>42395.351309997801</v>
      </c>
      <c r="BG20" s="73">
        <v>0</v>
      </c>
      <c r="BH20" s="22">
        <v>-275180.13373577129</v>
      </c>
      <c r="BI20" s="74">
        <v>9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8893.8212985992432</v>
      </c>
      <c r="BD21" s="73">
        <v>11334.223738670349</v>
      </c>
      <c r="BE21" s="73">
        <v>5934.0241375122296</v>
      </c>
      <c r="BF21" s="73">
        <v>40254.81131351857</v>
      </c>
      <c r="BG21" s="73">
        <v>0</v>
      </c>
      <c r="BH21" s="22">
        <v>-274789.75799884379</v>
      </c>
      <c r="BI21" s="74">
        <v>14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6249.0178856849661</v>
      </c>
      <c r="BD22" s="73">
        <v>6249.0178856849661</v>
      </c>
      <c r="BE22" s="73">
        <v>0</v>
      </c>
      <c r="BF22" s="73">
        <v>2578.7719926872269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8045.0336322784424</v>
      </c>
      <c r="BD23" s="73">
        <v>8045.0336322784424</v>
      </c>
      <c r="BE23" s="73">
        <v>0</v>
      </c>
      <c r="BF23" s="73">
        <v>278.19329853058349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11367.00574827194</v>
      </c>
      <c r="BD24" s="73">
        <v>11367.00574827194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73131.270172119126</v>
      </c>
      <c r="BD25" s="73">
        <v>73131.270172119126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74990.777380228043</v>
      </c>
      <c r="BD26" s="73">
        <v>74990.777380228043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2955961.9768464561</v>
      </c>
      <c r="BD28" s="76">
        <v>3002945.6780860419</v>
      </c>
      <c r="BE28" s="76">
        <v>15412.598000000011</v>
      </c>
      <c r="BF28" s="76">
        <v>204262.84200000015</v>
      </c>
      <c r="BG28" s="76">
        <v>0</v>
      </c>
      <c r="BH28" s="77">
        <v>-997632.38131486718</v>
      </c>
      <c r="BI28" s="78">
        <v>35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-14518.338325360324</v>
      </c>
      <c r="AT30" s="76">
        <v>14689.624143121182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5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1976</v>
      </c>
      <c r="N4" s="81"/>
      <c r="O4" s="81"/>
      <c r="P4" s="81"/>
      <c r="R4" s="1" t="s">
        <v>9</v>
      </c>
      <c r="S4" s="81">
        <v>1976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1976</v>
      </c>
      <c r="AH4" s="81"/>
      <c r="AI4" s="81"/>
      <c r="AJ4" s="81"/>
      <c r="AS4" s="81" t="s">
        <v>9</v>
      </c>
      <c r="AT4" s="81">
        <v>1976</v>
      </c>
      <c r="BE4" s="81" t="s">
        <v>9</v>
      </c>
      <c r="BF4" s="81">
        <v>1976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832005.10700000252</v>
      </c>
      <c r="AU6" s="17" t="s">
        <v>141</v>
      </c>
      <c r="AV6" s="18"/>
      <c r="AW6" s="69">
        <v>1760844.1319999967</v>
      </c>
      <c r="BB6" s="17" t="s">
        <v>140</v>
      </c>
      <c r="BC6" s="18"/>
      <c r="BD6" s="18"/>
      <c r="BE6" s="69">
        <v>50653.382999999951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478006.52599999937</v>
      </c>
      <c r="AU7" s="70" t="s">
        <v>143</v>
      </c>
      <c r="AV7" s="56"/>
      <c r="AW7" s="71">
        <v>525684.13199999894</v>
      </c>
      <c r="BB7" s="70" t="s">
        <v>142</v>
      </c>
      <c r="BC7" s="56"/>
      <c r="BD7" s="56"/>
      <c r="BE7" s="71">
        <v>386334.41999999981</v>
      </c>
      <c r="BG7" s="70" t="s">
        <v>143</v>
      </c>
      <c r="BH7" s="56"/>
      <c r="BI7" s="71">
        <v>525684.13199999894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62022.316000000079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1086986.7108612058</v>
      </c>
      <c r="BD14" s="73">
        <v>1057577.6251678464</v>
      </c>
      <c r="BE14" s="73">
        <v>21393.115999999976</v>
      </c>
      <c r="BF14" s="73">
        <v>5576.8257564086925</v>
      </c>
      <c r="BG14" s="73">
        <v>0</v>
      </c>
      <c r="BH14" s="22">
        <v>-451061.01499999984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562525.3331222533</v>
      </c>
      <c r="BD15" s="73">
        <v>562369.25389862049</v>
      </c>
      <c r="BE15" s="73">
        <v>187.83700000000005</v>
      </c>
      <c r="BF15" s="73">
        <v>0</v>
      </c>
      <c r="BG15" s="73">
        <v>0</v>
      </c>
      <c r="BH15" s="22">
        <v>-1759.732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249717.49125289914</v>
      </c>
      <c r="BD16" s="73">
        <v>249717.49125289914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142693.10614299771</v>
      </c>
      <c r="BD17" s="73">
        <v>142693.10614299771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80710.396120071397</v>
      </c>
      <c r="BD18" s="73">
        <v>80710.396120071397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57643.718975067131</v>
      </c>
      <c r="BD19" s="73">
        <v>105690.70259094237</v>
      </c>
      <c r="BE19" s="73">
        <v>9368.6151025695726</v>
      </c>
      <c r="BF19" s="73">
        <v>196421.52017285157</v>
      </c>
      <c r="BG19" s="73">
        <v>0</v>
      </c>
      <c r="BH19" s="22">
        <v>-675980.38248575327</v>
      </c>
      <c r="BI19" s="74">
        <v>41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61676.719310760491</v>
      </c>
      <c r="BD20" s="73">
        <v>100064.98973464966</v>
      </c>
      <c r="BE20" s="73">
        <v>7423.9400816955504</v>
      </c>
      <c r="BF20" s="73">
        <v>75373.786501770286</v>
      </c>
      <c r="BG20" s="73">
        <v>0</v>
      </c>
      <c r="BH20" s="22">
        <v>-596745.3885753653</v>
      </c>
      <c r="BI20" s="74">
        <v>40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6651.5630741119385</v>
      </c>
      <c r="BD21" s="73">
        <v>10781.924443244934</v>
      </c>
      <c r="BE21" s="73">
        <v>12279.874815734875</v>
      </c>
      <c r="BF21" s="73">
        <v>98107.280891200178</v>
      </c>
      <c r="BG21" s="73">
        <v>0</v>
      </c>
      <c r="BH21" s="22">
        <v>-556521.71318524703</v>
      </c>
      <c r="BI21" s="74">
        <v>36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7503.4311742782575</v>
      </c>
      <c r="BD22" s="73">
        <v>7503.4311742782575</v>
      </c>
      <c r="BE22" s="73">
        <v>0</v>
      </c>
      <c r="BF22" s="73">
        <v>9517.7165668382004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11738.034939765928</v>
      </c>
      <c r="BD23" s="73">
        <v>11738.034939765928</v>
      </c>
      <c r="BE23" s="73">
        <v>0</v>
      </c>
      <c r="BF23" s="73">
        <v>1337.2901109314055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13656.64732980728</v>
      </c>
      <c r="BD24" s="73">
        <v>13656.64732980728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44196.929550170891</v>
      </c>
      <c r="BD25" s="73">
        <v>44196.929550170891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45778.263790130615</v>
      </c>
      <c r="BD26" s="73">
        <v>45778.263790130615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2371478.3456435199</v>
      </c>
      <c r="BD28" s="76">
        <v>2432478.7961354251</v>
      </c>
      <c r="BE28" s="76">
        <v>50653.382999999973</v>
      </c>
      <c r="BF28" s="76">
        <v>386334.42000000027</v>
      </c>
      <c r="BG28" s="76">
        <v>0</v>
      </c>
      <c r="BH28" s="77">
        <v>-2282068.2312463652</v>
      </c>
      <c r="BI28" s="78">
        <v>117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-21078.901788724819</v>
      </c>
      <c r="AT30" s="76">
        <v>21306.348931729794</v>
      </c>
      <c r="AU30" s="76">
        <v>7.2759576141834259E-11</v>
      </c>
      <c r="AV30" s="45"/>
      <c r="AW30" s="14"/>
      <c r="BB30" s="75" t="s">
        <v>146</v>
      </c>
      <c r="BC30" s="45"/>
      <c r="BD30" s="45"/>
      <c r="BE30" s="76">
        <v>0</v>
      </c>
      <c r="BF30" s="76">
        <v>-4.6566128730773926E-10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1977</v>
      </c>
      <c r="N4" s="81"/>
      <c r="O4" s="81"/>
      <c r="P4" s="81"/>
      <c r="R4" s="1" t="s">
        <v>9</v>
      </c>
      <c r="S4" s="81">
        <v>1977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1977</v>
      </c>
      <c r="AH4" s="81"/>
      <c r="AI4" s="81"/>
      <c r="AJ4" s="81"/>
      <c r="AS4" s="81" t="s">
        <v>9</v>
      </c>
      <c r="AT4" s="81">
        <v>1977</v>
      </c>
      <c r="BE4" s="81" t="s">
        <v>9</v>
      </c>
      <c r="BF4" s="81">
        <v>1977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66300.54300000002</v>
      </c>
      <c r="AU6" s="17" t="s">
        <v>141</v>
      </c>
      <c r="AV6" s="18"/>
      <c r="AW6" s="69">
        <v>1823127.3110000053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256968.97099999984</v>
      </c>
      <c r="AU7" s="70" t="s">
        <v>143</v>
      </c>
      <c r="AV7" s="56"/>
      <c r="AW7" s="71">
        <v>587967.31100000069</v>
      </c>
      <c r="BB7" s="70" t="s">
        <v>142</v>
      </c>
      <c r="BC7" s="56"/>
      <c r="BD7" s="56"/>
      <c r="BE7" s="71">
        <v>104457.87400000005</v>
      </c>
      <c r="BG7" s="70" t="s">
        <v>143</v>
      </c>
      <c r="BH7" s="56"/>
      <c r="BI7" s="71">
        <v>587967.31100000069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417236.91900000337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2210409.7214889522</v>
      </c>
      <c r="BD14" s="73">
        <v>2187785.4649047847</v>
      </c>
      <c r="BE14" s="73">
        <v>0</v>
      </c>
      <c r="BF14" s="73">
        <v>13824.153281372077</v>
      </c>
      <c r="BG14" s="73">
        <v>0</v>
      </c>
      <c r="BH14" s="22">
        <v>-657713.5410000002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1728457.0916748047</v>
      </c>
      <c r="BD15" s="73">
        <v>1728457.0916748047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926990.02713012684</v>
      </c>
      <c r="BD16" s="73">
        <v>926990.02713012684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470038.69999003405</v>
      </c>
      <c r="BD17" s="73">
        <v>470038.69999003405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364846.72374725336</v>
      </c>
      <c r="BD18" s="73">
        <v>364846.72374725336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235022.32692337033</v>
      </c>
      <c r="BD19" s="73">
        <v>228851.71865081784</v>
      </c>
      <c r="BE19" s="73">
        <v>0</v>
      </c>
      <c r="BF19" s="73">
        <v>29929.339012451182</v>
      </c>
      <c r="BG19" s="73">
        <v>0</v>
      </c>
      <c r="BH19" s="22">
        <v>-18047.093834834759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237265.08952331543</v>
      </c>
      <c r="BD20" s="73">
        <v>231702.16042900085</v>
      </c>
      <c r="BE20" s="73">
        <v>0</v>
      </c>
      <c r="BF20" s="73">
        <v>14871.449158447296</v>
      </c>
      <c r="BG20" s="73">
        <v>0</v>
      </c>
      <c r="BH20" s="22">
        <v>-13288.869280182173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58662.424548625946</v>
      </c>
      <c r="BD21" s="73">
        <v>57574.746520519257</v>
      </c>
      <c r="BE21" s="73">
        <v>0</v>
      </c>
      <c r="BF21" s="73">
        <v>45079.675669241129</v>
      </c>
      <c r="BG21" s="73">
        <v>0</v>
      </c>
      <c r="BH21" s="22">
        <v>13192.679817298078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47830.14155292511</v>
      </c>
      <c r="BD22" s="73">
        <v>47830.14155292511</v>
      </c>
      <c r="BE22" s="73">
        <v>0</v>
      </c>
      <c r="BF22" s="73">
        <v>753.25687848833491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73833.154980421066</v>
      </c>
      <c r="BD23" s="73">
        <v>73833.154980421066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77509.824846744537</v>
      </c>
      <c r="BD24" s="73">
        <v>77509.824846744537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292001.15124893183</v>
      </c>
      <c r="BD25" s="73">
        <v>292001.15124893183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303303.76902008057</v>
      </c>
      <c r="BD26" s="73">
        <v>303303.76902008057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7026170.1466755858</v>
      </c>
      <c r="BD28" s="76">
        <v>6990724.6746964445</v>
      </c>
      <c r="BE28" s="76">
        <v>0</v>
      </c>
      <c r="BF28" s="76">
        <v>104457.87400000003</v>
      </c>
      <c r="BG28" s="76">
        <v>0</v>
      </c>
      <c r="BH28" s="77">
        <v>-675856.82429771905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0</v>
      </c>
      <c r="AU30" s="76">
        <v>3.4924596548080444E-9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7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1978</v>
      </c>
      <c r="N4" s="81"/>
      <c r="O4" s="81"/>
      <c r="P4" s="81"/>
      <c r="R4" s="1" t="s">
        <v>9</v>
      </c>
      <c r="S4" s="81">
        <v>1978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1978</v>
      </c>
      <c r="AH4" s="81"/>
      <c r="AI4" s="81"/>
      <c r="AJ4" s="81"/>
      <c r="AS4" s="81" t="s">
        <v>9</v>
      </c>
      <c r="AT4" s="81">
        <v>1978</v>
      </c>
      <c r="BE4" s="81" t="s">
        <v>9</v>
      </c>
      <c r="BF4" s="81">
        <v>1978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220156.11199999996</v>
      </c>
      <c r="AU6" s="17" t="s">
        <v>141</v>
      </c>
      <c r="AV6" s="18"/>
      <c r="AW6" s="69">
        <v>1784794.5950000046</v>
      </c>
      <c r="BB6" s="17" t="s">
        <v>140</v>
      </c>
      <c r="BC6" s="18"/>
      <c r="BD6" s="18"/>
      <c r="BE6" s="69">
        <v>12251.771999999997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393499.08800000011</v>
      </c>
      <c r="AU7" s="70" t="s">
        <v>143</v>
      </c>
      <c r="AV7" s="56"/>
      <c r="AW7" s="71">
        <v>549634.59500000149</v>
      </c>
      <c r="BB7" s="70" t="s">
        <v>142</v>
      </c>
      <c r="BC7" s="56"/>
      <c r="BD7" s="56"/>
      <c r="BE7" s="71">
        <v>213066.20399999977</v>
      </c>
      <c r="BG7" s="70" t="s">
        <v>143</v>
      </c>
      <c r="BH7" s="56"/>
      <c r="BI7" s="71">
        <v>549634.59500000149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154680.66899999982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1765422.6012115476</v>
      </c>
      <c r="BD14" s="73">
        <v>1748528.6415023801</v>
      </c>
      <c r="BE14" s="73">
        <v>579.54800000000012</v>
      </c>
      <c r="BF14" s="73">
        <v>11112.407525329592</v>
      </c>
      <c r="BG14" s="73">
        <v>0</v>
      </c>
      <c r="BH14" s="22">
        <v>-455201.97100000031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1143165.4274940488</v>
      </c>
      <c r="BD15" s="73">
        <v>1143165.4274940488</v>
      </c>
      <c r="BE15" s="73">
        <v>3.7169999999999987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483308.20507431024</v>
      </c>
      <c r="BD16" s="73">
        <v>483308.20507431024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265956.91236114502</v>
      </c>
      <c r="BD17" s="73">
        <v>265956.91236114502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166159.17876052854</v>
      </c>
      <c r="BD18" s="73">
        <v>166159.17876052854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113222.53890991211</v>
      </c>
      <c r="BD19" s="73">
        <v>126807.82744026183</v>
      </c>
      <c r="BE19" s="73">
        <v>3142.9147109374994</v>
      </c>
      <c r="BF19" s="73">
        <v>102366.69151712046</v>
      </c>
      <c r="BG19" s="73">
        <v>0</v>
      </c>
      <c r="BH19" s="22">
        <v>-187141.09079851949</v>
      </c>
      <c r="BI19" s="74">
        <v>6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116332.2855529785</v>
      </c>
      <c r="BD20" s="73">
        <v>126417.84786987305</v>
      </c>
      <c r="BE20" s="73">
        <v>2428.9795173950097</v>
      </c>
      <c r="BF20" s="73">
        <v>45208.438698303333</v>
      </c>
      <c r="BG20" s="73">
        <v>0</v>
      </c>
      <c r="BH20" s="22">
        <v>-131917.94769464288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20380.198244571682</v>
      </c>
      <c r="BD21" s="73">
        <v>21584.318325996399</v>
      </c>
      <c r="BE21" s="73">
        <v>6096.6127716675037</v>
      </c>
      <c r="BF21" s="73">
        <v>50601.455900283763</v>
      </c>
      <c r="BG21" s="73">
        <v>0</v>
      </c>
      <c r="BH21" s="22">
        <v>-140528.37927656149</v>
      </c>
      <c r="BI21" s="74">
        <v>7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18997.39042139053</v>
      </c>
      <c r="BD22" s="73">
        <v>18997.39042139053</v>
      </c>
      <c r="BE22" s="73">
        <v>0</v>
      </c>
      <c r="BF22" s="73">
        <v>496.19988101196139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28271.141534805298</v>
      </c>
      <c r="BD23" s="73">
        <v>28271.141534805298</v>
      </c>
      <c r="BE23" s="73">
        <v>0</v>
      </c>
      <c r="BF23" s="73">
        <v>3280.386675857555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28890.949247360226</v>
      </c>
      <c r="BD24" s="73">
        <v>28890.949247360226</v>
      </c>
      <c r="BE24" s="73">
        <v>0</v>
      </c>
      <c r="BF24" s="73">
        <v>0.62380209350590121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110480.03064918517</v>
      </c>
      <c r="BD25" s="73">
        <v>110480.03064918517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115599.82902336121</v>
      </c>
      <c r="BD26" s="73">
        <v>115599.82902336121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4376186.6884851446</v>
      </c>
      <c r="BD28" s="76">
        <v>4384167.6997046461</v>
      </c>
      <c r="BE28" s="76">
        <v>12251.772000000012</v>
      </c>
      <c r="BF28" s="76">
        <v>213066.20400000017</v>
      </c>
      <c r="BG28" s="76">
        <v>0</v>
      </c>
      <c r="BH28" s="77">
        <v>-914789.38876972417</v>
      </c>
      <c r="BI28" s="78">
        <v>19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-20403.829660610907</v>
      </c>
      <c r="AT30" s="76">
        <v>20410.366460605466</v>
      </c>
      <c r="AU30" s="76">
        <v>0</v>
      </c>
      <c r="AV30" s="45"/>
      <c r="AW30" s="14"/>
      <c r="BB30" s="75" t="s">
        <v>146</v>
      </c>
      <c r="BC30" s="45"/>
      <c r="BD30" s="45"/>
      <c r="BE30" s="76">
        <v>-1.4551915228366852E-11</v>
      </c>
      <c r="BF30" s="76">
        <v>-4.0745362639427185E-10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8"/>
  <dimension ref="A1:BQ32"/>
  <sheetViews>
    <sheetView topLeftCell="AK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1979</v>
      </c>
      <c r="N4" s="81"/>
      <c r="O4" s="81"/>
      <c r="P4" s="81"/>
      <c r="R4" s="1" t="s">
        <v>9</v>
      </c>
      <c r="S4" s="81">
        <v>1979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1979</v>
      </c>
      <c r="AH4" s="81"/>
      <c r="AI4" s="81"/>
      <c r="AJ4" s="81"/>
      <c r="AS4" s="81" t="s">
        <v>9</v>
      </c>
      <c r="AT4" s="81">
        <v>1979</v>
      </c>
      <c r="BE4" s="81" t="s">
        <v>9</v>
      </c>
      <c r="BF4" s="81">
        <v>1979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135457.14700000017</v>
      </c>
      <c r="AU6" s="17" t="s">
        <v>141</v>
      </c>
      <c r="AV6" s="18"/>
      <c r="AW6" s="69">
        <v>1804876.8769999954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296870.51100000058</v>
      </c>
      <c r="AU7" s="70" t="s">
        <v>143</v>
      </c>
      <c r="AV7" s="56"/>
      <c r="AW7" s="71">
        <v>569716.87700000056</v>
      </c>
      <c r="BB7" s="70" t="s">
        <v>142</v>
      </c>
      <c r="BC7" s="56"/>
      <c r="BD7" s="56"/>
      <c r="BE7" s="71">
        <v>108324.87699999993</v>
      </c>
      <c r="BG7" s="70" t="s">
        <v>143</v>
      </c>
      <c r="BH7" s="56"/>
      <c r="BI7" s="71">
        <v>569716.87700000056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278348.48600000207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1970522.7285919187</v>
      </c>
      <c r="BD14" s="73">
        <v>1952177.984031677</v>
      </c>
      <c r="BE14" s="73">
        <v>0</v>
      </c>
      <c r="BF14" s="73">
        <v>11359.640733032222</v>
      </c>
      <c r="BG14" s="73">
        <v>0</v>
      </c>
      <c r="BH14" s="22">
        <v>-513566.46700000018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1389540.2805900571</v>
      </c>
      <c r="BD15" s="73">
        <v>1389540.2805900571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736442.25157546985</v>
      </c>
      <c r="BD16" s="73">
        <v>736442.25157546985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385728.19190073007</v>
      </c>
      <c r="BD17" s="73">
        <v>385728.19190073007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282001.34515380854</v>
      </c>
      <c r="BD18" s="73">
        <v>282001.34515380854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184859.98610305786</v>
      </c>
      <c r="BD19" s="73">
        <v>179649.52485847473</v>
      </c>
      <c r="BE19" s="73">
        <v>0</v>
      </c>
      <c r="BF19" s="73">
        <v>53573.736737518273</v>
      </c>
      <c r="BG19" s="73">
        <v>0</v>
      </c>
      <c r="BH19" s="22">
        <v>-38700.579767831121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188186.11735916135</v>
      </c>
      <c r="BD20" s="73">
        <v>183831.06264495847</v>
      </c>
      <c r="BE20" s="73">
        <v>0</v>
      </c>
      <c r="BF20" s="73">
        <v>15104.85804434208</v>
      </c>
      <c r="BG20" s="73">
        <v>0</v>
      </c>
      <c r="BH20" s="22">
        <v>-21591.278739720688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36734.124236583702</v>
      </c>
      <c r="BD21" s="73">
        <v>36306.090816974633</v>
      </c>
      <c r="BE21" s="73">
        <v>0</v>
      </c>
      <c r="BF21" s="73">
        <v>27792.037498274865</v>
      </c>
      <c r="BG21" s="73">
        <v>0</v>
      </c>
      <c r="BH21" s="22">
        <v>4449.3807227083817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31905.856846332546</v>
      </c>
      <c r="BD22" s="73">
        <v>31905.856846332546</v>
      </c>
      <c r="BE22" s="73">
        <v>0</v>
      </c>
      <c r="BF22" s="73">
        <v>494.603986832526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54595.025510072708</v>
      </c>
      <c r="BD23" s="73">
        <v>54595.025510072708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53148.024179458611</v>
      </c>
      <c r="BD24" s="73">
        <v>53148.024179458611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240965.50498962399</v>
      </c>
      <c r="BD25" s="73">
        <v>240965.50498962399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239266.57225346565</v>
      </c>
      <c r="BD26" s="73">
        <v>239266.57225346565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5793896.0092897406</v>
      </c>
      <c r="BD28" s="76">
        <v>5765557.7153511038</v>
      </c>
      <c r="BE28" s="76">
        <v>0</v>
      </c>
      <c r="BF28" s="76">
        <v>108324.87699999996</v>
      </c>
      <c r="BG28" s="76">
        <v>0</v>
      </c>
      <c r="BH28" s="77">
        <v>-569408.9447848436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-8346.72010876899</v>
      </c>
      <c r="AT30" s="76">
        <v>8606.0010551433661</v>
      </c>
      <c r="AU30" s="76">
        <v>6.1772576181683689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9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1980</v>
      </c>
      <c r="N4" s="81"/>
      <c r="O4" s="81"/>
      <c r="P4" s="81"/>
      <c r="R4" s="1" t="s">
        <v>9</v>
      </c>
      <c r="S4" s="81">
        <v>1980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1980</v>
      </c>
      <c r="AH4" s="81"/>
      <c r="AI4" s="81"/>
      <c r="AJ4" s="81"/>
      <c r="AS4" s="81" t="s">
        <v>9</v>
      </c>
      <c r="AT4" s="81">
        <v>1980</v>
      </c>
      <c r="BE4" s="81" t="s">
        <v>9</v>
      </c>
      <c r="BF4" s="81">
        <v>1980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253711.48299999998</v>
      </c>
      <c r="AU6" s="17" t="s">
        <v>141</v>
      </c>
      <c r="AV6" s="18"/>
      <c r="AW6" s="69">
        <v>1790260.4469999962</v>
      </c>
      <c r="BB6" s="17" t="s">
        <v>140</v>
      </c>
      <c r="BC6" s="18"/>
      <c r="BD6" s="18"/>
      <c r="BE6" s="69">
        <v>13207.121999999999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304664.07100000122</v>
      </c>
      <c r="AU7" s="70" t="s">
        <v>143</v>
      </c>
      <c r="AV7" s="56"/>
      <c r="AW7" s="71">
        <v>555100.44700000016</v>
      </c>
      <c r="BB7" s="70" t="s">
        <v>142</v>
      </c>
      <c r="BC7" s="56"/>
      <c r="BD7" s="56"/>
      <c r="BE7" s="71">
        <v>168467.19400000013</v>
      </c>
      <c r="BG7" s="70" t="s">
        <v>143</v>
      </c>
      <c r="BH7" s="56"/>
      <c r="BI7" s="71">
        <v>555100.44700000016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177100.21499999953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1806423.0618553159</v>
      </c>
      <c r="BD14" s="73">
        <v>1793460.7078437803</v>
      </c>
      <c r="BE14" s="73">
        <v>84.691000000000003</v>
      </c>
      <c r="BF14" s="73">
        <v>8950.0213176269499</v>
      </c>
      <c r="BG14" s="73">
        <v>0</v>
      </c>
      <c r="BH14" s="22">
        <v>-318970.56899999984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1190593.2420983312</v>
      </c>
      <c r="BD15" s="73">
        <v>1190593.2420983312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534694.90653896332</v>
      </c>
      <c r="BD16" s="73">
        <v>534694.90653896332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285768.15313339228</v>
      </c>
      <c r="BD17" s="73">
        <v>285792.25894546503</v>
      </c>
      <c r="BE17" s="73">
        <v>7.338000000000001</v>
      </c>
      <c r="BF17" s="73">
        <v>0</v>
      </c>
      <c r="BG17" s="73">
        <v>0</v>
      </c>
      <c r="BH17" s="22">
        <v>87.876147902528487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191836.92263603208</v>
      </c>
      <c r="BD18" s="73">
        <v>191836.92263603208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132710.38936233518</v>
      </c>
      <c r="BD19" s="73">
        <v>148454.35832405087</v>
      </c>
      <c r="BE19" s="73">
        <v>3553.0996015625001</v>
      </c>
      <c r="BF19" s="73">
        <v>81300.323368682803</v>
      </c>
      <c r="BG19" s="73">
        <v>0</v>
      </c>
      <c r="BH19" s="22">
        <v>-237728.36047638961</v>
      </c>
      <c r="BI19" s="74">
        <v>6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128794.89247512816</v>
      </c>
      <c r="BD20" s="73">
        <v>141805.60394668579</v>
      </c>
      <c r="BE20" s="73">
        <v>2928.6399687499893</v>
      </c>
      <c r="BF20" s="73">
        <v>30104.326371307434</v>
      </c>
      <c r="BG20" s="73">
        <v>0</v>
      </c>
      <c r="BH20" s="22">
        <v>-203974.91438898511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23224.858438014984</v>
      </c>
      <c r="BD21" s="73">
        <v>24960.502847194672</v>
      </c>
      <c r="BE21" s="73">
        <v>6633.3534296875296</v>
      </c>
      <c r="BF21" s="73">
        <v>44878.507747043608</v>
      </c>
      <c r="BG21" s="73">
        <v>0</v>
      </c>
      <c r="BH21" s="22">
        <v>-166887.22329764496</v>
      </c>
      <c r="BI21" s="74">
        <v>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21537.229351520535</v>
      </c>
      <c r="BD22" s="73">
        <v>21537.229351520535</v>
      </c>
      <c r="BE22" s="73">
        <v>0</v>
      </c>
      <c r="BF22" s="73">
        <v>894.40490128708461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33753.540443658829</v>
      </c>
      <c r="BD23" s="73">
        <v>33753.540443658829</v>
      </c>
      <c r="BE23" s="73">
        <v>0</v>
      </c>
      <c r="BF23" s="73">
        <v>2339.6102940521364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30187.125408172604</v>
      </c>
      <c r="BD24" s="73">
        <v>30187.125408172604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142209.95680427548</v>
      </c>
      <c r="BD25" s="73">
        <v>142209.95680427548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144086.42053127289</v>
      </c>
      <c r="BD26" s="73">
        <v>144086.42053127289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4665820.6990764132</v>
      </c>
      <c r="BD28" s="76">
        <v>4683372.7757194042</v>
      </c>
      <c r="BE28" s="76">
        <v>13207.122000000019</v>
      </c>
      <c r="BF28" s="76">
        <v>168467.19400000002</v>
      </c>
      <c r="BG28" s="76">
        <v>0</v>
      </c>
      <c r="BH28" s="77">
        <v>-927473.1910151171</v>
      </c>
      <c r="BI28" s="78">
        <v>15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-17182.983979454584</v>
      </c>
      <c r="AT30" s="76">
        <v>17273.799694054294</v>
      </c>
      <c r="AU30" s="76">
        <v>-3.2014213502407074E-10</v>
      </c>
      <c r="AV30" s="45"/>
      <c r="AW30" s="14"/>
      <c r="BB30" s="75" t="s">
        <v>146</v>
      </c>
      <c r="BC30" s="45"/>
      <c r="BD30" s="45"/>
      <c r="BE30" s="76">
        <v>-2.0008883439004421E-11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60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1981</v>
      </c>
      <c r="N4" s="81"/>
      <c r="O4" s="81"/>
      <c r="P4" s="81"/>
      <c r="R4" s="1" t="s">
        <v>9</v>
      </c>
      <c r="S4" s="81">
        <v>1981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1981</v>
      </c>
      <c r="AH4" s="81"/>
      <c r="AI4" s="81"/>
      <c r="AJ4" s="81"/>
      <c r="AS4" s="81" t="s">
        <v>9</v>
      </c>
      <c r="AT4" s="81">
        <v>1981</v>
      </c>
      <c r="BE4" s="81" t="s">
        <v>9</v>
      </c>
      <c r="BF4" s="81">
        <v>1981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679018.39799999946</v>
      </c>
      <c r="AU6" s="17" t="s">
        <v>141</v>
      </c>
      <c r="AV6" s="18"/>
      <c r="AW6" s="69">
        <v>1773867.0500000035</v>
      </c>
      <c r="BB6" s="17" t="s">
        <v>140</v>
      </c>
      <c r="BC6" s="18"/>
      <c r="BD6" s="18"/>
      <c r="BE6" s="69">
        <v>62727.832000000068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365539.538</v>
      </c>
      <c r="AU7" s="70" t="s">
        <v>143</v>
      </c>
      <c r="AV7" s="56"/>
      <c r="AW7" s="71">
        <v>538707.0500000004</v>
      </c>
      <c r="BB7" s="70" t="s">
        <v>142</v>
      </c>
      <c r="BC7" s="56"/>
      <c r="BD7" s="56"/>
      <c r="BE7" s="71">
        <v>287100.27300000045</v>
      </c>
      <c r="BG7" s="70" t="s">
        <v>143</v>
      </c>
      <c r="BH7" s="56"/>
      <c r="BI7" s="71">
        <v>538707.0500000004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169953.7620000004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1539514.9846253393</v>
      </c>
      <c r="BD14" s="73">
        <v>1513664.3229584692</v>
      </c>
      <c r="BE14" s="73">
        <v>31327.478649169931</v>
      </c>
      <c r="BF14" s="73">
        <v>548.99499999999989</v>
      </c>
      <c r="BG14" s="73">
        <v>0</v>
      </c>
      <c r="BH14" s="22">
        <v>-287892.80500000023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763539.92752647388</v>
      </c>
      <c r="BD15" s="73">
        <v>763539.92752647388</v>
      </c>
      <c r="BE15" s="73">
        <v>576.47200000000009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327834.06857299805</v>
      </c>
      <c r="BD16" s="73">
        <v>327834.06857299805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168943.79622650144</v>
      </c>
      <c r="BD17" s="73">
        <v>168943.79622650144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86152.133483886704</v>
      </c>
      <c r="BD18" s="73">
        <v>86152.133483886704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74847.172267913818</v>
      </c>
      <c r="BD19" s="73">
        <v>117114.36219024658</v>
      </c>
      <c r="BE19" s="73">
        <v>7864.3146495361307</v>
      </c>
      <c r="BF19" s="73">
        <v>163274.1237732544</v>
      </c>
      <c r="BG19" s="73">
        <v>0</v>
      </c>
      <c r="BH19" s="22">
        <v>-538556.0165797146</v>
      </c>
      <c r="BI19" s="74">
        <v>20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84068.656768798814</v>
      </c>
      <c r="BD20" s="73">
        <v>117066.76278495789</v>
      </c>
      <c r="BE20" s="73">
        <v>6179.8944035949626</v>
      </c>
      <c r="BF20" s="73">
        <v>64464.634416595727</v>
      </c>
      <c r="BG20" s="73">
        <v>0</v>
      </c>
      <c r="BH20" s="22">
        <v>-443591.73436425853</v>
      </c>
      <c r="BI20" s="74">
        <v>21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14371.548775196075</v>
      </c>
      <c r="BD21" s="73">
        <v>17923.367514133453</v>
      </c>
      <c r="BE21" s="73">
        <v>16779.672297698973</v>
      </c>
      <c r="BF21" s="73">
        <v>47575.898810983817</v>
      </c>
      <c r="BG21" s="73">
        <v>0</v>
      </c>
      <c r="BH21" s="22">
        <v>-435741.21283781761</v>
      </c>
      <c r="BI21" s="74">
        <v>25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10536.395444393158</v>
      </c>
      <c r="BD22" s="73">
        <v>10536.395444393158</v>
      </c>
      <c r="BE22" s="73">
        <v>0</v>
      </c>
      <c r="BF22" s="73">
        <v>10786.116810502797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17212.087313890454</v>
      </c>
      <c r="BD23" s="73">
        <v>17212.087313890454</v>
      </c>
      <c r="BE23" s="73">
        <v>0</v>
      </c>
      <c r="BF23" s="73">
        <v>450.50418866348559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21010.830348014828</v>
      </c>
      <c r="BD24" s="73">
        <v>21010.830348014828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85932.61003875731</v>
      </c>
      <c r="BD25" s="73">
        <v>85932.61003875731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91396.491806030259</v>
      </c>
      <c r="BD26" s="73">
        <v>91396.491806030259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3285360.703198194</v>
      </c>
      <c r="BD28" s="76">
        <v>3338327.1562087531</v>
      </c>
      <c r="BE28" s="76">
        <v>62727.831999999995</v>
      </c>
      <c r="BF28" s="76">
        <v>287100.27300000022</v>
      </c>
      <c r="BG28" s="76">
        <v>0</v>
      </c>
      <c r="BH28" s="77">
        <v>-1705781.768781791</v>
      </c>
      <c r="BI28" s="78">
        <v>66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-13199.851064922055</v>
      </c>
      <c r="AT30" s="76">
        <v>13291.931819688703</v>
      </c>
      <c r="AU30" s="76">
        <v>4.9476511776447296E-10</v>
      </c>
      <c r="AV30" s="45"/>
      <c r="AW30" s="14"/>
      <c r="BB30" s="75" t="s">
        <v>146</v>
      </c>
      <c r="BC30" s="45"/>
      <c r="BD30" s="45"/>
      <c r="BE30" s="76">
        <v>7.2759576141834259E-11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1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1982</v>
      </c>
      <c r="N4" s="81"/>
      <c r="O4" s="81"/>
      <c r="P4" s="81"/>
      <c r="R4" s="1" t="s">
        <v>9</v>
      </c>
      <c r="S4" s="81">
        <v>1982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1982</v>
      </c>
      <c r="AH4" s="81"/>
      <c r="AI4" s="81"/>
      <c r="AJ4" s="81"/>
      <c r="AS4" s="81" t="s">
        <v>9</v>
      </c>
      <c r="AT4" s="81">
        <v>1982</v>
      </c>
      <c r="BE4" s="81" t="s">
        <v>9</v>
      </c>
      <c r="BF4" s="81">
        <v>1982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686016.34100000141</v>
      </c>
      <c r="AU6" s="17" t="s">
        <v>141</v>
      </c>
      <c r="AV6" s="18"/>
      <c r="AW6" s="69">
        <v>1758320.0019999959</v>
      </c>
      <c r="BB6" s="17" t="s">
        <v>140</v>
      </c>
      <c r="BC6" s="18"/>
      <c r="BD6" s="18"/>
      <c r="BE6" s="69">
        <v>35993.71899999991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442162.26200000074</v>
      </c>
      <c r="AU7" s="70" t="s">
        <v>143</v>
      </c>
      <c r="AV7" s="56"/>
      <c r="AW7" s="71">
        <v>523160.00200000056</v>
      </c>
      <c r="BB7" s="70" t="s">
        <v>142</v>
      </c>
      <c r="BC7" s="56"/>
      <c r="BD7" s="56"/>
      <c r="BE7" s="71">
        <v>306771.3190000006</v>
      </c>
      <c r="BG7" s="70" t="s">
        <v>143</v>
      </c>
      <c r="BH7" s="56"/>
      <c r="BI7" s="71">
        <v>523160.00200000056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80412.900999999838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1210838.7370319364</v>
      </c>
      <c r="BD14" s="73">
        <v>1207738.3952121732</v>
      </c>
      <c r="BE14" s="73">
        <v>2785.8380000000006</v>
      </c>
      <c r="BF14" s="73">
        <v>2231.7131588134766</v>
      </c>
      <c r="BG14" s="73">
        <v>0</v>
      </c>
      <c r="BH14" s="22">
        <v>-34665.272999999994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605757.05573749531</v>
      </c>
      <c r="BD15" s="73">
        <v>605757.05573749531</v>
      </c>
      <c r="BE15" s="73">
        <v>49.388999999999996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201602.94274902341</v>
      </c>
      <c r="BD16" s="73">
        <v>201602.94274902341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110115.05015945432</v>
      </c>
      <c r="BD17" s="73">
        <v>110115.05015945432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49085.071935653679</v>
      </c>
      <c r="BD18" s="73">
        <v>49085.071935653679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40511.368164062493</v>
      </c>
      <c r="BD19" s="73">
        <v>97181.768272399888</v>
      </c>
      <c r="BE19" s="73">
        <v>10399.965240234378</v>
      </c>
      <c r="BF19" s="73">
        <v>163275.4356424257</v>
      </c>
      <c r="BG19" s="73">
        <v>0</v>
      </c>
      <c r="BH19" s="22">
        <v>-855891.86831795122</v>
      </c>
      <c r="BI19" s="74">
        <v>22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45346.560413360588</v>
      </c>
      <c r="BD20" s="73">
        <v>78150.040103912354</v>
      </c>
      <c r="BE20" s="73">
        <v>5838.3045596923739</v>
      </c>
      <c r="BF20" s="73">
        <v>63042.585352478229</v>
      </c>
      <c r="BG20" s="73">
        <v>0</v>
      </c>
      <c r="BH20" s="22">
        <v>-483735.68287499173</v>
      </c>
      <c r="BI20" s="74">
        <v>16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2306.730176448822</v>
      </c>
      <c r="BD21" s="73">
        <v>6031.6907620429993</v>
      </c>
      <c r="BE21" s="73">
        <v>13923.734026855487</v>
      </c>
      <c r="BF21" s="73">
        <v>57587.702340585878</v>
      </c>
      <c r="BG21" s="73">
        <v>0</v>
      </c>
      <c r="BH21" s="22">
        <v>-415533.96739182208</v>
      </c>
      <c r="BI21" s="74">
        <v>16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2006.0960831642146</v>
      </c>
      <c r="BD22" s="73">
        <v>2815.7446265220638</v>
      </c>
      <c r="BE22" s="73">
        <v>2996.4881732177805</v>
      </c>
      <c r="BF22" s="73">
        <v>17785.988005140087</v>
      </c>
      <c r="BG22" s="73">
        <v>0</v>
      </c>
      <c r="BH22" s="22">
        <v>-137807.166117224</v>
      </c>
      <c r="BI22" s="74">
        <v>7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5825.9927885532361</v>
      </c>
      <c r="BD23" s="73">
        <v>5825.9927885532361</v>
      </c>
      <c r="BE23" s="73">
        <v>0</v>
      </c>
      <c r="BF23" s="73">
        <v>2847.8945005569522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5463.1633486747733</v>
      </c>
      <c r="BD24" s="73">
        <v>5463.1633486747733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34832.772026062004</v>
      </c>
      <c r="BD25" s="73">
        <v>34832.772026062004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38432.892343521111</v>
      </c>
      <c r="BD26" s="73">
        <v>38432.892343521111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2352124.4329574103</v>
      </c>
      <c r="BD28" s="76">
        <v>2443032.5800654883</v>
      </c>
      <c r="BE28" s="76">
        <v>35993.719000000019</v>
      </c>
      <c r="BF28" s="76">
        <v>306771.31900000031</v>
      </c>
      <c r="BG28" s="76">
        <v>0</v>
      </c>
      <c r="BH28" s="77">
        <v>-1927633.957701989</v>
      </c>
      <c r="BI28" s="78">
        <v>61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-20549.415471311891</v>
      </c>
      <c r="AT30" s="76">
        <v>20645.350404394674</v>
      </c>
      <c r="AU30" s="76">
        <v>-2.0372681319713593E-10</v>
      </c>
      <c r="AV30" s="45"/>
      <c r="AW30" s="14"/>
      <c r="BB30" s="75" t="s">
        <v>146</v>
      </c>
      <c r="BC30" s="45"/>
      <c r="BD30" s="45"/>
      <c r="BE30" s="76">
        <v>-1.0913936421275139E-10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BQ32"/>
  <sheetViews>
    <sheetView zoomScale="102" zoomScaleNormal="102" workbookViewId="0">
      <selection sqref="A1:L1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1929</v>
      </c>
      <c r="N4" s="80"/>
      <c r="O4" s="80"/>
      <c r="P4" s="80"/>
      <c r="R4" s="1" t="s">
        <v>9</v>
      </c>
      <c r="S4" s="80">
        <v>1929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1929</v>
      </c>
      <c r="AH4" s="80"/>
      <c r="AI4" s="80"/>
      <c r="AJ4" s="80"/>
      <c r="AS4" s="80" t="s">
        <v>9</v>
      </c>
      <c r="AT4" s="80">
        <v>1929</v>
      </c>
      <c r="BE4" s="80" t="s">
        <v>9</v>
      </c>
      <c r="BF4" s="80">
        <v>1929</v>
      </c>
      <c r="BH4" t="s">
        <v>28</v>
      </c>
    </row>
    <row r="5" spans="1:69" x14ac:dyDescent="0.25">
      <c r="N5" s="80"/>
      <c r="O5" s="80"/>
      <c r="P5" s="80"/>
      <c r="Q5" s="80"/>
      <c r="R5" s="80"/>
      <c r="S5" s="80"/>
      <c r="T5" s="80"/>
      <c r="U5" s="80"/>
      <c r="V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45760.524000000114</v>
      </c>
      <c r="AU6" s="17" t="s">
        <v>141</v>
      </c>
      <c r="AV6" s="18"/>
      <c r="AW6" s="69">
        <v>1817159.2279999959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253394.32899999924</v>
      </c>
      <c r="AU7" s="70" t="s">
        <v>143</v>
      </c>
      <c r="AV7" s="56"/>
      <c r="AW7" s="71">
        <v>581999.22800000175</v>
      </c>
      <c r="BB7" s="70" t="s">
        <v>142</v>
      </c>
      <c r="BC7" s="56"/>
      <c r="BD7" s="56"/>
      <c r="BE7" s="71">
        <v>102146.73500000019</v>
      </c>
      <c r="BG7" s="70" t="s">
        <v>143</v>
      </c>
      <c r="BH7" s="56"/>
      <c r="BI7" s="71">
        <v>581999.22800000175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384972.62300000031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2122194.0147876735</v>
      </c>
      <c r="BD14" s="73">
        <v>2098191.9842319484</v>
      </c>
      <c r="BE14" s="73">
        <v>0</v>
      </c>
      <c r="BF14" s="73">
        <v>15346.42409954834</v>
      </c>
      <c r="BG14" s="73">
        <v>0</v>
      </c>
      <c r="BH14" s="22">
        <v>-686846.90399999998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1656562.7670898438</v>
      </c>
      <c r="BD15" s="73">
        <v>1656562.7670898438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20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20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977001.57539939869</v>
      </c>
      <c r="BD16" s="73">
        <v>977001.57539939869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20">
        <v>43983</v>
      </c>
      <c r="BL16" s="7" t="str">
        <f>'Allocation Factors (R)'!D15</f>
        <v>XXXX</v>
      </c>
      <c r="BM16" s="23" t="e">
        <f t="shared" si="0"/>
        <v>#VALUE!</v>
      </c>
      <c r="BO16" s="20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481778.15805339807</v>
      </c>
      <c r="BD17" s="73">
        <v>481778.15805339807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20">
        <v>44013</v>
      </c>
      <c r="BL17" s="7" t="str">
        <f>'Allocation Factors (R)'!D16</f>
        <v>XXXX</v>
      </c>
      <c r="BM17" s="23" t="e">
        <f t="shared" si="0"/>
        <v>#VALUE!</v>
      </c>
      <c r="BO17" s="20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375933.67527198786</v>
      </c>
      <c r="BD18" s="73">
        <v>375933.67527198786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20">
        <v>44044</v>
      </c>
      <c r="BL18" s="7" t="str">
        <f>'Allocation Factors (R)'!D17</f>
        <v>XXXX</v>
      </c>
      <c r="BM18" s="23" t="e">
        <f t="shared" si="0"/>
        <v>#VALUE!</v>
      </c>
      <c r="BO18" s="20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233902.60429000852</v>
      </c>
      <c r="BD19" s="73">
        <v>226522.42422485352</v>
      </c>
      <c r="BE19" s="73">
        <v>0</v>
      </c>
      <c r="BF19" s="73">
        <v>37503.090619049079</v>
      </c>
      <c r="BG19" s="73">
        <v>0</v>
      </c>
      <c r="BH19" s="22">
        <v>-53148.903290247421</v>
      </c>
      <c r="BI19" s="74">
        <v>0</v>
      </c>
      <c r="BK19" s="20">
        <v>44075</v>
      </c>
      <c r="BL19" s="7" t="str">
        <f>'Allocation Factors (R)'!D18</f>
        <v>XXXX</v>
      </c>
      <c r="BM19" s="23" t="e">
        <f t="shared" si="0"/>
        <v>#VALUE!</v>
      </c>
      <c r="BO19" s="20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235726.7145271301</v>
      </c>
      <c r="BD20" s="73">
        <v>229273.98011207578</v>
      </c>
      <c r="BE20" s="73">
        <v>0</v>
      </c>
      <c r="BF20" s="73">
        <v>13403.927106842057</v>
      </c>
      <c r="BG20" s="73">
        <v>0</v>
      </c>
      <c r="BH20" s="22">
        <v>-44666.218718794582</v>
      </c>
      <c r="BI20" s="74">
        <v>0</v>
      </c>
      <c r="BK20" s="20">
        <v>44105</v>
      </c>
      <c r="BL20" s="7" t="str">
        <f>'Allocation Factors (R)'!D19</f>
        <v>XXXX</v>
      </c>
      <c r="BM20" s="23" t="e">
        <f t="shared" si="0"/>
        <v>#VALUE!</v>
      </c>
      <c r="BO20" s="20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56703.783060073853</v>
      </c>
      <c r="BD21" s="73">
        <v>55885.519647598267</v>
      </c>
      <c r="BE21" s="73">
        <v>0</v>
      </c>
      <c r="BF21" s="73">
        <v>35341.206499012369</v>
      </c>
      <c r="BG21" s="73">
        <v>0</v>
      </c>
      <c r="BH21" s="22">
        <v>-7513.0637877627178</v>
      </c>
      <c r="BI21" s="74">
        <v>0</v>
      </c>
      <c r="BK21" s="20">
        <v>44136</v>
      </c>
      <c r="BL21" s="7" t="str">
        <f>'Allocation Factors (R)'!D20</f>
        <v>XXXX</v>
      </c>
      <c r="BM21" s="23" t="e">
        <f t="shared" si="0"/>
        <v>#VALUE!</v>
      </c>
      <c r="BO21" s="20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49346.012903213494</v>
      </c>
      <c r="BD22" s="73">
        <v>49346.012903213494</v>
      </c>
      <c r="BE22" s="73">
        <v>0</v>
      </c>
      <c r="BF22" s="73">
        <v>552.08667554814792</v>
      </c>
      <c r="BG22" s="73">
        <v>0</v>
      </c>
      <c r="BH22" s="22">
        <v>0</v>
      </c>
      <c r="BI22" s="74">
        <v>0</v>
      </c>
      <c r="BK22" s="20">
        <v>44166</v>
      </c>
      <c r="BL22" s="7" t="str">
        <f>'Allocation Factors (R)'!D21</f>
        <v>XXXX</v>
      </c>
      <c r="BM22" s="23" t="e">
        <f t="shared" si="0"/>
        <v>#VALUE!</v>
      </c>
      <c r="BO22" s="20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78435.621472597122</v>
      </c>
      <c r="BD23" s="73">
        <v>78435.621472597122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20">
        <v>44197</v>
      </c>
      <c r="BL23" s="7" t="str">
        <f>'Allocation Factors (R)'!D22</f>
        <v>XXXX</v>
      </c>
      <c r="BM23" s="23" t="e">
        <f t="shared" si="0"/>
        <v>#VALUE!</v>
      </c>
      <c r="BO23" s="20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82301.940418243408</v>
      </c>
      <c r="BD24" s="73">
        <v>82301.940418243408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20">
        <v>44228</v>
      </c>
      <c r="BL24" s="7" t="str">
        <f>'Allocation Factors (R)'!D23</f>
        <v>XXXX</v>
      </c>
      <c r="BM24" s="23" t="e">
        <f t="shared" si="0"/>
        <v>#VALUE!</v>
      </c>
      <c r="BO24" s="20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293560.03556060785</v>
      </c>
      <c r="BD25" s="73">
        <v>293560.03556060785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20">
        <v>44256</v>
      </c>
      <c r="BL25" s="7" t="str">
        <f>'Allocation Factors (R)'!D24</f>
        <v>XXXX</v>
      </c>
      <c r="BM25" s="23" t="e">
        <f t="shared" si="0"/>
        <v>#VALUE!</v>
      </c>
      <c r="BO25" s="20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291530.22205257416</v>
      </c>
      <c r="BD26" s="73">
        <v>291530.22205257416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20">
        <v>44287</v>
      </c>
      <c r="BL26" s="7" t="str">
        <f>'Allocation Factors (R)'!D25</f>
        <v>XXXX</v>
      </c>
      <c r="BM26" s="23" t="e">
        <f t="shared" si="0"/>
        <v>#VALUE!</v>
      </c>
      <c r="BO26" s="20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6934977.1248867502</v>
      </c>
      <c r="BD28" s="76">
        <v>6896323.9164383402</v>
      </c>
      <c r="BE28" s="76">
        <v>0</v>
      </c>
      <c r="BF28" s="76">
        <v>102146.735</v>
      </c>
      <c r="BG28" s="76">
        <v>0</v>
      </c>
      <c r="BH28" s="77">
        <v>-792175.08979680482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7"/>
      <c r="AE30" s="65"/>
      <c r="AF30" s="66"/>
      <c r="AH30" s="66"/>
      <c r="AI30" s="67"/>
      <c r="AJ30" s="65"/>
      <c r="AK30" s="66"/>
      <c r="AM30" s="66"/>
      <c r="AP30" s="75" t="s">
        <v>146</v>
      </c>
      <c r="AQ30" s="45"/>
      <c r="AR30" s="45"/>
      <c r="AS30" s="76">
        <v>9.4587448984384537E-11</v>
      </c>
      <c r="AT30" s="76">
        <v>-9.3132257461547852E-10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1.8917489796876907E-10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2"/>
  <dimension ref="A1:BQ32"/>
  <sheetViews>
    <sheetView topLeftCell="Q1" zoomScale="110" zoomScaleNormal="110" workbookViewId="0">
      <selection activeCell="AE16" sqref="AE16:AJ30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1983</v>
      </c>
      <c r="N4" s="81"/>
      <c r="O4" s="81"/>
      <c r="P4" s="81"/>
      <c r="R4" s="1" t="s">
        <v>9</v>
      </c>
      <c r="S4" s="81">
        <v>1983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1983</v>
      </c>
      <c r="AH4" s="81"/>
      <c r="AI4" s="81"/>
      <c r="AJ4" s="81"/>
      <c r="AS4" s="81" t="s">
        <v>9</v>
      </c>
      <c r="AT4" s="81">
        <v>1983</v>
      </c>
      <c r="BE4" s="81" t="s">
        <v>9</v>
      </c>
      <c r="BF4" s="81">
        <v>1983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501379.37500000058</v>
      </c>
      <c r="AU6" s="17" t="s">
        <v>141</v>
      </c>
      <c r="AV6" s="18"/>
      <c r="AW6" s="69">
        <v>1764752.8149999978</v>
      </c>
      <c r="BB6" s="17" t="s">
        <v>140</v>
      </c>
      <c r="BC6" s="18"/>
      <c r="BD6" s="18"/>
      <c r="BE6" s="69">
        <v>10430.898999999992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418073.18900000013</v>
      </c>
      <c r="AU7" s="70" t="s">
        <v>143</v>
      </c>
      <c r="AV7" s="56"/>
      <c r="AW7" s="71">
        <v>529592.8149999989</v>
      </c>
      <c r="BB7" s="70" t="s">
        <v>142</v>
      </c>
      <c r="BC7" s="56"/>
      <c r="BD7" s="56"/>
      <c r="BE7" s="71">
        <v>250372.91999999975</v>
      </c>
      <c r="BG7" s="70" t="s">
        <v>143</v>
      </c>
      <c r="BH7" s="56"/>
      <c r="BI7" s="71">
        <v>529592.8149999989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114506.9499999999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>
        <v>1382792.5036640165</v>
      </c>
      <c r="AR14" s="151">
        <v>1199786.5656223295</v>
      </c>
      <c r="AS14" s="151">
        <v>267519.52470928937</v>
      </c>
      <c r="AT14" s="151">
        <v>4616.3864414672689</v>
      </c>
      <c r="AU14" s="151">
        <v>45963.827047241306</v>
      </c>
      <c r="AV14" s="104">
        <v>-2002577.2000000053</v>
      </c>
      <c r="AW14" s="152">
        <v>0</v>
      </c>
      <c r="BB14" s="70" t="s">
        <v>41</v>
      </c>
      <c r="BC14" s="73">
        <v>1382792.5036640165</v>
      </c>
      <c r="BD14" s="73">
        <v>1370632.6810932157</v>
      </c>
      <c r="BE14" s="73">
        <v>8752.9690000000028</v>
      </c>
      <c r="BF14" s="73">
        <v>2877.1879999999996</v>
      </c>
      <c r="BG14" s="73">
        <v>0</v>
      </c>
      <c r="BH14" s="22">
        <v>-139701.12599999996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>
        <v>636323.20558071125</v>
      </c>
      <c r="AR15" s="149">
        <v>636699.34970760334</v>
      </c>
      <c r="AS15" s="149">
        <v>6378.2139137573076</v>
      </c>
      <c r="AT15" s="149">
        <v>1459.9816271362358</v>
      </c>
      <c r="AU15" s="149">
        <v>1454.7577441406393</v>
      </c>
      <c r="AV15" s="98">
        <v>-11973.603999999999</v>
      </c>
      <c r="AW15" s="154">
        <v>0</v>
      </c>
      <c r="BB15" s="70" t="s">
        <v>42</v>
      </c>
      <c r="BC15" s="73">
        <v>636323.20558071125</v>
      </c>
      <c r="BD15" s="73">
        <v>636323.20558071125</v>
      </c>
      <c r="BE15" s="73">
        <v>20.797999999999995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>
        <v>277068.4225769043</v>
      </c>
      <c r="AR16" s="149">
        <v>281816.49594116211</v>
      </c>
      <c r="AS16" s="149">
        <v>846.50390618895722</v>
      </c>
      <c r="AT16" s="149">
        <v>1387.7877628173937</v>
      </c>
      <c r="AU16" s="149">
        <v>1926.676226074231</v>
      </c>
      <c r="AV16" s="98">
        <v>-3837.136</v>
      </c>
      <c r="AW16" s="154">
        <v>0</v>
      </c>
      <c r="BB16" s="70" t="s">
        <v>43</v>
      </c>
      <c r="BC16" s="73">
        <v>277068.4225769043</v>
      </c>
      <c r="BD16" s="73">
        <v>277068.4225769043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>
        <v>162828.78728342053</v>
      </c>
      <c r="AR17" s="149">
        <v>162825.93567514417</v>
      </c>
      <c r="AS17" s="149">
        <v>271.24071762084674</v>
      </c>
      <c r="AT17" s="149">
        <v>0</v>
      </c>
      <c r="AU17" s="149">
        <v>76.470146362305002</v>
      </c>
      <c r="AV17" s="98">
        <v>-949.17886086902672</v>
      </c>
      <c r="AW17" s="154">
        <v>0</v>
      </c>
      <c r="BB17" s="70" t="s">
        <v>44</v>
      </c>
      <c r="BC17" s="73">
        <v>162828.78728342053</v>
      </c>
      <c r="BD17" s="73">
        <v>162851.98153162</v>
      </c>
      <c r="BE17" s="73">
        <v>0.30499999999999972</v>
      </c>
      <c r="BF17" s="73">
        <v>0</v>
      </c>
      <c r="BG17" s="73">
        <v>0</v>
      </c>
      <c r="BH17" s="22">
        <v>-256.45543861089379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>
        <v>77602.033103942857</v>
      </c>
      <c r="AR18" s="149">
        <v>77659.48435401915</v>
      </c>
      <c r="AS18" s="149">
        <v>772.68696334838944</v>
      </c>
      <c r="AT18" s="149">
        <v>0</v>
      </c>
      <c r="AU18" s="149">
        <v>0</v>
      </c>
      <c r="AV18" s="98">
        <v>-465.67342901532754</v>
      </c>
      <c r="AW18" s="154">
        <v>0</v>
      </c>
      <c r="BB18" s="70" t="s">
        <v>45</v>
      </c>
      <c r="BC18" s="73">
        <v>77602.033103942857</v>
      </c>
      <c r="BD18" s="73">
        <v>77602.033103942857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>
        <v>63632.765880584717</v>
      </c>
      <c r="AR19" s="149">
        <v>182883.38254165649</v>
      </c>
      <c r="AS19" s="149">
        <v>18460.045996856643</v>
      </c>
      <c r="AT19" s="149">
        <v>166898.97723132308</v>
      </c>
      <c r="AU19" s="149">
        <v>3348.6407488098157</v>
      </c>
      <c r="AV19" s="98">
        <v>-1290453.0309656418</v>
      </c>
      <c r="AW19" s="154">
        <v>94</v>
      </c>
      <c r="BB19" s="70" t="s">
        <v>46</v>
      </c>
      <c r="BC19" s="73">
        <v>63632.765880584717</v>
      </c>
      <c r="BD19" s="73">
        <v>71290.046325683594</v>
      </c>
      <c r="BE19" s="73">
        <v>1174.0312738342298</v>
      </c>
      <c r="BF19" s="73">
        <v>175600.31307800292</v>
      </c>
      <c r="BG19" s="73">
        <v>0</v>
      </c>
      <c r="BH19" s="22">
        <v>-96399.857091519079</v>
      </c>
      <c r="BI19" s="74">
        <v>11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>
        <v>68347.590007781968</v>
      </c>
      <c r="AR20" s="149">
        <v>171698.06971168518</v>
      </c>
      <c r="AS20" s="149">
        <v>14961.928021347007</v>
      </c>
      <c r="AT20" s="149">
        <v>63899.528107910402</v>
      </c>
      <c r="AU20" s="149">
        <v>3728.970564163204</v>
      </c>
      <c r="AV20" s="98">
        <v>-1099165.5267954366</v>
      </c>
      <c r="AW20" s="154">
        <v>101</v>
      </c>
      <c r="BB20" s="70" t="s">
        <v>47</v>
      </c>
      <c r="BC20" s="73">
        <v>68347.590007781968</v>
      </c>
      <c r="BD20" s="73">
        <v>71544.983955383301</v>
      </c>
      <c r="BE20" s="73">
        <v>441.13709854125932</v>
      </c>
      <c r="BF20" s="73">
        <v>54584.507487915187</v>
      </c>
      <c r="BG20" s="73">
        <v>0</v>
      </c>
      <c r="BH20" s="22">
        <v>-46163.39028264978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>
        <v>8490.7304229736328</v>
      </c>
      <c r="AR21" s="149">
        <v>53205.571347806566</v>
      </c>
      <c r="AS21" s="149">
        <v>109257.83293421677</v>
      </c>
      <c r="AT21" s="149">
        <v>54933.32554014722</v>
      </c>
      <c r="AU21" s="149">
        <v>26914.90141550015</v>
      </c>
      <c r="AV21" s="98">
        <v>-1832127.8046978114</v>
      </c>
      <c r="AW21" s="154">
        <v>115</v>
      </c>
      <c r="BB21" s="70" t="s">
        <v>48</v>
      </c>
      <c r="BC21" s="73">
        <v>8490.7304229736328</v>
      </c>
      <c r="BD21" s="73">
        <v>8574.2671661376953</v>
      </c>
      <c r="BE21" s="73">
        <v>41.658627624512839</v>
      </c>
      <c r="BF21" s="73">
        <v>15306.40831430057</v>
      </c>
      <c r="BG21" s="73">
        <v>0</v>
      </c>
      <c r="BH21" s="22">
        <v>-17465.415188052386</v>
      </c>
      <c r="BI21" s="74">
        <v>2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>
        <v>7739.041558265686</v>
      </c>
      <c r="AR22" s="149">
        <v>27081.819750629267</v>
      </c>
      <c r="AS22" s="149">
        <v>46720.691758892215</v>
      </c>
      <c r="AT22" s="149">
        <v>51486.376877339171</v>
      </c>
      <c r="AU22" s="149">
        <v>9012.0494354337479</v>
      </c>
      <c r="AV22" s="98">
        <v>-1170040.3474148607</v>
      </c>
      <c r="AW22" s="154">
        <v>101</v>
      </c>
      <c r="BB22" s="70" t="s">
        <v>49</v>
      </c>
      <c r="BC22" s="73">
        <v>7739.041558265686</v>
      </c>
      <c r="BD22" s="73">
        <v>7739.041558265686</v>
      </c>
      <c r="BE22" s="73">
        <v>0</v>
      </c>
      <c r="BF22" s="73">
        <v>2004.5031197815092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>
        <v>15232.165375471113</v>
      </c>
      <c r="AR23" s="149">
        <v>33679.579228810806</v>
      </c>
      <c r="AS23" s="149">
        <v>24703.56968455519</v>
      </c>
      <c r="AT23" s="149">
        <v>40044.530610496011</v>
      </c>
      <c r="AU23" s="149">
        <v>9064.771141843421</v>
      </c>
      <c r="AV23" s="98">
        <v>-650785.56003818719</v>
      </c>
      <c r="AW23" s="154">
        <v>45</v>
      </c>
      <c r="BB23" s="70" t="s">
        <v>50</v>
      </c>
      <c r="BC23" s="73">
        <v>15232.165375471113</v>
      </c>
      <c r="BD23" s="73">
        <v>15232.165375471113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>
        <v>13167.516636848448</v>
      </c>
      <c r="AR24" s="149">
        <v>26883.812157848817</v>
      </c>
      <c r="AS24" s="149">
        <v>11220.774835867132</v>
      </c>
      <c r="AT24" s="149">
        <v>22363.210405693255</v>
      </c>
      <c r="AU24" s="149">
        <v>8185.830097195405</v>
      </c>
      <c r="AV24" s="98">
        <v>-562515.99176565791</v>
      </c>
      <c r="AW24" s="154">
        <v>59</v>
      </c>
      <c r="BB24" s="70" t="s">
        <v>51</v>
      </c>
      <c r="BC24" s="73">
        <v>13167.516636848448</v>
      </c>
      <c r="BD24" s="73">
        <v>13167.516636848448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>
        <v>66848.356967926011</v>
      </c>
      <c r="AR25" s="149">
        <v>90253.24637985228</v>
      </c>
      <c r="AS25" s="149">
        <v>10640.932648349164</v>
      </c>
      <c r="AT25" s="149">
        <v>0</v>
      </c>
      <c r="AU25" s="149">
        <v>4100.3126598838862</v>
      </c>
      <c r="AV25" s="98">
        <v>-597122.41517565737</v>
      </c>
      <c r="AW25" s="154">
        <v>47</v>
      </c>
      <c r="BB25" s="70" t="s">
        <v>52</v>
      </c>
      <c r="BC25" s="73">
        <v>66848.356967926011</v>
      </c>
      <c r="BD25" s="73">
        <v>66848.356967926011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>
        <v>70969.132785797105</v>
      </c>
      <c r="AR26" s="149">
        <v>77834.848540654653</v>
      </c>
      <c r="AS26" s="149">
        <v>437.7268082042043</v>
      </c>
      <c r="AT26" s="149">
        <v>0</v>
      </c>
      <c r="AU26" s="149">
        <v>729.7427733519994</v>
      </c>
      <c r="AV26" s="98">
        <v>-164210.96709845384</v>
      </c>
      <c r="AW26" s="154">
        <v>16</v>
      </c>
      <c r="BB26" s="70" t="s">
        <v>53</v>
      </c>
      <c r="BC26" s="73">
        <v>70969.132785797105</v>
      </c>
      <c r="BD26" s="73">
        <v>70969.132785797105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>
        <v>2851042.2518446441</v>
      </c>
      <c r="AR28" s="156">
        <v>3022308.1609592028</v>
      </c>
      <c r="AS28" s="156">
        <v>512191.67289849313</v>
      </c>
      <c r="AT28" s="156">
        <v>407090.10460433003</v>
      </c>
      <c r="AU28" s="156">
        <v>114506.9500000001</v>
      </c>
      <c r="AV28" s="157">
        <v>-9386224.4362415969</v>
      </c>
      <c r="AW28" s="158">
        <v>578</v>
      </c>
      <c r="BB28" s="75" t="s">
        <v>54</v>
      </c>
      <c r="BC28" s="76">
        <v>2851042.2518446441</v>
      </c>
      <c r="BD28" s="76">
        <v>2849843.834657907</v>
      </c>
      <c r="BE28" s="76">
        <v>10430.899000000005</v>
      </c>
      <c r="BF28" s="76">
        <v>250372.92000000016</v>
      </c>
      <c r="BG28" s="76">
        <v>0</v>
      </c>
      <c r="BH28" s="77">
        <v>-299986.24400083214</v>
      </c>
      <c r="BI28" s="78">
        <v>18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-10812.297898492543</v>
      </c>
      <c r="AT30" s="76">
        <v>10983.084395670099</v>
      </c>
      <c r="AU30" s="76">
        <v>-2.0372681319713593E-10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-4.0745362639427185E-10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3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1984</v>
      </c>
      <c r="N4" s="81"/>
      <c r="O4" s="81"/>
      <c r="P4" s="81"/>
      <c r="R4" s="1" t="s">
        <v>9</v>
      </c>
      <c r="S4" s="81">
        <v>1984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1984</v>
      </c>
      <c r="AH4" s="81"/>
      <c r="AI4" s="81"/>
      <c r="AJ4" s="81"/>
      <c r="AS4" s="81" t="s">
        <v>9</v>
      </c>
      <c r="AT4" s="81">
        <v>1984</v>
      </c>
      <c r="BE4" s="81" t="s">
        <v>9</v>
      </c>
      <c r="BF4" s="81">
        <v>1984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389613.36699999898</v>
      </c>
      <c r="AU6" s="17" t="s">
        <v>141</v>
      </c>
      <c r="AV6" s="18"/>
      <c r="AW6" s="69">
        <v>1773653.5900000075</v>
      </c>
      <c r="BB6" s="17" t="s">
        <v>140</v>
      </c>
      <c r="BC6" s="18"/>
      <c r="BD6" s="18"/>
      <c r="BE6" s="69">
        <v>597.19200000000023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405571.66899999994</v>
      </c>
      <c r="AU7" s="70" t="s">
        <v>143</v>
      </c>
      <c r="AV7" s="56"/>
      <c r="AW7" s="71">
        <v>538493.5900000009</v>
      </c>
      <c r="BB7" s="70" t="s">
        <v>142</v>
      </c>
      <c r="BC7" s="56"/>
      <c r="BD7" s="56"/>
      <c r="BE7" s="71">
        <v>221311.46199999977</v>
      </c>
      <c r="BG7" s="70" t="s">
        <v>143</v>
      </c>
      <c r="BH7" s="56"/>
      <c r="BI7" s="71">
        <v>538493.5900000009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210172.0720000001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1502881.8655486105</v>
      </c>
      <c r="BD14" s="73">
        <v>1497350.0904326437</v>
      </c>
      <c r="BE14" s="73">
        <v>508.32599999999985</v>
      </c>
      <c r="BF14" s="73">
        <v>3344.6984895629898</v>
      </c>
      <c r="BG14" s="73">
        <v>0</v>
      </c>
      <c r="BH14" s="22">
        <v>-133986.74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807823.10148811329</v>
      </c>
      <c r="BD15" s="73">
        <v>807823.10148811329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346355.26649284357</v>
      </c>
      <c r="BD16" s="73">
        <v>346355.26649284357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209736.18005371091</v>
      </c>
      <c r="BD17" s="73">
        <v>209736.18005371091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127991.23433876035</v>
      </c>
      <c r="BD18" s="73">
        <v>127991.23433876035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91891.883094787598</v>
      </c>
      <c r="BD19" s="73">
        <v>89732.660112380967</v>
      </c>
      <c r="BE19" s="73">
        <v>88.865999999999957</v>
      </c>
      <c r="BF19" s="73">
        <v>143750.29252374274</v>
      </c>
      <c r="BG19" s="73">
        <v>0</v>
      </c>
      <c r="BH19" s="22">
        <v>22328.088872040767</v>
      </c>
      <c r="BI19" s="74">
        <v>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93317.321357727036</v>
      </c>
      <c r="BD20" s="73">
        <v>90391.281824111924</v>
      </c>
      <c r="BE20" s="73">
        <v>0</v>
      </c>
      <c r="BF20" s="73">
        <v>50735.045778167972</v>
      </c>
      <c r="BG20" s="73">
        <v>0</v>
      </c>
      <c r="BH20" s="22">
        <v>27424.017746211823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10858.631438732147</v>
      </c>
      <c r="BD21" s="73">
        <v>10676.77511548996</v>
      </c>
      <c r="BE21" s="73">
        <v>0</v>
      </c>
      <c r="BF21" s="73">
        <v>23133.183481246069</v>
      </c>
      <c r="BG21" s="73">
        <v>0</v>
      </c>
      <c r="BH21" s="22">
        <v>-3071.9957160479289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9967.5654120445233</v>
      </c>
      <c r="BD22" s="73">
        <v>9967.5654120445233</v>
      </c>
      <c r="BE22" s="73">
        <v>0</v>
      </c>
      <c r="BF22" s="73">
        <v>348.24172728051741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20631.429191589355</v>
      </c>
      <c r="BD23" s="73">
        <v>20631.429191589355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17193.354341030117</v>
      </c>
      <c r="BD24" s="73">
        <v>17193.354341030117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84417.268421173081</v>
      </c>
      <c r="BD25" s="73">
        <v>84417.268421173081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88644.995983123779</v>
      </c>
      <c r="BD26" s="73">
        <v>88644.995983123779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3411710.0971622462</v>
      </c>
      <c r="BD28" s="76">
        <v>3400911.2032070155</v>
      </c>
      <c r="BE28" s="76">
        <v>597.19199999999978</v>
      </c>
      <c r="BF28" s="76">
        <v>221311.46200000026</v>
      </c>
      <c r="BG28" s="76">
        <v>0</v>
      </c>
      <c r="BH28" s="77">
        <v>-87306.629097795332</v>
      </c>
      <c r="BI28" s="78">
        <v>1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-618.56468204670819</v>
      </c>
      <c r="AT30" s="76">
        <v>618.56468204519479</v>
      </c>
      <c r="AU30" s="76">
        <v>143.07644887873903</v>
      </c>
      <c r="AV30" s="45"/>
      <c r="AW30" s="14"/>
      <c r="BB30" s="75" t="s">
        <v>146</v>
      </c>
      <c r="BC30" s="45"/>
      <c r="BD30" s="45"/>
      <c r="BE30" s="76">
        <v>0</v>
      </c>
      <c r="BF30" s="76">
        <v>-4.9476511776447296E-10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1985</v>
      </c>
      <c r="N4" s="81"/>
      <c r="O4" s="81"/>
      <c r="P4" s="81"/>
      <c r="R4" s="1" t="s">
        <v>9</v>
      </c>
      <c r="S4" s="81">
        <v>1985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1985</v>
      </c>
      <c r="AH4" s="81"/>
      <c r="AI4" s="81"/>
      <c r="AJ4" s="81"/>
      <c r="AS4" s="81" t="s">
        <v>9</v>
      </c>
      <c r="AT4" s="81">
        <v>1985</v>
      </c>
      <c r="BE4" s="81" t="s">
        <v>9</v>
      </c>
      <c r="BF4" s="81">
        <v>1985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177961.36700000029</v>
      </c>
      <c r="AU6" s="17" t="s">
        <v>141</v>
      </c>
      <c r="AV6" s="18"/>
      <c r="AW6" s="69">
        <v>1794403.4990000022</v>
      </c>
      <c r="BB6" s="17" t="s">
        <v>140</v>
      </c>
      <c r="BC6" s="18"/>
      <c r="BD6" s="18"/>
      <c r="BE6" s="69">
        <v>765.95499999999981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289332.84599999886</v>
      </c>
      <c r="AU7" s="70" t="s">
        <v>143</v>
      </c>
      <c r="AV7" s="56"/>
      <c r="AW7" s="71">
        <v>559243.49899999914</v>
      </c>
      <c r="BB7" s="70" t="s">
        <v>142</v>
      </c>
      <c r="BC7" s="56"/>
      <c r="BD7" s="56"/>
      <c r="BE7" s="71">
        <v>117983.40300000012</v>
      </c>
      <c r="BG7" s="70" t="s">
        <v>143</v>
      </c>
      <c r="BH7" s="56"/>
      <c r="BI7" s="71">
        <v>559243.49899999914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285223.23400000267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1923021.9244613645</v>
      </c>
      <c r="BD14" s="73">
        <v>1917116.5604476926</v>
      </c>
      <c r="BE14" s="73">
        <v>0</v>
      </c>
      <c r="BF14" s="73">
        <v>3717.0710000000017</v>
      </c>
      <c r="BG14" s="73">
        <v>0</v>
      </c>
      <c r="BH14" s="22">
        <v>-162421.72399999996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1293161.6543273926</v>
      </c>
      <c r="BD15" s="73">
        <v>1293161.6543273926</v>
      </c>
      <c r="BE15" s="73">
        <v>19.844999999999999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608439.3261528014</v>
      </c>
      <c r="BD16" s="73">
        <v>608439.3261528014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332254.55830097193</v>
      </c>
      <c r="BD17" s="73">
        <v>332254.55830097193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228167.9123497009</v>
      </c>
      <c r="BD18" s="73">
        <v>228167.9123497009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147066.86117172241</v>
      </c>
      <c r="BD19" s="73">
        <v>146213.08760070798</v>
      </c>
      <c r="BE19" s="73">
        <v>519.78762500000005</v>
      </c>
      <c r="BF19" s="73">
        <v>66797.73714855958</v>
      </c>
      <c r="BG19" s="73">
        <v>0</v>
      </c>
      <c r="BH19" s="22">
        <v>-4988.2529266128986</v>
      </c>
      <c r="BI19" s="74">
        <v>1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147118.73595428464</v>
      </c>
      <c r="BD20" s="73">
        <v>145672.11343955994</v>
      </c>
      <c r="BE20" s="73">
        <v>214.08856542968653</v>
      </c>
      <c r="BF20" s="73">
        <v>23669.758360992495</v>
      </c>
      <c r="BG20" s="73">
        <v>0</v>
      </c>
      <c r="BH20" s="22">
        <v>-5849.8877225096585</v>
      </c>
      <c r="BI20" s="74">
        <v>1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26419.722378253933</v>
      </c>
      <c r="BD21" s="73">
        <v>26436.68654298782</v>
      </c>
      <c r="BE21" s="73">
        <v>12.233809570313632</v>
      </c>
      <c r="BF21" s="73">
        <v>23505.103502899183</v>
      </c>
      <c r="BG21" s="73">
        <v>0</v>
      </c>
      <c r="BH21" s="22">
        <v>-3698.0669792874301</v>
      </c>
      <c r="BI21" s="74">
        <v>1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25618.785919666287</v>
      </c>
      <c r="BD22" s="73">
        <v>25618.785919666287</v>
      </c>
      <c r="BE22" s="73">
        <v>0</v>
      </c>
      <c r="BF22" s="73">
        <v>293.7329875488316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40565.680281162262</v>
      </c>
      <c r="BD23" s="73">
        <v>40565.680281162262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34027.769914627068</v>
      </c>
      <c r="BD24" s="73">
        <v>34027.769914627068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169941.47081756589</v>
      </c>
      <c r="BD25" s="73">
        <v>169941.47081756589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174370.66055417061</v>
      </c>
      <c r="BD26" s="73">
        <v>174370.66055417061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5150175.0625836849</v>
      </c>
      <c r="BD28" s="76">
        <v>5141986.2666490078</v>
      </c>
      <c r="BE28" s="76">
        <v>765.95500000000027</v>
      </c>
      <c r="BF28" s="76">
        <v>117983.40300000008</v>
      </c>
      <c r="BG28" s="76">
        <v>0</v>
      </c>
      <c r="BH28" s="77">
        <v>-176957.93162840992</v>
      </c>
      <c r="BI28" s="78">
        <v>3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-9034.2462438174116</v>
      </c>
      <c r="AT30" s="76">
        <v>9177.8979689747794</v>
      </c>
      <c r="AU30" s="76">
        <v>4.5597263618838042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5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1986</v>
      </c>
      <c r="N4" s="81"/>
      <c r="O4" s="81"/>
      <c r="P4" s="81"/>
      <c r="R4" s="1" t="s">
        <v>9</v>
      </c>
      <c r="S4" s="81">
        <v>1986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1986</v>
      </c>
      <c r="AH4" s="81"/>
      <c r="AI4" s="81"/>
      <c r="AJ4" s="81"/>
      <c r="AS4" s="81" t="s">
        <v>9</v>
      </c>
      <c r="AT4" s="81">
        <v>1986</v>
      </c>
      <c r="BE4" s="81" t="s">
        <v>9</v>
      </c>
      <c r="BF4" s="81">
        <v>1986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333343.58100000082</v>
      </c>
      <c r="AU6" s="17" t="s">
        <v>141</v>
      </c>
      <c r="AV6" s="18"/>
      <c r="AW6" s="69">
        <v>1779975.1210000042</v>
      </c>
      <c r="BB6" s="17" t="s">
        <v>140</v>
      </c>
      <c r="BC6" s="18"/>
      <c r="BD6" s="18"/>
      <c r="BE6" s="69">
        <v>791.27799999999979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391027.02400000003</v>
      </c>
      <c r="AU7" s="70" t="s">
        <v>143</v>
      </c>
      <c r="AV7" s="56"/>
      <c r="AW7" s="71">
        <v>544815.12099999911</v>
      </c>
      <c r="BB7" s="70" t="s">
        <v>142</v>
      </c>
      <c r="BC7" s="56"/>
      <c r="BD7" s="56"/>
      <c r="BE7" s="71">
        <v>233127.66399999955</v>
      </c>
      <c r="BG7" s="70" t="s">
        <v>143</v>
      </c>
      <c r="BH7" s="56"/>
      <c r="BI7" s="71">
        <v>544815.12099999911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128295.03199999985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1563114.3156967161</v>
      </c>
      <c r="BD14" s="73">
        <v>1550599.8265457151</v>
      </c>
      <c r="BE14" s="73">
        <v>756.27199999999971</v>
      </c>
      <c r="BF14" s="73">
        <v>8535.8837315368673</v>
      </c>
      <c r="BG14" s="73">
        <v>0</v>
      </c>
      <c r="BH14" s="22">
        <v>-319401.23399999994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984561.56600475311</v>
      </c>
      <c r="BD15" s="73">
        <v>984561.56600475311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460476.86882019037</v>
      </c>
      <c r="BD16" s="73">
        <v>460476.86882019037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260985.04381561276</v>
      </c>
      <c r="BD17" s="73">
        <v>260985.04381561276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176174.1667423248</v>
      </c>
      <c r="BD18" s="73">
        <v>176174.1667423248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114743.55307006834</v>
      </c>
      <c r="BD19" s="73">
        <v>111715.44608879089</v>
      </c>
      <c r="BE19" s="73">
        <v>35.005999999999993</v>
      </c>
      <c r="BF19" s="73">
        <v>144493.4195248108</v>
      </c>
      <c r="BG19" s="73">
        <v>0</v>
      </c>
      <c r="BH19" s="22">
        <v>15714.867115949011</v>
      </c>
      <c r="BI19" s="74">
        <v>2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111607.46936416625</v>
      </c>
      <c r="BD20" s="73">
        <v>108452.06745147704</v>
      </c>
      <c r="BE20" s="73">
        <v>0</v>
      </c>
      <c r="BF20" s="73">
        <v>50898.945802642833</v>
      </c>
      <c r="BG20" s="73">
        <v>0</v>
      </c>
      <c r="BH20" s="22">
        <v>23226.604271524579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21357.714386940002</v>
      </c>
      <c r="BD21" s="73">
        <v>21158.119462966919</v>
      </c>
      <c r="BE21" s="73">
        <v>0</v>
      </c>
      <c r="BF21" s="73">
        <v>26708.042386892554</v>
      </c>
      <c r="BG21" s="73">
        <v>0</v>
      </c>
      <c r="BH21" s="22">
        <v>-452.78086330286794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20268.879012584686</v>
      </c>
      <c r="BD22" s="73">
        <v>20268.879012584686</v>
      </c>
      <c r="BE22" s="73">
        <v>0</v>
      </c>
      <c r="BF22" s="73">
        <v>2491.372554117007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34635.122718572617</v>
      </c>
      <c r="BD23" s="73">
        <v>34635.122718572617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29211.436173915859</v>
      </c>
      <c r="BD24" s="73">
        <v>29211.436173915859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143805.95082092282</v>
      </c>
      <c r="BD25" s="73">
        <v>143805.95082092282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143916.46643829346</v>
      </c>
      <c r="BD26" s="73">
        <v>143916.46643829346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4064858.5530650616</v>
      </c>
      <c r="BD28" s="76">
        <v>4045960.9600961208</v>
      </c>
      <c r="BE28" s="76">
        <v>791.27799999999968</v>
      </c>
      <c r="BF28" s="76">
        <v>233127.66400000005</v>
      </c>
      <c r="BG28" s="76">
        <v>0</v>
      </c>
      <c r="BH28" s="77">
        <v>-280912.54347582924</v>
      </c>
      <c r="BI28" s="78">
        <v>2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-6822.7251604439225</v>
      </c>
      <c r="AT30" s="76">
        <v>6893.3063601617469</v>
      </c>
      <c r="AU30" s="76">
        <v>42.570856686812476</v>
      </c>
      <c r="AV30" s="45"/>
      <c r="AW30" s="14"/>
      <c r="BB30" s="75" t="s">
        <v>146</v>
      </c>
      <c r="BC30" s="45"/>
      <c r="BD30" s="45"/>
      <c r="BE30" s="76">
        <v>0</v>
      </c>
      <c r="BF30" s="76">
        <v>-4.9476511776447296E-10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1987</v>
      </c>
      <c r="N4" s="81"/>
      <c r="O4" s="81"/>
      <c r="P4" s="81"/>
      <c r="R4" s="1" t="s">
        <v>9</v>
      </c>
      <c r="S4" s="81">
        <v>1987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1987</v>
      </c>
      <c r="AH4" s="81"/>
      <c r="AI4" s="81"/>
      <c r="AJ4" s="81"/>
      <c r="AS4" s="81" t="s">
        <v>9</v>
      </c>
      <c r="AT4" s="81">
        <v>1987</v>
      </c>
      <c r="BE4" s="81" t="s">
        <v>9</v>
      </c>
      <c r="BF4" s="81">
        <v>1987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227876.87199999992</v>
      </c>
      <c r="AU6" s="17" t="s">
        <v>141</v>
      </c>
      <c r="AV6" s="18"/>
      <c r="AW6" s="69">
        <v>1808643.3479999932</v>
      </c>
      <c r="BB6" s="17" t="s">
        <v>140</v>
      </c>
      <c r="BC6" s="18"/>
      <c r="BD6" s="18"/>
      <c r="BE6" s="69">
        <v>15627.554999999991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320826.20100000064</v>
      </c>
      <c r="AU7" s="70" t="s">
        <v>143</v>
      </c>
      <c r="AV7" s="56"/>
      <c r="AW7" s="71">
        <v>573483.34800000163</v>
      </c>
      <c r="BB7" s="70" t="s">
        <v>142</v>
      </c>
      <c r="BC7" s="56"/>
      <c r="BD7" s="56"/>
      <c r="BE7" s="71">
        <v>165708.64500000014</v>
      </c>
      <c r="BG7" s="70" t="s">
        <v>143</v>
      </c>
      <c r="BH7" s="56"/>
      <c r="BI7" s="71">
        <v>573483.34800000163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227695.60500000123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1992060.0624332426</v>
      </c>
      <c r="BD14" s="73">
        <v>1970639.0091495512</v>
      </c>
      <c r="BE14" s="73">
        <v>1061.7850000000001</v>
      </c>
      <c r="BF14" s="73">
        <v>15117.763031036382</v>
      </c>
      <c r="BG14" s="73">
        <v>0</v>
      </c>
      <c r="BH14" s="22">
        <v>-586886.78700000013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1447707.9934234619</v>
      </c>
      <c r="BD15" s="73">
        <v>1447707.9934234619</v>
      </c>
      <c r="BE15" s="73">
        <v>63.351000000000006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790806.72151756275</v>
      </c>
      <c r="BD16" s="73">
        <v>790806.72151756275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413277.57458019251</v>
      </c>
      <c r="BD17" s="73">
        <v>413301.85889720911</v>
      </c>
      <c r="BE17" s="73">
        <v>22.57</v>
      </c>
      <c r="BF17" s="73">
        <v>0</v>
      </c>
      <c r="BG17" s="73">
        <v>0</v>
      </c>
      <c r="BH17" s="22">
        <v>81.615852606298404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308494.55927085871</v>
      </c>
      <c r="BD18" s="73">
        <v>308494.55927085871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193086.61354827881</v>
      </c>
      <c r="BD19" s="73">
        <v>203395.6620006561</v>
      </c>
      <c r="BE19" s="73">
        <v>3265.0573124999992</v>
      </c>
      <c r="BF19" s="73">
        <v>65784.138748504614</v>
      </c>
      <c r="BG19" s="73">
        <v>0</v>
      </c>
      <c r="BH19" s="22">
        <v>-193303.98758118367</v>
      </c>
      <c r="BI19" s="74">
        <v>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199509.05119323728</v>
      </c>
      <c r="BD20" s="73">
        <v>208724.68999671936</v>
      </c>
      <c r="BE20" s="73">
        <v>2765.5676805419807</v>
      </c>
      <c r="BF20" s="73">
        <v>23246.303360046419</v>
      </c>
      <c r="BG20" s="73">
        <v>0</v>
      </c>
      <c r="BH20" s="22">
        <v>-174075.04774006526</v>
      </c>
      <c r="BI20" s="74">
        <v>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41239.144369125359</v>
      </c>
      <c r="BD21" s="73">
        <v>42224.024197578423</v>
      </c>
      <c r="BE21" s="73">
        <v>8449.2240069580403</v>
      </c>
      <c r="BF21" s="73">
        <v>55882.96174944521</v>
      </c>
      <c r="BG21" s="73">
        <v>0</v>
      </c>
      <c r="BH21" s="22">
        <v>-167165.06054924335</v>
      </c>
      <c r="BI21" s="74">
        <v>9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38159.161376953118</v>
      </c>
      <c r="BD22" s="73">
        <v>38159.161376953118</v>
      </c>
      <c r="BE22" s="73">
        <v>0</v>
      </c>
      <c r="BF22" s="73">
        <v>534.75072370320402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59577.786813497543</v>
      </c>
      <c r="BD23" s="73">
        <v>59577.786813497543</v>
      </c>
      <c r="BE23" s="73">
        <v>0</v>
      </c>
      <c r="BF23" s="73">
        <v>5142.7273872642672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57016.449430465691</v>
      </c>
      <c r="BD24" s="73">
        <v>57016.449430465691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234216.57621574399</v>
      </c>
      <c r="BD25" s="73">
        <v>234216.57621574399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241113.12998771667</v>
      </c>
      <c r="BD26" s="73">
        <v>241113.12998771667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6016264.8241603374</v>
      </c>
      <c r="BD28" s="76">
        <v>6015377.6222779751</v>
      </c>
      <c r="BE28" s="76">
        <v>15627.55500000002</v>
      </c>
      <c r="BF28" s="76">
        <v>165708.64500000008</v>
      </c>
      <c r="BG28" s="76">
        <v>0</v>
      </c>
      <c r="BH28" s="77">
        <v>-1121349.267017886</v>
      </c>
      <c r="BI28" s="78">
        <v>22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-15471.911186597485</v>
      </c>
      <c r="AT30" s="76">
        <v>15500.187340081204</v>
      </c>
      <c r="AU30" s="76">
        <v>6.6938810050487518E-10</v>
      </c>
      <c r="AV30" s="45"/>
      <c r="AW30" s="14"/>
      <c r="BB30" s="75" t="s">
        <v>146</v>
      </c>
      <c r="BC30" s="45"/>
      <c r="BD30" s="45"/>
      <c r="BE30" s="76">
        <v>-2.9103830456733704E-11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7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1988</v>
      </c>
      <c r="N4" s="81"/>
      <c r="O4" s="81"/>
      <c r="P4" s="81"/>
      <c r="R4" s="1" t="s">
        <v>9</v>
      </c>
      <c r="S4" s="81">
        <v>1988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1988</v>
      </c>
      <c r="AH4" s="81"/>
      <c r="AI4" s="81"/>
      <c r="AJ4" s="81"/>
      <c r="AS4" s="81" t="s">
        <v>9</v>
      </c>
      <c r="AT4" s="81">
        <v>1988</v>
      </c>
      <c r="BE4" s="81" t="s">
        <v>9</v>
      </c>
      <c r="BF4" s="81">
        <v>1988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34097.963000000003</v>
      </c>
      <c r="AU6" s="17" t="s">
        <v>141</v>
      </c>
      <c r="AV6" s="18"/>
      <c r="AW6" s="69">
        <v>1821402.7790000055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296337.64799999987</v>
      </c>
      <c r="AU7" s="70" t="s">
        <v>143</v>
      </c>
      <c r="AV7" s="56"/>
      <c r="AW7" s="71">
        <v>586242.77900000114</v>
      </c>
      <c r="BB7" s="70" t="s">
        <v>142</v>
      </c>
      <c r="BC7" s="56"/>
      <c r="BD7" s="56"/>
      <c r="BE7" s="71">
        <v>108290.21600000013</v>
      </c>
      <c r="BG7" s="70" t="s">
        <v>143</v>
      </c>
      <c r="BH7" s="56"/>
      <c r="BI7" s="71">
        <v>586242.77900000114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314984.11300000019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2138624.5154342647</v>
      </c>
      <c r="BD14" s="73">
        <v>2103231.0714416499</v>
      </c>
      <c r="BE14" s="73">
        <v>0</v>
      </c>
      <c r="BF14" s="73">
        <v>22900.490445953368</v>
      </c>
      <c r="BG14" s="73">
        <v>0</v>
      </c>
      <c r="BH14" s="22">
        <v>-928621.5769999997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1627643.2884750366</v>
      </c>
      <c r="BD15" s="73">
        <v>1627643.2884750366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884436.74870848656</v>
      </c>
      <c r="BD16" s="73">
        <v>884436.74870848656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473896.48379898065</v>
      </c>
      <c r="BD17" s="73">
        <v>473896.48379898065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375648.071691513</v>
      </c>
      <c r="BD18" s="73">
        <v>375648.071691513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230780.2678184509</v>
      </c>
      <c r="BD19" s="73">
        <v>223073.94082260129</v>
      </c>
      <c r="BE19" s="73">
        <v>0</v>
      </c>
      <c r="BF19" s="73">
        <v>31380.446728363015</v>
      </c>
      <c r="BG19" s="73">
        <v>0</v>
      </c>
      <c r="BH19" s="22">
        <v>-63389.226972576136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232038.78766250607</v>
      </c>
      <c r="BD20" s="73">
        <v>225232.73929977414</v>
      </c>
      <c r="BE20" s="73">
        <v>0</v>
      </c>
      <c r="BF20" s="73">
        <v>12536.726134002711</v>
      </c>
      <c r="BG20" s="73">
        <v>0</v>
      </c>
      <c r="BH20" s="22">
        <v>-59042.775090379255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40648.346643924713</v>
      </c>
      <c r="BD21" s="73">
        <v>39245.758800029755</v>
      </c>
      <c r="BE21" s="73">
        <v>0</v>
      </c>
      <c r="BF21" s="73">
        <v>40834.311352795085</v>
      </c>
      <c r="BG21" s="73">
        <v>0</v>
      </c>
      <c r="BH21" s="22">
        <v>-3669.5627595629608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36515.309723854065</v>
      </c>
      <c r="BD22" s="73">
        <v>36515.309723854065</v>
      </c>
      <c r="BE22" s="73">
        <v>0</v>
      </c>
      <c r="BF22" s="73">
        <v>638.24133888583606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66857.371623277664</v>
      </c>
      <c r="BD23" s="73">
        <v>66857.371623277664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65632.052760124207</v>
      </c>
      <c r="BD24" s="73">
        <v>65632.052760124207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274985.07653045648</v>
      </c>
      <c r="BD25" s="73">
        <v>274985.07653045648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286436.98830032349</v>
      </c>
      <c r="BD26" s="73">
        <v>286436.98830032349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6734143.3091711998</v>
      </c>
      <c r="BD28" s="76">
        <v>6682834.9019761086</v>
      </c>
      <c r="BE28" s="76">
        <v>0</v>
      </c>
      <c r="BF28" s="76">
        <v>108290.216</v>
      </c>
      <c r="BG28" s="76">
        <v>0</v>
      </c>
      <c r="BH28" s="77">
        <v>-1054723.1418225178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-6.3098473947320599E-2</v>
      </c>
      <c r="AT30" s="76">
        <v>6.3098473881836981E-2</v>
      </c>
      <c r="AU30" s="76">
        <v>116.04982002853649</v>
      </c>
      <c r="AV30" s="45"/>
      <c r="AW30" s="14"/>
      <c r="BB30" s="75" t="s">
        <v>146</v>
      </c>
      <c r="BC30" s="45"/>
      <c r="BD30" s="45"/>
      <c r="BE30" s="76">
        <v>0</v>
      </c>
      <c r="BF30" s="76">
        <v>1.3096723705530167E-10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8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1989</v>
      </c>
      <c r="N4" s="81"/>
      <c r="O4" s="81"/>
      <c r="P4" s="81"/>
      <c r="R4" s="1" t="s">
        <v>9</v>
      </c>
      <c r="S4" s="81">
        <v>1989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1989</v>
      </c>
      <c r="AH4" s="81"/>
      <c r="AI4" s="81"/>
      <c r="AJ4" s="81"/>
      <c r="AS4" s="81" t="s">
        <v>9</v>
      </c>
      <c r="AT4" s="81">
        <v>1989</v>
      </c>
      <c r="BE4" s="81" t="s">
        <v>9</v>
      </c>
      <c r="BF4" s="81">
        <v>1989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158081.83099999948</v>
      </c>
      <c r="AU6" s="17" t="s">
        <v>141</v>
      </c>
      <c r="AV6" s="18"/>
      <c r="AW6" s="69">
        <v>1803071.0339999979</v>
      </c>
      <c r="BB6" s="17" t="s">
        <v>140</v>
      </c>
      <c r="BC6" s="18"/>
      <c r="BD6" s="18"/>
      <c r="BE6" s="69">
        <v>8125.619000000007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296351.66600000032</v>
      </c>
      <c r="AU7" s="70" t="s">
        <v>143</v>
      </c>
      <c r="AV7" s="56"/>
      <c r="AW7" s="71">
        <v>567911.0340000008</v>
      </c>
      <c r="BB7" s="70" t="s">
        <v>142</v>
      </c>
      <c r="BC7" s="56"/>
      <c r="BD7" s="56"/>
      <c r="BE7" s="71">
        <v>126476.28999999995</v>
      </c>
      <c r="BG7" s="70" t="s">
        <v>143</v>
      </c>
      <c r="BH7" s="56"/>
      <c r="BI7" s="71">
        <v>567911.0340000008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263512.19900000055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1910368.2428665159</v>
      </c>
      <c r="BD14" s="73">
        <v>1890206.5301361082</v>
      </c>
      <c r="BE14" s="73">
        <v>598.83999999999992</v>
      </c>
      <c r="BF14" s="73">
        <v>13031.058664520262</v>
      </c>
      <c r="BG14" s="73">
        <v>0</v>
      </c>
      <c r="BH14" s="22">
        <v>-559905.68699999969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1340385.372048378</v>
      </c>
      <c r="BD15" s="73">
        <v>1340308.5021753309</v>
      </c>
      <c r="BE15" s="73">
        <v>373.21500000000003</v>
      </c>
      <c r="BF15" s="73">
        <v>0</v>
      </c>
      <c r="BG15" s="73">
        <v>0</v>
      </c>
      <c r="BH15" s="22">
        <v>-357.22500000000002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706496.47680282581</v>
      </c>
      <c r="BD16" s="73">
        <v>706496.47680282581</v>
      </c>
      <c r="BE16" s="73">
        <v>0</v>
      </c>
      <c r="BF16" s="73">
        <v>14.728999999999985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385595.25050544733</v>
      </c>
      <c r="BD17" s="73">
        <v>385595.25050544733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291871.97755622858</v>
      </c>
      <c r="BD18" s="73">
        <v>291871.97755622858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176950.35733413693</v>
      </c>
      <c r="BD19" s="73">
        <v>182258.20613288876</v>
      </c>
      <c r="BE19" s="73">
        <v>1802.957328125</v>
      </c>
      <c r="BF19" s="73">
        <v>59354.347168457076</v>
      </c>
      <c r="BG19" s="73">
        <v>0</v>
      </c>
      <c r="BH19" s="22">
        <v>-123765.86794006207</v>
      </c>
      <c r="BI19" s="74">
        <v>5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170912.3449707031</v>
      </c>
      <c r="BD20" s="73">
        <v>174168.01425933838</v>
      </c>
      <c r="BE20" s="73">
        <v>1337.5301683959842</v>
      </c>
      <c r="BF20" s="73">
        <v>15440.174708923358</v>
      </c>
      <c r="BG20" s="73">
        <v>0</v>
      </c>
      <c r="BH20" s="22">
        <v>-87982.023774713845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43326.319634437561</v>
      </c>
      <c r="BD21" s="73">
        <v>43976.907193660736</v>
      </c>
      <c r="BE21" s="73">
        <v>4013.0765034790165</v>
      </c>
      <c r="BF21" s="73">
        <v>35754.159365753148</v>
      </c>
      <c r="BG21" s="73">
        <v>0</v>
      </c>
      <c r="BH21" s="22">
        <v>-73145.469762478111</v>
      </c>
      <c r="BI21" s="74">
        <v>4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40024.265038490288</v>
      </c>
      <c r="BD22" s="73">
        <v>40024.265038490288</v>
      </c>
      <c r="BE22" s="73">
        <v>0</v>
      </c>
      <c r="BF22" s="73">
        <v>659.72892257691058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64362.088898420334</v>
      </c>
      <c r="BD23" s="73">
        <v>64362.088898420334</v>
      </c>
      <c r="BE23" s="73">
        <v>0</v>
      </c>
      <c r="BF23" s="73">
        <v>2222.0921697692947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62506.893988609307</v>
      </c>
      <c r="BD24" s="73">
        <v>62506.893988609307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224829.47151947019</v>
      </c>
      <c r="BD25" s="73">
        <v>224829.47151947019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231304.49953842163</v>
      </c>
      <c r="BD26" s="73">
        <v>231304.49953842163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5648933.5607020855</v>
      </c>
      <c r="BD28" s="76">
        <v>5637909.0837452402</v>
      </c>
      <c r="BE28" s="76">
        <v>8125.6190000000006</v>
      </c>
      <c r="BF28" s="76">
        <v>126476.29000000004</v>
      </c>
      <c r="BG28" s="76">
        <v>0</v>
      </c>
      <c r="BH28" s="77">
        <v>-845156.27347725374</v>
      </c>
      <c r="BI28" s="78">
        <v>14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-12623.820089229674</v>
      </c>
      <c r="AT30" s="76">
        <v>12755.744443423464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9"/>
  <dimension ref="A1:BQ32"/>
  <sheetViews>
    <sheetView topLeftCell="AB3" zoomScale="110" zoomScaleNormal="110" workbookViewId="0">
      <selection activeCell="AE16" sqref="AE16:AJ30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1990</v>
      </c>
      <c r="N4" s="81"/>
      <c r="O4" s="81"/>
      <c r="P4" s="81"/>
      <c r="R4" s="1" t="s">
        <v>9</v>
      </c>
      <c r="S4" s="81">
        <v>1990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1990</v>
      </c>
      <c r="AH4" s="81"/>
      <c r="AI4" s="81"/>
      <c r="AJ4" s="81"/>
      <c r="AS4" s="81" t="s">
        <v>9</v>
      </c>
      <c r="AT4" s="81">
        <v>1990</v>
      </c>
      <c r="BE4" s="81" t="s">
        <v>9</v>
      </c>
      <c r="BF4" s="81">
        <v>1990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567184.07599999942</v>
      </c>
      <c r="AU6" s="17" t="s">
        <v>141</v>
      </c>
      <c r="AV6" s="18"/>
      <c r="AW6" s="69">
        <v>1773019.8479999958</v>
      </c>
      <c r="BB6" s="17" t="s">
        <v>140</v>
      </c>
      <c r="BC6" s="18"/>
      <c r="BD6" s="18"/>
      <c r="BE6" s="69">
        <v>33467.130000000012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413644.56000000128</v>
      </c>
      <c r="AU7" s="70" t="s">
        <v>143</v>
      </c>
      <c r="AV7" s="56"/>
      <c r="AW7" s="71">
        <v>537859.84800000128</v>
      </c>
      <c r="BB7" s="70" t="s">
        <v>142</v>
      </c>
      <c r="BC7" s="56"/>
      <c r="BD7" s="56"/>
      <c r="BE7" s="71">
        <v>296302.13000000123</v>
      </c>
      <c r="BG7" s="70" t="s">
        <v>143</v>
      </c>
      <c r="BH7" s="56"/>
      <c r="BI7" s="71">
        <v>537859.84800000128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76653.703000000009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1482597.6283664701</v>
      </c>
      <c r="BD14" s="73">
        <v>1476483.2790851591</v>
      </c>
      <c r="BE14" s="73">
        <v>5801.930999999995</v>
      </c>
      <c r="BF14" s="73">
        <v>3177.0191588134762</v>
      </c>
      <c r="BG14" s="73">
        <v>0</v>
      </c>
      <c r="BH14" s="22">
        <v>-83048.796999999991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725536.0174217223</v>
      </c>
      <c r="BD15" s="73">
        <v>725536.0174217223</v>
      </c>
      <c r="BE15" s="73">
        <v>236.489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300184.0489730835</v>
      </c>
      <c r="BD16" s="73">
        <v>300184.0489730835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173823.29923772809</v>
      </c>
      <c r="BD17" s="73">
        <v>173823.29923772809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100995.00195693967</v>
      </c>
      <c r="BD18" s="73">
        <v>100995.00195693967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74253.234737396226</v>
      </c>
      <c r="BD19" s="73">
        <v>108137.26605224609</v>
      </c>
      <c r="BE19" s="73">
        <v>6752.5004426879877</v>
      </c>
      <c r="BF19" s="73">
        <v>165709.54948114025</v>
      </c>
      <c r="BG19" s="73">
        <v>0</v>
      </c>
      <c r="BH19" s="22">
        <v>-328444.66393993353</v>
      </c>
      <c r="BI19" s="74">
        <v>17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73367.299175262437</v>
      </c>
      <c r="BD20" s="73">
        <v>103625.69485092163</v>
      </c>
      <c r="BE20" s="73">
        <v>5335.6043826904252</v>
      </c>
      <c r="BF20" s="73">
        <v>68450.886558563492</v>
      </c>
      <c r="BG20" s="73">
        <v>0</v>
      </c>
      <c r="BH20" s="22">
        <v>-306259.11503872869</v>
      </c>
      <c r="BI20" s="74">
        <v>16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13214.037806034088</v>
      </c>
      <c r="BD21" s="73">
        <v>16233.248447418213</v>
      </c>
      <c r="BE21" s="73">
        <v>15340.605174621594</v>
      </c>
      <c r="BF21" s="73">
        <v>48061.247928823708</v>
      </c>
      <c r="BG21" s="73">
        <v>0</v>
      </c>
      <c r="BH21" s="22">
        <v>-324343.0289350145</v>
      </c>
      <c r="BI21" s="74">
        <v>16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12200.511173248291</v>
      </c>
      <c r="BD22" s="73">
        <v>12200.511173248291</v>
      </c>
      <c r="BE22" s="73">
        <v>0</v>
      </c>
      <c r="BF22" s="73">
        <v>10260.989342096114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23208.90857505798</v>
      </c>
      <c r="BD23" s="73">
        <v>23208.90857505798</v>
      </c>
      <c r="BE23" s="73">
        <v>0</v>
      </c>
      <c r="BF23" s="73">
        <v>637.82712428284128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16376.262774944305</v>
      </c>
      <c r="BD24" s="73">
        <v>16376.262774944305</v>
      </c>
      <c r="BE24" s="73">
        <v>0</v>
      </c>
      <c r="BF24" s="73">
        <v>4.610406280517708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81888.467144012437</v>
      </c>
      <c r="BD25" s="73">
        <v>81888.467144012437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83494.899520874009</v>
      </c>
      <c r="BD26" s="73">
        <v>83494.899520874009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3161139.6168627734</v>
      </c>
      <c r="BD28" s="76">
        <v>3222186.9052133556</v>
      </c>
      <c r="BE28" s="76">
        <v>33467.130000000005</v>
      </c>
      <c r="BF28" s="76">
        <v>296302.1300000003</v>
      </c>
      <c r="BG28" s="76">
        <v>0</v>
      </c>
      <c r="BH28" s="77">
        <v>-1042095.6049136767</v>
      </c>
      <c r="BI28" s="78">
        <v>49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-17360.21090573282</v>
      </c>
      <c r="AT30" s="76">
        <v>17459.706425038981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9.3132257461547852E-10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70"/>
  <dimension ref="A1:BQ32"/>
  <sheetViews>
    <sheetView topLeftCell="A9" zoomScale="110" zoomScaleNormal="110" workbookViewId="0">
      <selection activeCell="A16" sqref="A16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1991</v>
      </c>
      <c r="N4" s="81"/>
      <c r="O4" s="81"/>
      <c r="P4" s="81"/>
      <c r="R4" s="1" t="s">
        <v>9</v>
      </c>
      <c r="S4" s="81">
        <v>1991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1991</v>
      </c>
      <c r="AH4" s="81"/>
      <c r="AI4" s="81"/>
      <c r="AJ4" s="81"/>
      <c r="AS4" s="81" t="s">
        <v>9</v>
      </c>
      <c r="AT4" s="81">
        <v>1991</v>
      </c>
      <c r="BE4" s="81" t="s">
        <v>9</v>
      </c>
      <c r="BF4" s="81">
        <v>1991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806214.99200000113</v>
      </c>
      <c r="AU6" s="17" t="s">
        <v>141</v>
      </c>
      <c r="AV6" s="18"/>
      <c r="AW6" s="69">
        <v>1776333.3219999971</v>
      </c>
      <c r="BB6" s="17" t="s">
        <v>140</v>
      </c>
      <c r="BC6" s="18"/>
      <c r="BD6" s="18"/>
      <c r="BE6" s="69">
        <v>60677.853000000126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445240.17100000044</v>
      </c>
      <c r="AU7" s="70" t="s">
        <v>143</v>
      </c>
      <c r="AV7" s="56"/>
      <c r="AW7" s="71">
        <v>541173.32199999969</v>
      </c>
      <c r="BB7" s="70" t="s">
        <v>142</v>
      </c>
      <c r="BC7" s="56"/>
      <c r="BD7" s="56"/>
      <c r="BE7" s="71">
        <v>355810.36300000036</v>
      </c>
      <c r="BG7" s="70" t="s">
        <v>143</v>
      </c>
      <c r="BH7" s="56"/>
      <c r="BI7" s="71">
        <v>541173.32199999969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66653.86399999987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51" t="s">
        <v>151</v>
      </c>
      <c r="AW14" s="152" t="s">
        <v>151</v>
      </c>
      <c r="BB14" s="70" t="s">
        <v>41</v>
      </c>
      <c r="BC14" s="73">
        <v>1356550.1106300352</v>
      </c>
      <c r="BD14" s="73">
        <v>1325369.2066459653</v>
      </c>
      <c r="BE14" s="73">
        <v>30077.010000000013</v>
      </c>
      <c r="BF14" s="73">
        <v>6370.4243948364247</v>
      </c>
      <c r="BG14" s="73">
        <v>0</v>
      </c>
      <c r="BH14" s="22">
        <v>-420067.33899999992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149" t="s">
        <v>151</v>
      </c>
      <c r="AW15" s="154" t="s">
        <v>151</v>
      </c>
      <c r="BB15" s="70" t="s">
        <v>42</v>
      </c>
      <c r="BC15" s="73">
        <v>732085.55012226093</v>
      </c>
      <c r="BD15" s="73">
        <v>731898.95100116718</v>
      </c>
      <c r="BE15" s="73">
        <v>808.17400000000021</v>
      </c>
      <c r="BF15" s="73">
        <v>0</v>
      </c>
      <c r="BG15" s="73">
        <v>0</v>
      </c>
      <c r="BH15" s="22">
        <v>-2600.8630000000003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149" t="s">
        <v>151</v>
      </c>
      <c r="AW16" s="154" t="s">
        <v>151</v>
      </c>
      <c r="BB16" s="70" t="s">
        <v>43</v>
      </c>
      <c r="BC16" s="73">
        <v>386882.79446792603</v>
      </c>
      <c r="BD16" s="73">
        <v>386882.79446792603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149" t="s">
        <v>151</v>
      </c>
      <c r="AW17" s="154" t="s">
        <v>151</v>
      </c>
      <c r="BB17" s="70" t="s">
        <v>44</v>
      </c>
      <c r="BC17" s="73">
        <v>217472.14282035825</v>
      </c>
      <c r="BD17" s="73">
        <v>217495.33706855771</v>
      </c>
      <c r="BE17" s="73">
        <v>1.3830000000000027</v>
      </c>
      <c r="BF17" s="73">
        <v>0</v>
      </c>
      <c r="BG17" s="73">
        <v>0</v>
      </c>
      <c r="BH17" s="22">
        <v>135.26988417961638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149" t="s">
        <v>151</v>
      </c>
      <c r="AW18" s="154" t="s">
        <v>151</v>
      </c>
      <c r="BB18" s="70" t="s">
        <v>45</v>
      </c>
      <c r="BC18" s="73">
        <v>135613.71378517148</v>
      </c>
      <c r="BD18" s="73">
        <v>135613.71378517148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149" t="s">
        <v>151</v>
      </c>
      <c r="AW19" s="154" t="s">
        <v>151</v>
      </c>
      <c r="BB19" s="70" t="s">
        <v>46</v>
      </c>
      <c r="BC19" s="73">
        <v>94014.014228820786</v>
      </c>
      <c r="BD19" s="73">
        <v>138348.11539077759</v>
      </c>
      <c r="BE19" s="73">
        <v>8040.6891483764693</v>
      </c>
      <c r="BF19" s="73">
        <v>177809.68379330455</v>
      </c>
      <c r="BG19" s="73">
        <v>0</v>
      </c>
      <c r="BH19" s="22">
        <v>-540873.08547267225</v>
      </c>
      <c r="BI19" s="74">
        <v>26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149" t="s">
        <v>151</v>
      </c>
      <c r="AW20" s="154" t="s">
        <v>151</v>
      </c>
      <c r="BB20" s="70" t="s">
        <v>47</v>
      </c>
      <c r="BC20" s="73">
        <v>93045.478782653794</v>
      </c>
      <c r="BD20" s="73">
        <v>124930.99822044373</v>
      </c>
      <c r="BE20" s="73">
        <v>6231.104614654535</v>
      </c>
      <c r="BF20" s="73">
        <v>78318.407927063192</v>
      </c>
      <c r="BG20" s="73">
        <v>0</v>
      </c>
      <c r="BH20" s="22">
        <v>-401696.99555452727</v>
      </c>
      <c r="BI20" s="74">
        <v>21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149" t="s">
        <v>151</v>
      </c>
      <c r="AW21" s="154" t="s">
        <v>151</v>
      </c>
      <c r="BB21" s="70" t="s">
        <v>48</v>
      </c>
      <c r="BC21" s="73">
        <v>21176.662140846252</v>
      </c>
      <c r="BD21" s="73">
        <v>24613.732209682465</v>
      </c>
      <c r="BE21" s="73">
        <v>15519.49223696901</v>
      </c>
      <c r="BF21" s="73">
        <v>79155.736243310239</v>
      </c>
      <c r="BG21" s="73">
        <v>0</v>
      </c>
      <c r="BH21" s="22">
        <v>-397076.62862342293</v>
      </c>
      <c r="BI21" s="74">
        <v>23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149" t="s">
        <v>151</v>
      </c>
      <c r="AW22" s="154" t="s">
        <v>151</v>
      </c>
      <c r="BB22" s="70" t="s">
        <v>49</v>
      </c>
      <c r="BC22" s="73">
        <v>20982.296475887299</v>
      </c>
      <c r="BD22" s="73">
        <v>20982.296475887299</v>
      </c>
      <c r="BE22" s="73">
        <v>0</v>
      </c>
      <c r="BF22" s="73">
        <v>13547.311389574708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149" t="s">
        <v>151</v>
      </c>
      <c r="AW23" s="154" t="s">
        <v>151</v>
      </c>
      <c r="BB23" s="70" t="s">
        <v>50</v>
      </c>
      <c r="BC23" s="73">
        <v>30978.68876791</v>
      </c>
      <c r="BD23" s="73">
        <v>30978.68876791</v>
      </c>
      <c r="BE23" s="73">
        <v>0</v>
      </c>
      <c r="BF23" s="73">
        <v>608.79925191116808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149" t="s">
        <v>151</v>
      </c>
      <c r="AW24" s="154" t="s">
        <v>151</v>
      </c>
      <c r="BB24" s="70" t="s">
        <v>51</v>
      </c>
      <c r="BC24" s="73">
        <v>26370.624537467957</v>
      </c>
      <c r="BD24" s="73">
        <v>26370.624537467957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149" t="s">
        <v>151</v>
      </c>
      <c r="AW25" s="154" t="s">
        <v>151</v>
      </c>
      <c r="BB25" s="70" t="s">
        <v>52</v>
      </c>
      <c r="BC25" s="73">
        <v>105139.92619705199</v>
      </c>
      <c r="BD25" s="73">
        <v>105139.92619705199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149" t="s">
        <v>151</v>
      </c>
      <c r="AW26" s="154" t="s">
        <v>151</v>
      </c>
      <c r="BB26" s="70" t="s">
        <v>53</v>
      </c>
      <c r="BC26" s="73">
        <v>106725.27422809599</v>
      </c>
      <c r="BD26" s="73">
        <v>106725.27422809599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139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6" t="s">
        <v>151</v>
      </c>
      <c r="AW28" s="158" t="s">
        <v>151</v>
      </c>
      <c r="BB28" s="75" t="s">
        <v>54</v>
      </c>
      <c r="BC28" s="76">
        <v>3327037.2771844859</v>
      </c>
      <c r="BD28" s="76">
        <v>3375349.6589961047</v>
      </c>
      <c r="BE28" s="76">
        <v>60677.853000000025</v>
      </c>
      <c r="BF28" s="76">
        <v>355810.36300000024</v>
      </c>
      <c r="BG28" s="76">
        <v>0</v>
      </c>
      <c r="BH28" s="77">
        <v>-1762179.6417664427</v>
      </c>
      <c r="BI28" s="78">
        <v>70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-17952.928319329047</v>
      </c>
      <c r="AT30" s="76">
        <v>18019.622394553444</v>
      </c>
      <c r="AU30" s="76">
        <v>-1.7462298274040222E-10</v>
      </c>
      <c r="AV30" s="45"/>
      <c r="AW30" s="14"/>
      <c r="BB30" s="75" t="s">
        <v>146</v>
      </c>
      <c r="BC30" s="45"/>
      <c r="BD30" s="45"/>
      <c r="BE30" s="76">
        <v>1.0186340659856796E-10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1"/>
  <dimension ref="A1:BQ32"/>
  <sheetViews>
    <sheetView topLeftCell="I2" zoomScale="110" zoomScaleNormal="110" workbookViewId="0">
      <selection activeCell="Q16" sqref="Q16:V29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1" t="s">
        <v>9</v>
      </c>
      <c r="G4" s="81">
        <v>1992</v>
      </c>
      <c r="N4" s="81"/>
      <c r="O4" s="81"/>
      <c r="P4" s="81"/>
      <c r="R4" s="1" t="s">
        <v>9</v>
      </c>
      <c r="S4" s="81">
        <v>1992</v>
      </c>
      <c r="T4" s="81"/>
      <c r="U4" s="81"/>
      <c r="V4" s="81"/>
      <c r="AB4" s="81"/>
      <c r="AC4" s="81"/>
      <c r="AD4" s="81"/>
      <c r="AE4" s="81"/>
      <c r="AF4" s="1" t="s">
        <v>9</v>
      </c>
      <c r="AG4" s="81">
        <v>1992</v>
      </c>
      <c r="AH4" s="81"/>
      <c r="AI4" s="81"/>
      <c r="AJ4" s="81"/>
      <c r="AS4" s="81" t="s">
        <v>9</v>
      </c>
      <c r="AT4" s="81">
        <v>1992</v>
      </c>
      <c r="BE4" s="81" t="s">
        <v>9</v>
      </c>
      <c r="BF4" s="81">
        <v>1992</v>
      </c>
      <c r="BH4" t="s">
        <v>28</v>
      </c>
    </row>
    <row r="5" spans="1:69" x14ac:dyDescent="0.25">
      <c r="N5" s="174"/>
      <c r="O5" s="174"/>
      <c r="P5" s="174"/>
      <c r="Q5" s="174"/>
      <c r="R5" s="174"/>
      <c r="S5" s="174"/>
      <c r="T5" s="174"/>
      <c r="U5" s="174"/>
      <c r="V5" s="174"/>
      <c r="AB5" s="174"/>
      <c r="AC5" s="174"/>
      <c r="AD5" s="174"/>
      <c r="AE5" s="174"/>
      <c r="AF5" s="174"/>
      <c r="AG5" s="174"/>
      <c r="AH5" s="174"/>
      <c r="AI5" s="174"/>
      <c r="AJ5" s="174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155249.9249999997</v>
      </c>
      <c r="AU6" s="17" t="s">
        <v>141</v>
      </c>
      <c r="AV6" s="18"/>
      <c r="AW6" s="69">
        <v>1813545.2910000023</v>
      </c>
      <c r="BB6" s="17" t="s">
        <v>140</v>
      </c>
      <c r="BC6" s="18"/>
      <c r="BD6" s="18"/>
      <c r="BE6" s="69">
        <v>6605.670000000001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290655.04800000042</v>
      </c>
      <c r="AU7" s="70" t="s">
        <v>143</v>
      </c>
      <c r="AV7" s="56"/>
      <c r="AW7" s="71">
        <v>578385.29100000043</v>
      </c>
      <c r="BB7" s="70" t="s">
        <v>142</v>
      </c>
      <c r="BC7" s="56"/>
      <c r="BD7" s="56"/>
      <c r="BE7" s="71">
        <v>132237.23099999956</v>
      </c>
      <c r="BG7" s="70" t="s">
        <v>143</v>
      </c>
      <c r="BH7" s="56"/>
      <c r="BI7" s="71">
        <v>578385.29100000043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255126.20299999963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2093405.5459365842</v>
      </c>
      <c r="BD14" s="73">
        <v>2072509.1257019041</v>
      </c>
      <c r="BE14" s="73">
        <v>357.12100000000004</v>
      </c>
      <c r="BF14" s="73">
        <v>14001.730561798107</v>
      </c>
      <c r="BG14" s="73">
        <v>0</v>
      </c>
      <c r="BH14" s="22">
        <v>-570683.51700000046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1533813.4016689658</v>
      </c>
      <c r="BD15" s="73">
        <v>1533491.7192806599</v>
      </c>
      <c r="BE15" s="73">
        <v>814.39599999999996</v>
      </c>
      <c r="BF15" s="73">
        <v>0</v>
      </c>
      <c r="BG15" s="73">
        <v>0</v>
      </c>
      <c r="BH15" s="22">
        <v>-3499.6989999999996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823840.51627111423</v>
      </c>
      <c r="BD16" s="73">
        <v>823840.51627111423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436343.37821078295</v>
      </c>
      <c r="BD17" s="73">
        <v>436343.37821078295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343219.1370506286</v>
      </c>
      <c r="BD18" s="73">
        <v>343219.1370506286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211610.3010559082</v>
      </c>
      <c r="BD19" s="73">
        <v>215209.62394332886</v>
      </c>
      <c r="BE19" s="73">
        <v>1618.1760859375001</v>
      </c>
      <c r="BF19" s="73">
        <v>53992.799858459512</v>
      </c>
      <c r="BG19" s="73">
        <v>0</v>
      </c>
      <c r="BH19" s="22">
        <v>-48483.04717715388</v>
      </c>
      <c r="BI19" s="74">
        <v>4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214813.92971038815</v>
      </c>
      <c r="BD20" s="73">
        <v>217583.50954055786</v>
      </c>
      <c r="BE20" s="73">
        <v>1067.1948422851453</v>
      </c>
      <c r="BF20" s="73">
        <v>20699.832330169735</v>
      </c>
      <c r="BG20" s="73">
        <v>0</v>
      </c>
      <c r="BH20" s="22">
        <v>-44109.677766125911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45331.271522521973</v>
      </c>
      <c r="BD21" s="73">
        <v>45414.759110450745</v>
      </c>
      <c r="BE21" s="73">
        <v>2748.7820717773525</v>
      </c>
      <c r="BF21" s="73">
        <v>41566.475646818821</v>
      </c>
      <c r="BG21" s="73">
        <v>0</v>
      </c>
      <c r="BH21" s="22">
        <v>-52677.945236272048</v>
      </c>
      <c r="BI21" s="74">
        <v>3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39120.985327243805</v>
      </c>
      <c r="BD22" s="73">
        <v>39120.985327243805</v>
      </c>
      <c r="BE22" s="73">
        <v>0</v>
      </c>
      <c r="BF22" s="73">
        <v>588.90417770132365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63342.316927194595</v>
      </c>
      <c r="BD23" s="73">
        <v>63342.316927194595</v>
      </c>
      <c r="BE23" s="73">
        <v>0</v>
      </c>
      <c r="BF23" s="73">
        <v>1387.4884250526484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58182.182798862457</v>
      </c>
      <c r="BD24" s="73">
        <v>58182.182798862457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277589.37354278559</v>
      </c>
      <c r="BD25" s="73">
        <v>277589.37354278559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297452.857421875</v>
      </c>
      <c r="BD26" s="73">
        <v>297452.857421875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6438065.1974448562</v>
      </c>
      <c r="BD28" s="76">
        <v>6423299.4851273885</v>
      </c>
      <c r="BE28" s="76">
        <v>6605.6699999999983</v>
      </c>
      <c r="BF28" s="76">
        <v>132237.23100000015</v>
      </c>
      <c r="BG28" s="76">
        <v>0</v>
      </c>
      <c r="BH28" s="77">
        <v>-719453.8861795523</v>
      </c>
      <c r="BI28" s="78">
        <v>12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-8990.9833089219464</v>
      </c>
      <c r="AT30" s="76">
        <v>9047.7646825657575</v>
      </c>
      <c r="AU30" s="76">
        <v>14.255726361443521</v>
      </c>
      <c r="AV30" s="45"/>
      <c r="AW30" s="14"/>
      <c r="BB30" s="75" t="s">
        <v>146</v>
      </c>
      <c r="BC30" s="45"/>
      <c r="BD30" s="45"/>
      <c r="BE30" s="76">
        <v>0</v>
      </c>
      <c r="BF30" s="76">
        <v>-5.8207660913467407E-10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BQ32"/>
  <sheetViews>
    <sheetView topLeftCell="AU1" zoomScale="96" zoomScaleNormal="96" workbookViewId="0">
      <selection activeCell="BC34" sqref="BC34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1930</v>
      </c>
      <c r="N4" s="80"/>
      <c r="O4" s="80"/>
      <c r="P4" s="80"/>
      <c r="R4" s="1" t="s">
        <v>9</v>
      </c>
      <c r="S4" s="80">
        <v>1930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1930</v>
      </c>
      <c r="AH4" s="80"/>
      <c r="AI4" s="80"/>
      <c r="AJ4" s="80"/>
      <c r="AS4" s="80" t="s">
        <v>9</v>
      </c>
      <c r="AT4" s="80">
        <v>1930</v>
      </c>
      <c r="BE4" s="80" t="s">
        <v>9</v>
      </c>
      <c r="BF4" s="80">
        <v>1930</v>
      </c>
      <c r="BH4" t="s">
        <v>28</v>
      </c>
    </row>
    <row r="5" spans="1:69" x14ac:dyDescent="0.25">
      <c r="N5" s="80"/>
      <c r="O5" s="80"/>
      <c r="P5" s="80"/>
      <c r="Q5" s="80"/>
      <c r="R5" s="80"/>
      <c r="S5" s="80"/>
      <c r="T5" s="80"/>
      <c r="U5" s="80"/>
      <c r="V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8603.5220000000063</v>
      </c>
      <c r="AU6" s="17" t="s">
        <v>141</v>
      </c>
      <c r="AV6" s="18"/>
      <c r="AW6" s="69">
        <v>1820611.6130000104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264347.67399999953</v>
      </c>
      <c r="AU7" s="70" t="s">
        <v>143</v>
      </c>
      <c r="AV7" s="56"/>
      <c r="AW7" s="71">
        <v>585451.61300000304</v>
      </c>
      <c r="BB7" s="70" t="s">
        <v>142</v>
      </c>
      <c r="BC7" s="56"/>
      <c r="BD7" s="56"/>
      <c r="BE7" s="71">
        <v>88503.748000000312</v>
      </c>
      <c r="BG7" s="70" t="s">
        <v>143</v>
      </c>
      <c r="BH7" s="56"/>
      <c r="BI7" s="71">
        <v>585451.61300000304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357232.24399999937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2172913.311889648</v>
      </c>
      <c r="BD14" s="73">
        <v>2141312.9496841426</v>
      </c>
      <c r="BE14" s="73">
        <v>0</v>
      </c>
      <c r="BF14" s="73">
        <v>20168.50122622681</v>
      </c>
      <c r="BG14" s="73">
        <v>0</v>
      </c>
      <c r="BH14" s="22">
        <v>-893619.89900000009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1684737.1214303968</v>
      </c>
      <c r="BD15" s="73">
        <v>1684737.1214303968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20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20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928519.63389205921</v>
      </c>
      <c r="BD16" s="73">
        <v>928519.63389205921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20">
        <v>43983</v>
      </c>
      <c r="BL16" s="7" t="str">
        <f>'Allocation Factors (R)'!D15</f>
        <v>XXXX</v>
      </c>
      <c r="BM16" s="23" t="e">
        <f t="shared" si="0"/>
        <v>#VALUE!</v>
      </c>
      <c r="BO16" s="20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494171.90081787104</v>
      </c>
      <c r="BD17" s="73">
        <v>494171.90081787104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20">
        <v>44013</v>
      </c>
      <c r="BL17" s="7" t="str">
        <f>'Allocation Factors (R)'!D16</f>
        <v>XXXX</v>
      </c>
      <c r="BM17" s="23" t="e">
        <f t="shared" si="0"/>
        <v>#VALUE!</v>
      </c>
      <c r="BO17" s="20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398411.46456527704</v>
      </c>
      <c r="BD18" s="73">
        <v>398411.46456527704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20">
        <v>44044</v>
      </c>
      <c r="BL18" s="7" t="str">
        <f>'Allocation Factors (R)'!D17</f>
        <v>XXXX</v>
      </c>
      <c r="BM18" s="23" t="e">
        <f t="shared" si="0"/>
        <v>#VALUE!</v>
      </c>
      <c r="BO18" s="20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248058.55710220334</v>
      </c>
      <c r="BD19" s="73">
        <v>240984.03161239621</v>
      </c>
      <c r="BE19" s="73">
        <v>0</v>
      </c>
      <c r="BF19" s="73">
        <v>27990.927096923842</v>
      </c>
      <c r="BG19" s="73">
        <v>0</v>
      </c>
      <c r="BH19" s="22">
        <v>-68625.065402057924</v>
      </c>
      <c r="BI19" s="74">
        <v>0</v>
      </c>
      <c r="BK19" s="20">
        <v>44075</v>
      </c>
      <c r="BL19" s="7" t="str">
        <f>'Allocation Factors (R)'!D18</f>
        <v>XXXX</v>
      </c>
      <c r="BM19" s="23" t="e">
        <f t="shared" si="0"/>
        <v>#VALUE!</v>
      </c>
      <c r="BO19" s="20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247586.22239685056</v>
      </c>
      <c r="BD20" s="73">
        <v>241683.67917060849</v>
      </c>
      <c r="BE20" s="73">
        <v>0</v>
      </c>
      <c r="BF20" s="73">
        <v>11164.252962280307</v>
      </c>
      <c r="BG20" s="73">
        <v>0</v>
      </c>
      <c r="BH20" s="22">
        <v>-61392.304206437264</v>
      </c>
      <c r="BI20" s="74">
        <v>0</v>
      </c>
      <c r="BK20" s="20">
        <v>44105</v>
      </c>
      <c r="BL20" s="7" t="str">
        <f>'Allocation Factors (R)'!D19</f>
        <v>XXXX</v>
      </c>
      <c r="BM20" s="23" t="e">
        <f t="shared" si="0"/>
        <v>#VALUE!</v>
      </c>
      <c r="BO20" s="20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42442.163866996765</v>
      </c>
      <c r="BD21" s="73">
        <v>41369.533870697021</v>
      </c>
      <c r="BE21" s="73">
        <v>0</v>
      </c>
      <c r="BF21" s="73">
        <v>28673.188352934038</v>
      </c>
      <c r="BG21" s="73">
        <v>0</v>
      </c>
      <c r="BH21" s="22">
        <v>14634.211012855871</v>
      </c>
      <c r="BI21" s="74">
        <v>0</v>
      </c>
      <c r="BK21" s="20">
        <v>44136</v>
      </c>
      <c r="BL21" s="7" t="str">
        <f>'Allocation Factors (R)'!D20</f>
        <v>XXXX</v>
      </c>
      <c r="BM21" s="23" t="e">
        <f t="shared" si="0"/>
        <v>#VALUE!</v>
      </c>
      <c r="BO21" s="20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36475.014151573181</v>
      </c>
      <c r="BD22" s="73">
        <v>36475.014151573181</v>
      </c>
      <c r="BE22" s="73">
        <v>0</v>
      </c>
      <c r="BF22" s="73">
        <v>506.87836163500663</v>
      </c>
      <c r="BG22" s="73">
        <v>0</v>
      </c>
      <c r="BH22" s="22">
        <v>0</v>
      </c>
      <c r="BI22" s="74">
        <v>0</v>
      </c>
      <c r="BK22" s="20">
        <v>44166</v>
      </c>
      <c r="BL22" s="7" t="str">
        <f>'Allocation Factors (R)'!D21</f>
        <v>XXXX</v>
      </c>
      <c r="BM22" s="23" t="e">
        <f t="shared" si="0"/>
        <v>#VALUE!</v>
      </c>
      <c r="BO22" s="20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61912.204360961914</v>
      </c>
      <c r="BD23" s="73">
        <v>61912.204360961914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20">
        <v>44197</v>
      </c>
      <c r="BL23" s="7" t="str">
        <f>'Allocation Factors (R)'!D22</f>
        <v>XXXX</v>
      </c>
      <c r="BM23" s="23" t="e">
        <f t="shared" si="0"/>
        <v>#VALUE!</v>
      </c>
      <c r="BO23" s="20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62660.990553855896</v>
      </c>
      <c r="BD24" s="73">
        <v>62660.990553855896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20">
        <v>44228</v>
      </c>
      <c r="BL24" s="7" t="str">
        <f>'Allocation Factors (R)'!D23</f>
        <v>XXXX</v>
      </c>
      <c r="BM24" s="23" t="e">
        <f t="shared" si="0"/>
        <v>#VALUE!</v>
      </c>
      <c r="BO24" s="20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282335.99696731562</v>
      </c>
      <c r="BD25" s="73">
        <v>282335.99696731562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20">
        <v>44256</v>
      </c>
      <c r="BL25" s="7" t="str">
        <f>'Allocation Factors (R)'!D24</f>
        <v>XXXX</v>
      </c>
      <c r="BM25" s="23" t="e">
        <f t="shared" si="0"/>
        <v>#VALUE!</v>
      </c>
      <c r="BO25" s="20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294714.10350799561</v>
      </c>
      <c r="BD26" s="73">
        <v>294714.10350799561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20">
        <v>44287</v>
      </c>
      <c r="BL26" s="7" t="str">
        <f>'Allocation Factors (R)'!D25</f>
        <v>XXXX</v>
      </c>
      <c r="BM26" s="23" t="e">
        <f t="shared" si="0"/>
        <v>#VALUE!</v>
      </c>
      <c r="BO26" s="20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6954938.6855030051</v>
      </c>
      <c r="BD28" s="76">
        <v>6909288.6245851507</v>
      </c>
      <c r="BE28" s="76">
        <v>0</v>
      </c>
      <c r="BF28" s="76">
        <v>88503.748000000007</v>
      </c>
      <c r="BG28" s="76">
        <v>0</v>
      </c>
      <c r="BH28" s="77">
        <v>-1009003.0575956395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-5.2386894822120667E-10</v>
      </c>
      <c r="AU30" s="76">
        <v>8.7311491370201111E-10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3.0559021979570389E-10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2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1993</v>
      </c>
      <c r="N4" s="207"/>
      <c r="O4" s="207"/>
      <c r="P4" s="207"/>
      <c r="R4" s="1" t="s">
        <v>9</v>
      </c>
      <c r="S4" s="207">
        <v>1993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1993</v>
      </c>
      <c r="AH4" s="207"/>
      <c r="AI4" s="207"/>
      <c r="AJ4" s="207"/>
      <c r="AS4" s="207" t="s">
        <v>9</v>
      </c>
      <c r="AT4" s="207">
        <v>1993</v>
      </c>
      <c r="BE4" s="207" t="s">
        <v>9</v>
      </c>
      <c r="BF4" s="207">
        <v>1993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99543.412999999942</v>
      </c>
      <c r="AU6" s="17" t="s">
        <v>141</v>
      </c>
      <c r="AV6" s="18"/>
      <c r="AW6" s="69">
        <v>1812022.8250000002</v>
      </c>
      <c r="BB6" s="17" t="s">
        <v>140</v>
      </c>
      <c r="BC6" s="18"/>
      <c r="BD6" s="18"/>
      <c r="BE6" s="69">
        <v>743.09700000000021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262298.98799999972</v>
      </c>
      <c r="AU7" s="70" t="s">
        <v>143</v>
      </c>
      <c r="AV7" s="56"/>
      <c r="AW7" s="71">
        <v>576862.8250000003</v>
      </c>
      <c r="BB7" s="70" t="s">
        <v>142</v>
      </c>
      <c r="BC7" s="56"/>
      <c r="BD7" s="56"/>
      <c r="BE7" s="71">
        <v>95729.136000000086</v>
      </c>
      <c r="BG7" s="70" t="s">
        <v>143</v>
      </c>
      <c r="BH7" s="56"/>
      <c r="BI7" s="71">
        <v>576862.8250000003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327652.63999999856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2024038.8966445921</v>
      </c>
      <c r="BD14" s="73">
        <v>1993814.7921676633</v>
      </c>
      <c r="BE14" s="73">
        <v>0</v>
      </c>
      <c r="BF14" s="73">
        <v>19505.222579406727</v>
      </c>
      <c r="BG14" s="73">
        <v>0</v>
      </c>
      <c r="BH14" s="22">
        <v>-840626.10200000054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1499914.9343414307</v>
      </c>
      <c r="BD15" s="73">
        <v>1499914.9343414307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-484810.4286299143</v>
      </c>
      <c r="BO15" s="48">
        <v>43952</v>
      </c>
      <c r="BP15" s="7">
        <v>0.1133</v>
      </c>
      <c r="BQ15" s="23">
        <v>-136843.60130485625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872647.11750030506</v>
      </c>
      <c r="BD16" s="73">
        <v>872647.11750030506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-31556.506254989166</v>
      </c>
      <c r="BO16" s="48">
        <v>43983</v>
      </c>
      <c r="BP16" s="7">
        <v>0.15740000000000001</v>
      </c>
      <c r="BQ16" s="23">
        <v>-17021.912558380038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448419.0982742309</v>
      </c>
      <c r="BD17" s="73">
        <v>448419.0982742309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-107180.77277048666</v>
      </c>
      <c r="BO17" s="48">
        <v>44013</v>
      </c>
      <c r="BP17" s="7">
        <v>9.3100000000000002E-2</v>
      </c>
      <c r="BQ17" s="23">
        <v>-21267.114119634076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366486.28079605097</v>
      </c>
      <c r="BD18" s="73">
        <v>366486.28079605097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-180075.09532835087</v>
      </c>
      <c r="BO18" s="48">
        <v>44044</v>
      </c>
      <c r="BP18" s="7">
        <v>0.1239</v>
      </c>
      <c r="BQ18" s="23">
        <v>-53801.071403864655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225442.47198486325</v>
      </c>
      <c r="BD19" s="73">
        <v>221740.05171012878</v>
      </c>
      <c r="BE19" s="73">
        <v>404.77562499999993</v>
      </c>
      <c r="BF19" s="73">
        <v>37491.179693542465</v>
      </c>
      <c r="BG19" s="73">
        <v>0</v>
      </c>
      <c r="BH19" s="22">
        <v>-94948.637097349114</v>
      </c>
      <c r="BI19" s="74">
        <v>2</v>
      </c>
      <c r="BK19" s="48">
        <v>44075</v>
      </c>
      <c r="BL19" s="7">
        <v>0.44819999999999999</v>
      </c>
      <c r="BM19" s="23">
        <v>-142592.28120286253</v>
      </c>
      <c r="BO19" s="48">
        <v>44075</v>
      </c>
      <c r="BP19" s="7">
        <v>0.1212</v>
      </c>
      <c r="BQ19" s="23">
        <v>-38559.090767039132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226376.74127197263</v>
      </c>
      <c r="BD20" s="73">
        <v>222636.28771591187</v>
      </c>
      <c r="BE20" s="73">
        <v>312.00396124267434</v>
      </c>
      <c r="BF20" s="73">
        <v>10307.354700012222</v>
      </c>
      <c r="BG20" s="73">
        <v>0</v>
      </c>
      <c r="BH20" s="22">
        <v>-68481.344533441748</v>
      </c>
      <c r="BI20" s="74">
        <v>1</v>
      </c>
      <c r="BK20" s="48">
        <v>44105</v>
      </c>
      <c r="BL20" s="7">
        <v>0.4602</v>
      </c>
      <c r="BM20" s="23">
        <v>-300356.7771618659</v>
      </c>
      <c r="BO20" s="48">
        <v>44105</v>
      </c>
      <c r="BP20" s="7">
        <v>8.1100000000000005E-2</v>
      </c>
      <c r="BQ20" s="23">
        <v>-52931.192150863382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57802.828753471375</v>
      </c>
      <c r="BD21" s="73">
        <v>57908.479640483856</v>
      </c>
      <c r="BE21" s="73">
        <v>26.317413757325852</v>
      </c>
      <c r="BF21" s="73">
        <v>27959.835725581674</v>
      </c>
      <c r="BG21" s="73">
        <v>0</v>
      </c>
      <c r="BH21" s="22">
        <v>-18556.298376126808</v>
      </c>
      <c r="BI21" s="74">
        <v>2</v>
      </c>
      <c r="BK21" s="48">
        <v>44136</v>
      </c>
      <c r="BL21" s="7">
        <v>0.49840000000000001</v>
      </c>
      <c r="BM21" s="23">
        <v>-322219.69977013103</v>
      </c>
      <c r="BO21" s="48">
        <v>44136</v>
      </c>
      <c r="BP21" s="7">
        <v>6.3E-2</v>
      </c>
      <c r="BQ21" s="23">
        <v>-40730.0182293705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53515.454969406128</v>
      </c>
      <c r="BD22" s="73">
        <v>53515.454969406128</v>
      </c>
      <c r="BE22" s="73">
        <v>0</v>
      </c>
      <c r="BF22" s="73">
        <v>465.54330145688976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-357542.77059681423</v>
      </c>
      <c r="BO22" s="48">
        <v>44166</v>
      </c>
      <c r="BP22" s="7">
        <v>5.1200000000000002E-2</v>
      </c>
      <c r="BQ22" s="23">
        <v>-40277.645444569614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87682.718128681183</v>
      </c>
      <c r="BD23" s="73">
        <v>87682.718128681183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-499493.03651094233</v>
      </c>
      <c r="BO23" s="48">
        <v>44197</v>
      </c>
      <c r="BP23" s="7">
        <v>5.8599999999999999E-2</v>
      </c>
      <c r="BQ23" s="23">
        <v>-54234.374540561832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82783.416868209824</v>
      </c>
      <c r="BD24" s="73">
        <v>82783.416868209824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-392535.25852910196</v>
      </c>
      <c r="BO24" s="48">
        <v>44228</v>
      </c>
      <c r="BP24" s="7">
        <v>5.0700000000000002E-2</v>
      </c>
      <c r="BQ24" s="23">
        <v>-37514.679750095143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292939.3280410766</v>
      </c>
      <c r="BD25" s="73">
        <v>292939.3280410766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-179043.27722221683</v>
      </c>
      <c r="BO25" s="48">
        <v>44256</v>
      </c>
      <c r="BP25" s="7">
        <v>5.6500000000000002E-2</v>
      </c>
      <c r="BQ25" s="23">
        <v>-23629.864898517291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295003.5842590332</v>
      </c>
      <c r="BD26" s="73">
        <v>295003.5842590332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-173133.76647677229</v>
      </c>
      <c r="BO26" s="48">
        <v>44287</v>
      </c>
      <c r="BP26" s="7">
        <v>0.1069</v>
      </c>
      <c r="BQ26" s="23">
        <v>-44288.106332536394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6533052.8718333244</v>
      </c>
      <c r="BD28" s="76">
        <v>6495491.5444126129</v>
      </c>
      <c r="BE28" s="76">
        <v>743.09700000000009</v>
      </c>
      <c r="BF28" s="76">
        <v>95729.135999999984</v>
      </c>
      <c r="BG28" s="76">
        <v>0</v>
      </c>
      <c r="BH28" s="77">
        <v>-1022612.3820069182</v>
      </c>
      <c r="BI28" s="78">
        <v>5</v>
      </c>
      <c r="BK28" s="32"/>
      <c r="BL28" s="32"/>
      <c r="BM28" s="34">
        <v>-3170539.6704544486</v>
      </c>
      <c r="BO28" s="32"/>
      <c r="BP28" s="32"/>
      <c r="BQ28" s="34">
        <v>-561098.6715002883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-8564.0572339724167</v>
      </c>
      <c r="AT30" s="76">
        <v>8883.2093604601687</v>
      </c>
      <c r="AU30" s="76">
        <v>2.0457888727542013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-6880526.1672409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28.977808834984899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3"/>
  <dimension ref="A1:BQ32"/>
  <sheetViews>
    <sheetView topLeftCell="AB2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1994</v>
      </c>
      <c r="N4" s="207"/>
      <c r="O4" s="207"/>
      <c r="P4" s="207"/>
      <c r="R4" s="1" t="s">
        <v>9</v>
      </c>
      <c r="S4" s="207">
        <v>1994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1994</v>
      </c>
      <c r="AH4" s="207"/>
      <c r="AI4" s="207"/>
      <c r="AJ4" s="207"/>
      <c r="AS4" s="207" t="s">
        <v>9</v>
      </c>
      <c r="AT4" s="207">
        <v>1994</v>
      </c>
      <c r="BE4" s="207" t="s">
        <v>9</v>
      </c>
      <c r="BF4" s="207">
        <v>1994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114448.86599999988</v>
      </c>
      <c r="AU6" s="17" t="s">
        <v>141</v>
      </c>
      <c r="AV6" s="18"/>
      <c r="AW6" s="69">
        <v>1815762.9930000035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344166.4609999989</v>
      </c>
      <c r="AU7" s="70" t="s">
        <v>143</v>
      </c>
      <c r="AV7" s="56"/>
      <c r="AW7" s="71">
        <v>580602.99299999943</v>
      </c>
      <c r="BB7" s="70" t="s">
        <v>142</v>
      </c>
      <c r="BC7" s="56"/>
      <c r="BD7" s="56"/>
      <c r="BE7" s="71">
        <v>145042.53499999997</v>
      </c>
      <c r="BG7" s="70" t="s">
        <v>143</v>
      </c>
      <c r="BH7" s="56"/>
      <c r="BI7" s="71">
        <v>580602.99299999943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273934.11899999925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2088516.8334884641</v>
      </c>
      <c r="BD14" s="73">
        <v>2052828.2774658201</v>
      </c>
      <c r="BE14" s="73">
        <v>0</v>
      </c>
      <c r="BF14" s="73">
        <v>23011.234480285642</v>
      </c>
      <c r="BG14" s="73">
        <v>0</v>
      </c>
      <c r="BH14" s="22">
        <v>-963345.96300000034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1558180.593193054</v>
      </c>
      <c r="BD15" s="73">
        <v>1558180.593193054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-592022.44309715217</v>
      </c>
      <c r="BO15" s="48">
        <v>43952</v>
      </c>
      <c r="BP15" s="7">
        <v>0.1133</v>
      </c>
      <c r="BQ15" s="23">
        <v>-167105.48779996845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826932.69670867908</v>
      </c>
      <c r="BD16" s="73">
        <v>826932.69670867908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-32909.382955875946</v>
      </c>
      <c r="BO16" s="48">
        <v>43983</v>
      </c>
      <c r="BP16" s="7">
        <v>0.15740000000000001</v>
      </c>
      <c r="BQ16" s="23">
        <v>-17751.668530688396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443564.10366916651</v>
      </c>
      <c r="BD17" s="73">
        <v>443564.10366916651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-180829.31436540809</v>
      </c>
      <c r="BO17" s="48">
        <v>44013</v>
      </c>
      <c r="BP17" s="7">
        <v>9.3100000000000002E-2</v>
      </c>
      <c r="BQ17" s="23">
        <v>-35880.667449743167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339271.9177513122</v>
      </c>
      <c r="BD18" s="73">
        <v>339271.9177513122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-184478.60500414527</v>
      </c>
      <c r="BO18" s="48">
        <v>44044</v>
      </c>
      <c r="BP18" s="7">
        <v>0.1239</v>
      </c>
      <c r="BQ18" s="23">
        <v>-55116.708849803712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216457.22964859006</v>
      </c>
      <c r="BD19" s="73">
        <v>206546.18599891663</v>
      </c>
      <c r="BE19" s="73">
        <v>0</v>
      </c>
      <c r="BF19" s="73">
        <v>47077.185060058589</v>
      </c>
      <c r="BG19" s="73">
        <v>0</v>
      </c>
      <c r="BH19" s="22">
        <v>-63866.985383371444</v>
      </c>
      <c r="BI19" s="74">
        <v>0</v>
      </c>
      <c r="BK19" s="48">
        <v>44075</v>
      </c>
      <c r="BL19" s="7">
        <v>0.44819999999999999</v>
      </c>
      <c r="BM19" s="23">
        <v>-142892.21507211757</v>
      </c>
      <c r="BO19" s="48">
        <v>44075</v>
      </c>
      <c r="BP19" s="7">
        <v>0.1212</v>
      </c>
      <c r="BQ19" s="23">
        <v>-38640.197382286147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219160.20833206177</v>
      </c>
      <c r="BD20" s="73">
        <v>210003.82439994812</v>
      </c>
      <c r="BE20" s="73">
        <v>0</v>
      </c>
      <c r="BF20" s="73">
        <v>17747.222609802269</v>
      </c>
      <c r="BG20" s="73">
        <v>0</v>
      </c>
      <c r="BH20" s="22">
        <v>-62507.604510102625</v>
      </c>
      <c r="BI20" s="74">
        <v>0</v>
      </c>
      <c r="BK20" s="48">
        <v>44105</v>
      </c>
      <c r="BL20" s="7">
        <v>0.4602</v>
      </c>
      <c r="BM20" s="23">
        <v>-237131.97617714893</v>
      </c>
      <c r="BO20" s="48">
        <v>44105</v>
      </c>
      <c r="BP20" s="7">
        <v>8.1100000000000005E-2</v>
      </c>
      <c r="BQ20" s="23">
        <v>-41789.229178545807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40223.463654041283</v>
      </c>
      <c r="BD21" s="73">
        <v>39966.75910615921</v>
      </c>
      <c r="BE21" s="73">
        <v>0</v>
      </c>
      <c r="BF21" s="73">
        <v>56615.569271860673</v>
      </c>
      <c r="BG21" s="73">
        <v>0</v>
      </c>
      <c r="BH21" s="22">
        <v>3389.3135745823561</v>
      </c>
      <c r="BI21" s="74">
        <v>0</v>
      </c>
      <c r="BK21" s="48">
        <v>44136</v>
      </c>
      <c r="BL21" s="7">
        <v>0.49840000000000001</v>
      </c>
      <c r="BM21" s="23">
        <v>-279273.64352289907</v>
      </c>
      <c r="BO21" s="48">
        <v>44136</v>
      </c>
      <c r="BP21" s="7">
        <v>6.3E-2</v>
      </c>
      <c r="BQ21" s="23">
        <v>-35301.443703737241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38677.233578205109</v>
      </c>
      <c r="BD22" s="73">
        <v>38677.233578205109</v>
      </c>
      <c r="BE22" s="73">
        <v>0</v>
      </c>
      <c r="BF22" s="73">
        <v>591.32357799277577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-343713.76121191477</v>
      </c>
      <c r="BO22" s="48">
        <v>44166</v>
      </c>
      <c r="BP22" s="7">
        <v>5.1200000000000002E-2</v>
      </c>
      <c r="BQ22" s="23">
        <v>-38719.790041914275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61346.472704648972</v>
      </c>
      <c r="BD23" s="73">
        <v>61346.472704648972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-437689.96418105374</v>
      </c>
      <c r="BO23" s="48">
        <v>44197</v>
      </c>
      <c r="BP23" s="7">
        <v>5.8599999999999999E-2</v>
      </c>
      <c r="BQ23" s="23">
        <v>-47523.868632591722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62697.66619062423</v>
      </c>
      <c r="BD24" s="73">
        <v>62697.66619062423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-330018.3277059336</v>
      </c>
      <c r="BO24" s="48">
        <v>44228</v>
      </c>
      <c r="BP24" s="7">
        <v>5.0700000000000002E-2</v>
      </c>
      <c r="BQ24" s="23">
        <v>-31539.923119115618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254683.64842224118</v>
      </c>
      <c r="BD25" s="73">
        <v>254683.64842224118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-157148.04507927882</v>
      </c>
      <c r="BO25" s="48">
        <v>44256</v>
      </c>
      <c r="BP25" s="7">
        <v>5.6500000000000002E-2</v>
      </c>
      <c r="BQ25" s="23">
        <v>-20740.164790888237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265394.97612380981</v>
      </c>
      <c r="BD26" s="73">
        <v>265394.97612380981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-107112.97987545261</v>
      </c>
      <c r="BO26" s="48">
        <v>44287</v>
      </c>
      <c r="BP26" s="7">
        <v>0.1069</v>
      </c>
      <c r="BQ26" s="23">
        <v>-27399.8027008516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6415107.0434648981</v>
      </c>
      <c r="BD28" s="76">
        <v>6360094.3553125849</v>
      </c>
      <c r="BE28" s="76">
        <v>0</v>
      </c>
      <c r="BF28" s="76">
        <v>145042.53499999995</v>
      </c>
      <c r="BG28" s="76">
        <v>0</v>
      </c>
      <c r="BH28" s="77">
        <v>-1086331.2393188921</v>
      </c>
      <c r="BI28" s="78">
        <v>0</v>
      </c>
      <c r="BK28" s="32"/>
      <c r="BL28" s="32"/>
      <c r="BM28" s="34">
        <v>-3025220.6582483808</v>
      </c>
      <c r="BO28" s="32"/>
      <c r="BP28" s="32"/>
      <c r="BQ28" s="34">
        <v>-557508.95218013437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-2522.3766353956162</v>
      </c>
      <c r="AT30" s="76">
        <v>2573.9308351111249</v>
      </c>
      <c r="AU30" s="76">
        <v>60.697810195735656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-6625054.8666957198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19.090882333926857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1995</v>
      </c>
      <c r="N4" s="207"/>
      <c r="O4" s="207"/>
      <c r="P4" s="207"/>
      <c r="R4" s="1" t="s">
        <v>9</v>
      </c>
      <c r="S4" s="207">
        <v>1995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1995</v>
      </c>
      <c r="AH4" s="207"/>
      <c r="AI4" s="207"/>
      <c r="AJ4" s="207"/>
      <c r="AS4" s="207" t="s">
        <v>9</v>
      </c>
      <c r="AT4" s="207">
        <v>1995</v>
      </c>
      <c r="BE4" s="207" t="s">
        <v>9</v>
      </c>
      <c r="BF4" s="207">
        <v>1995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201279.4930000006</v>
      </c>
      <c r="AU6" s="17" t="s">
        <v>141</v>
      </c>
      <c r="AV6" s="18"/>
      <c r="AW6" s="69">
        <v>1778892.666999998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345291.10000000073</v>
      </c>
      <c r="AU7" s="70" t="s">
        <v>143</v>
      </c>
      <c r="AV7" s="56"/>
      <c r="AW7" s="71">
        <v>543732.66699999932</v>
      </c>
      <c r="BB7" s="70" t="s">
        <v>142</v>
      </c>
      <c r="BC7" s="56"/>
      <c r="BD7" s="56"/>
      <c r="BE7" s="71">
        <v>159862.25400000019</v>
      </c>
      <c r="BG7" s="70" t="s">
        <v>143</v>
      </c>
      <c r="BH7" s="56"/>
      <c r="BI7" s="71">
        <v>543732.66699999932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155936.37599999903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1647664.4204940794</v>
      </c>
      <c r="BD14" s="73">
        <v>1634161.4069671629</v>
      </c>
      <c r="BE14" s="73">
        <v>0</v>
      </c>
      <c r="BF14" s="73">
        <v>9385.1669234619167</v>
      </c>
      <c r="BG14" s="73">
        <v>0</v>
      </c>
      <c r="BH14" s="22">
        <v>-358794.40099999978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949865.52979803085</v>
      </c>
      <c r="BD15" s="73">
        <v>949865.52979803085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-345417.71392439213</v>
      </c>
      <c r="BO15" s="48">
        <v>43952</v>
      </c>
      <c r="BP15" s="7">
        <v>0.1133</v>
      </c>
      <c r="BQ15" s="23">
        <v>-97498.323337403155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420597.26036834717</v>
      </c>
      <c r="BD16" s="73">
        <v>420597.26036834717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-15301.990152547951</v>
      </c>
      <c r="BO16" s="48">
        <v>43983</v>
      </c>
      <c r="BP16" s="7">
        <v>0.15740000000000001</v>
      </c>
      <c r="BQ16" s="23">
        <v>-8254.0550034648659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225028.46269643304</v>
      </c>
      <c r="BD17" s="73">
        <v>225028.46269643304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-54315.749720050932</v>
      </c>
      <c r="BO17" s="48">
        <v>44013</v>
      </c>
      <c r="BP17" s="7">
        <v>9.3100000000000002E-2</v>
      </c>
      <c r="BQ17" s="23">
        <v>-10777.485718108997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141333.07417488095</v>
      </c>
      <c r="BD18" s="73">
        <v>141333.07417488095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-184616.54210850431</v>
      </c>
      <c r="BO18" s="48">
        <v>44044</v>
      </c>
      <c r="BP18" s="7">
        <v>0.1239</v>
      </c>
      <c r="BQ18" s="23">
        <v>-55157.920345415201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104538.22467422484</v>
      </c>
      <c r="BD19" s="73">
        <v>101910.94454956053</v>
      </c>
      <c r="BE19" s="73">
        <v>0</v>
      </c>
      <c r="BF19" s="73">
        <v>101360.09302133185</v>
      </c>
      <c r="BG19" s="73">
        <v>0</v>
      </c>
      <c r="BH19" s="22">
        <v>-5076.2987980067719</v>
      </c>
      <c r="BI19" s="74">
        <v>0</v>
      </c>
      <c r="BK19" s="48">
        <v>44075</v>
      </c>
      <c r="BL19" s="7">
        <v>0.44819999999999999</v>
      </c>
      <c r="BM19" s="23">
        <v>-117926.57921421195</v>
      </c>
      <c r="BO19" s="48">
        <v>44075</v>
      </c>
      <c r="BP19" s="7">
        <v>0.1212</v>
      </c>
      <c r="BQ19" s="23">
        <v>-31889.11512887659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113626.52367782593</v>
      </c>
      <c r="BD20" s="73">
        <v>111305.81654167175</v>
      </c>
      <c r="BE20" s="73">
        <v>0</v>
      </c>
      <c r="BF20" s="73">
        <v>24125.211405304017</v>
      </c>
      <c r="BG20" s="73">
        <v>0</v>
      </c>
      <c r="BH20" s="22">
        <v>-5659.8685863991795</v>
      </c>
      <c r="BI20" s="74">
        <v>0</v>
      </c>
      <c r="BK20" s="48">
        <v>44105</v>
      </c>
      <c r="BL20" s="7">
        <v>0.4602</v>
      </c>
      <c r="BM20" s="23">
        <v>-370346.53745480813</v>
      </c>
      <c r="BO20" s="48">
        <v>44105</v>
      </c>
      <c r="BP20" s="7">
        <v>8.1100000000000005E-2</v>
      </c>
      <c r="BQ20" s="23">
        <v>-65265.3285258256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17017.846211433407</v>
      </c>
      <c r="BD21" s="73">
        <v>16610.032510757443</v>
      </c>
      <c r="BE21" s="73">
        <v>0</v>
      </c>
      <c r="BF21" s="73">
        <v>22061.752290191642</v>
      </c>
      <c r="BG21" s="73">
        <v>0</v>
      </c>
      <c r="BH21" s="22">
        <v>9611.8457822068576</v>
      </c>
      <c r="BI21" s="74">
        <v>0</v>
      </c>
      <c r="BK21" s="48">
        <v>44136</v>
      </c>
      <c r="BL21" s="7">
        <v>0.49840000000000001</v>
      </c>
      <c r="BM21" s="23">
        <v>-355057.1484278905</v>
      </c>
      <c r="BO21" s="48">
        <v>44136</v>
      </c>
      <c r="BP21" s="7">
        <v>6.3E-2</v>
      </c>
      <c r="BQ21" s="23">
        <v>-44880.819323750206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13772.845473289488</v>
      </c>
      <c r="BD22" s="73">
        <v>13772.845473289488</v>
      </c>
      <c r="BE22" s="73">
        <v>0</v>
      </c>
      <c r="BF22" s="73">
        <v>2905.875184356702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-442345.95970523113</v>
      </c>
      <c r="BO22" s="48">
        <v>44166</v>
      </c>
      <c r="BP22" s="7">
        <v>5.1200000000000002E-2</v>
      </c>
      <c r="BQ22" s="23">
        <v>-49830.831984395671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21865.434789657593</v>
      </c>
      <c r="BD23" s="73">
        <v>21865.434789657593</v>
      </c>
      <c r="BE23" s="73">
        <v>0</v>
      </c>
      <c r="BF23" s="73">
        <v>24.155175354004029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-421714.62232929427</v>
      </c>
      <c r="BO23" s="48">
        <v>44197</v>
      </c>
      <c r="BP23" s="7">
        <v>5.8599999999999999E-2</v>
      </c>
      <c r="BQ23" s="23">
        <v>-45789.284544185008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21418.50003623962</v>
      </c>
      <c r="BD24" s="73">
        <v>21418.50003623962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-349992.54305562307</v>
      </c>
      <c r="BO24" s="48">
        <v>44228</v>
      </c>
      <c r="BP24" s="7">
        <v>5.0700000000000002E-2</v>
      </c>
      <c r="BQ24" s="23">
        <v>-33448.863210028445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125300.75119400023</v>
      </c>
      <c r="BD25" s="73">
        <v>125300.75119400023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-212897.51620080709</v>
      </c>
      <c r="BO25" s="48">
        <v>44256</v>
      </c>
      <c r="BP25" s="7">
        <v>5.6500000000000002E-2</v>
      </c>
      <c r="BQ25" s="23">
        <v>-28097.896905736048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129851.93849086761</v>
      </c>
      <c r="BD26" s="73">
        <v>129851.93849086761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-140155.22100896455</v>
      </c>
      <c r="BO26" s="48">
        <v>44287</v>
      </c>
      <c r="BP26" s="7">
        <v>0.1069</v>
      </c>
      <c r="BQ26" s="23">
        <v>-35852.101282264441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3931880.8120793104</v>
      </c>
      <c r="BD28" s="76">
        <v>3913021.9975908995</v>
      </c>
      <c r="BE28" s="76">
        <v>0</v>
      </c>
      <c r="BF28" s="76">
        <v>159862.25400000016</v>
      </c>
      <c r="BG28" s="76">
        <v>0</v>
      </c>
      <c r="BH28" s="77">
        <v>-359918.72260219889</v>
      </c>
      <c r="BI28" s="78">
        <v>0</v>
      </c>
      <c r="BK28" s="32"/>
      <c r="BL28" s="32"/>
      <c r="BM28" s="34">
        <v>-3010088.1233023261</v>
      </c>
      <c r="BO28" s="32"/>
      <c r="BP28" s="32"/>
      <c r="BQ28" s="34">
        <v>-506742.02530945424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-7272.2443657676049</v>
      </c>
      <c r="AT30" s="76">
        <v>7475.0883724479936</v>
      </c>
      <c r="AU30" s="76">
        <v>28.058865829952992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-6501245.5200076196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1.215810657478869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5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1996</v>
      </c>
      <c r="N4" s="207"/>
      <c r="O4" s="207"/>
      <c r="P4" s="207"/>
      <c r="R4" s="1" t="s">
        <v>9</v>
      </c>
      <c r="S4" s="207">
        <v>1996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1996</v>
      </c>
      <c r="AH4" s="207"/>
      <c r="AI4" s="207"/>
      <c r="AJ4" s="207"/>
      <c r="AS4" s="207" t="s">
        <v>9</v>
      </c>
      <c r="AT4" s="207">
        <v>1996</v>
      </c>
      <c r="BE4" s="207" t="s">
        <v>9</v>
      </c>
      <c r="BF4" s="207">
        <v>1996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973996.97599999944</v>
      </c>
      <c r="AU6" s="17" t="s">
        <v>141</v>
      </c>
      <c r="AV6" s="18"/>
      <c r="AW6" s="69">
        <v>1761088.9100000032</v>
      </c>
      <c r="BB6" s="17" t="s">
        <v>140</v>
      </c>
      <c r="BC6" s="18"/>
      <c r="BD6" s="18"/>
      <c r="BE6" s="69">
        <v>121531.23899999999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445943.81299999944</v>
      </c>
      <c r="AU7" s="70" t="s">
        <v>143</v>
      </c>
      <c r="AV7" s="56"/>
      <c r="AW7" s="71">
        <v>525928.90999999945</v>
      </c>
      <c r="BB7" s="70" t="s">
        <v>142</v>
      </c>
      <c r="BC7" s="56"/>
      <c r="BD7" s="56"/>
      <c r="BE7" s="71">
        <v>382115.51299999969</v>
      </c>
      <c r="BG7" s="70" t="s">
        <v>143</v>
      </c>
      <c r="BH7" s="56"/>
      <c r="BI7" s="71">
        <v>525928.90999999945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38514.454000000034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1073194.6754493711</v>
      </c>
      <c r="BD14" s="73">
        <v>1016851.1854286193</v>
      </c>
      <c r="BE14" s="73">
        <v>62870.139000000025</v>
      </c>
      <c r="BF14" s="73">
        <v>2513.3185794067376</v>
      </c>
      <c r="BG14" s="73">
        <v>0</v>
      </c>
      <c r="BH14" s="22">
        <v>-648162.85300000128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600582.97421646107</v>
      </c>
      <c r="BD15" s="73">
        <v>600063.95012283314</v>
      </c>
      <c r="BE15" s="73">
        <v>1559.7789999999998</v>
      </c>
      <c r="BF15" s="73">
        <v>0</v>
      </c>
      <c r="BG15" s="73">
        <v>0</v>
      </c>
      <c r="BH15" s="22">
        <v>-7628.9189999999999</v>
      </c>
      <c r="BI15" s="74">
        <v>0</v>
      </c>
      <c r="BK15" s="48">
        <v>43952</v>
      </c>
      <c r="BL15" s="7">
        <v>0.40139999999999998</v>
      </c>
      <c r="BM15" s="23">
        <v>-682891.49254463776</v>
      </c>
      <c r="BO15" s="48">
        <v>43952</v>
      </c>
      <c r="BP15" s="7">
        <v>0.1133</v>
      </c>
      <c r="BQ15" s="23">
        <v>-192754.37495094037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245617.89829826352</v>
      </c>
      <c r="BD16" s="73">
        <v>245617.89829826352</v>
      </c>
      <c r="BE16" s="73">
        <v>376.19499999999994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-45839.426806395611</v>
      </c>
      <c r="BO16" s="48">
        <v>43983</v>
      </c>
      <c r="BP16" s="7">
        <v>0.15740000000000001</v>
      </c>
      <c r="BQ16" s="23">
        <v>-24726.270662531428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152252.20369338986</v>
      </c>
      <c r="BD17" s="73">
        <v>152280.55446243283</v>
      </c>
      <c r="BE17" s="73">
        <v>74.894000000000005</v>
      </c>
      <c r="BF17" s="73">
        <v>0</v>
      </c>
      <c r="BG17" s="73">
        <v>0</v>
      </c>
      <c r="BH17" s="22">
        <v>-521.65070979226948</v>
      </c>
      <c r="BI17" s="74">
        <v>0</v>
      </c>
      <c r="BK17" s="48">
        <v>44013</v>
      </c>
      <c r="BL17" s="7">
        <v>0.46920000000000001</v>
      </c>
      <c r="BM17" s="23">
        <v>616.1786074484728</v>
      </c>
      <c r="BO17" s="48">
        <v>44013</v>
      </c>
      <c r="BP17" s="7">
        <v>9.3100000000000002E-2</v>
      </c>
      <c r="BQ17" s="23">
        <v>122.26391379678776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82905.703268051118</v>
      </c>
      <c r="BD18" s="73">
        <v>82905.703268051118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-30038.399573455314</v>
      </c>
      <c r="BO18" s="48">
        <v>44044</v>
      </c>
      <c r="BP18" s="7">
        <v>0.1239</v>
      </c>
      <c r="BQ18" s="23">
        <v>-8974.5785077191067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60576.571674346924</v>
      </c>
      <c r="BD19" s="73">
        <v>145333.12810707089</v>
      </c>
      <c r="BE19" s="73">
        <v>16097.915814453128</v>
      </c>
      <c r="BF19" s="73">
        <v>177411.64841049194</v>
      </c>
      <c r="BG19" s="73">
        <v>0</v>
      </c>
      <c r="BH19" s="22">
        <v>-1233285.2291268255</v>
      </c>
      <c r="BI19" s="74">
        <v>40</v>
      </c>
      <c r="BK19" s="48">
        <v>44075</v>
      </c>
      <c r="BL19" s="7">
        <v>0.44819999999999999</v>
      </c>
      <c r="BM19" s="23">
        <v>-118394.18731550939</v>
      </c>
      <c r="BO19" s="48">
        <v>44075</v>
      </c>
      <c r="BP19" s="7">
        <v>0.1212</v>
      </c>
      <c r="BQ19" s="23">
        <v>-32015.563370459033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62168.880092620842</v>
      </c>
      <c r="BD20" s="73">
        <v>122933.81129455566</v>
      </c>
      <c r="BE20" s="73">
        <v>11385.988758575422</v>
      </c>
      <c r="BF20" s="73">
        <v>75963.023219208058</v>
      </c>
      <c r="BG20" s="73">
        <v>0</v>
      </c>
      <c r="BH20" s="22">
        <v>-859452.1605993649</v>
      </c>
      <c r="BI20" s="74">
        <v>36</v>
      </c>
      <c r="BK20" s="48">
        <v>44105</v>
      </c>
      <c r="BL20" s="7">
        <v>0.4602</v>
      </c>
      <c r="BM20" s="23">
        <v>-573933.27172854065</v>
      </c>
      <c r="BO20" s="48">
        <v>44105</v>
      </c>
      <c r="BP20" s="7">
        <v>8.1100000000000005E-2</v>
      </c>
      <c r="BQ20" s="23">
        <v>-101142.9559695451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7739.1709241867065</v>
      </c>
      <c r="BD21" s="73">
        <v>14722.990706443787</v>
      </c>
      <c r="BE21" s="73">
        <v>26586.293274810843</v>
      </c>
      <c r="BF21" s="73">
        <v>92438.579760188935</v>
      </c>
      <c r="BG21" s="73">
        <v>0</v>
      </c>
      <c r="BH21" s="22">
        <v>-1009472.5940205012</v>
      </c>
      <c r="BI21" s="74">
        <v>44</v>
      </c>
      <c r="BK21" s="48">
        <v>44136</v>
      </c>
      <c r="BL21" s="7">
        <v>0.49840000000000001</v>
      </c>
      <c r="BM21" s="23">
        <v>-636474.92780979432</v>
      </c>
      <c r="BO21" s="48">
        <v>44136</v>
      </c>
      <c r="BP21" s="7">
        <v>6.3E-2</v>
      </c>
      <c r="BQ21" s="23">
        <v>-80453.291436631305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6976.9838399887085</v>
      </c>
      <c r="BD22" s="73">
        <v>7845.764018535614</v>
      </c>
      <c r="BE22" s="73">
        <v>2580.0341521606515</v>
      </c>
      <c r="BF22" s="73">
        <v>31473.170379173313</v>
      </c>
      <c r="BG22" s="73">
        <v>0</v>
      </c>
      <c r="BH22" s="22">
        <v>-141515.7221134438</v>
      </c>
      <c r="BI22" s="74">
        <v>6</v>
      </c>
      <c r="BK22" s="48">
        <v>44166</v>
      </c>
      <c r="BL22" s="7">
        <v>0.45450000000000002</v>
      </c>
      <c r="BM22" s="23">
        <v>-807408.09531910659</v>
      </c>
      <c r="BO22" s="48">
        <v>44166</v>
      </c>
      <c r="BP22" s="7">
        <v>5.1200000000000002E-2</v>
      </c>
      <c r="BQ22" s="23">
        <v>-90955.54341108528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15595.129297018049</v>
      </c>
      <c r="BD23" s="73">
        <v>15595.129297018049</v>
      </c>
      <c r="BE23" s="73">
        <v>0</v>
      </c>
      <c r="BF23" s="73">
        <v>2315.7726515312283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-999151.03285787383</v>
      </c>
      <c r="BO23" s="48">
        <v>44197</v>
      </c>
      <c r="BP23" s="7">
        <v>5.8599999999999999E-2</v>
      </c>
      <c r="BQ23" s="23">
        <v>-108486.66022877785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9255.1270732879639</v>
      </c>
      <c r="BD24" s="73">
        <v>9255.1270732879639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-933451.09710660798</v>
      </c>
      <c r="BO24" s="48">
        <v>44228</v>
      </c>
      <c r="BP24" s="7">
        <v>5.0700000000000002E-2</v>
      </c>
      <c r="BQ24" s="23">
        <v>-89210.123700857745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63604.024124145501</v>
      </c>
      <c r="BD25" s="73">
        <v>63604.024124145501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-332283.56741805951</v>
      </c>
      <c r="BO25" s="48">
        <v>44256</v>
      </c>
      <c r="BP25" s="7">
        <v>5.6500000000000002E-2</v>
      </c>
      <c r="BQ25" s="23">
        <v>-43854.290023640191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67499.311901092529</v>
      </c>
      <c r="BD26" s="73">
        <v>67499.311901092529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-559492.03897988563</v>
      </c>
      <c r="BO26" s="48">
        <v>44287</v>
      </c>
      <c r="BP26" s="7">
        <v>0.1069</v>
      </c>
      <c r="BQ26" s="23">
        <v>-143119.64337628565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2447968.6538522239</v>
      </c>
      <c r="BD28" s="76">
        <v>2544508.5781023498</v>
      </c>
      <c r="BE28" s="76">
        <v>121531.23900000006</v>
      </c>
      <c r="BF28" s="76">
        <v>382115.51300000015</v>
      </c>
      <c r="BG28" s="76">
        <v>0</v>
      </c>
      <c r="BH28" s="77">
        <v>-3900039.1285699289</v>
      </c>
      <c r="BI28" s="78">
        <v>126</v>
      </c>
      <c r="BK28" s="32"/>
      <c r="BL28" s="32"/>
      <c r="BM28" s="34">
        <v>-5718741.3588524181</v>
      </c>
      <c r="BO28" s="32"/>
      <c r="BP28" s="32"/>
      <c r="BQ28" s="34">
        <v>-915571.03172467626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-28860.426015967387</v>
      </c>
      <c r="AT30" s="76">
        <v>28933.480741461157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-4.6566128730773926E-10</v>
      </c>
      <c r="BG30" s="76">
        <v>0</v>
      </c>
      <c r="BH30" s="45"/>
      <c r="BI30" s="14"/>
      <c r="BQ30" s="24">
        <v>-12220088.114531856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81.146748378872871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8"/>
  <dimension ref="A1:BQ32"/>
  <sheetViews>
    <sheetView topLeftCell="AB1" zoomScale="110" zoomScaleNormal="110" workbookViewId="0">
      <selection activeCell="AP15" sqref="AP15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1997</v>
      </c>
      <c r="N4" s="207"/>
      <c r="O4" s="207"/>
      <c r="P4" s="207"/>
      <c r="R4" s="1" t="s">
        <v>9</v>
      </c>
      <c r="S4" s="207">
        <v>1997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1997</v>
      </c>
      <c r="AH4" s="207"/>
      <c r="AI4" s="207"/>
      <c r="AJ4" s="207"/>
      <c r="AS4" s="207" t="s">
        <v>9</v>
      </c>
      <c r="AT4" s="207">
        <v>1997</v>
      </c>
      <c r="BE4" s="207" t="s">
        <v>9</v>
      </c>
      <c r="BF4" s="207">
        <v>1997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815136.60199999879</v>
      </c>
      <c r="AU6" s="17" t="s">
        <v>141</v>
      </c>
      <c r="AV6" s="18"/>
      <c r="AW6" s="69">
        <v>1753024.922000007</v>
      </c>
      <c r="BB6" s="17" t="s">
        <v>140</v>
      </c>
      <c r="BC6" s="18"/>
      <c r="BD6" s="18"/>
      <c r="BE6" s="69">
        <v>55610.711999999963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437915.67000000074</v>
      </c>
      <c r="AU7" s="70" t="s">
        <v>143</v>
      </c>
      <c r="AV7" s="56"/>
      <c r="AW7" s="71">
        <v>517864.92199999973</v>
      </c>
      <c r="BB7" s="70" t="s">
        <v>142</v>
      </c>
      <c r="BC7" s="56"/>
      <c r="BD7" s="56"/>
      <c r="BE7" s="71">
        <v>348161.85500000103</v>
      </c>
      <c r="BG7" s="70" t="s">
        <v>143</v>
      </c>
      <c r="BH7" s="56"/>
      <c r="BI7" s="71">
        <v>517864.92199999973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26562.392999999982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1000797.8390274047</v>
      </c>
      <c r="BD14" s="73">
        <v>993984.03411102283</v>
      </c>
      <c r="BE14" s="73">
        <v>10197.464999999997</v>
      </c>
      <c r="BF14" s="73">
        <v>480.10940661621112</v>
      </c>
      <c r="BG14" s="73">
        <v>0</v>
      </c>
      <c r="BH14" s="22">
        <v>-69393.890000000029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471921.77711486811</v>
      </c>
      <c r="BD15" s="73">
        <v>471890.41819763178</v>
      </c>
      <c r="BE15" s="73">
        <v>515.61700000000008</v>
      </c>
      <c r="BF15" s="73">
        <v>0</v>
      </c>
      <c r="BG15" s="73">
        <v>0</v>
      </c>
      <c r="BH15" s="22">
        <v>-157.82499999999999</v>
      </c>
      <c r="BI15" s="74">
        <v>0</v>
      </c>
      <c r="BK15" s="48">
        <v>43952</v>
      </c>
      <c r="BL15" s="7">
        <v>0.40139999999999998</v>
      </c>
      <c r="BM15" s="23">
        <v>-458739.6400523113</v>
      </c>
      <c r="BO15" s="48">
        <v>43952</v>
      </c>
      <c r="BP15" s="7">
        <v>0.1133</v>
      </c>
      <c r="BQ15" s="23">
        <v>-129484.80622303656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144893.26677799222</v>
      </c>
      <c r="BD16" s="73">
        <v>144893.26677799222</v>
      </c>
      <c r="BE16" s="73">
        <v>266.76500000000004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-6664.514093883543</v>
      </c>
      <c r="BO16" s="48">
        <v>43983</v>
      </c>
      <c r="BP16" s="7">
        <v>0.15740000000000001</v>
      </c>
      <c r="BQ16" s="23">
        <v>-3594.9092473518499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91528.223182678194</v>
      </c>
      <c r="BD17" s="73">
        <v>91528.223182678194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-3681.8663056068144</v>
      </c>
      <c r="BO17" s="48">
        <v>44013</v>
      </c>
      <c r="BP17" s="7">
        <v>9.3100000000000002E-2</v>
      </c>
      <c r="BQ17" s="23">
        <v>-730.56639610399498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43345.143081665032</v>
      </c>
      <c r="BD18" s="73">
        <v>43345.143081665032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-9865.3118830377916</v>
      </c>
      <c r="BO18" s="48">
        <v>44044</v>
      </c>
      <c r="BP18" s="7">
        <v>0.1239</v>
      </c>
      <c r="BQ18" s="23">
        <v>-2947.4611582068542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35960.94699096679</v>
      </c>
      <c r="BD19" s="73">
        <v>122447.91208267212</v>
      </c>
      <c r="BE19" s="73">
        <v>15619.319062713615</v>
      </c>
      <c r="BF19" s="73">
        <v>148527.66992361424</v>
      </c>
      <c r="BG19" s="73">
        <v>0</v>
      </c>
      <c r="BH19" s="22">
        <v>-1293537.4530545715</v>
      </c>
      <c r="BI19" s="74">
        <v>42</v>
      </c>
      <c r="BK19" s="48">
        <v>44075</v>
      </c>
      <c r="BL19" s="7">
        <v>0.44819999999999999</v>
      </c>
      <c r="BM19" s="23">
        <v>-52994.170499834712</v>
      </c>
      <c r="BO19" s="48">
        <v>44075</v>
      </c>
      <c r="BP19" s="7">
        <v>0.1212</v>
      </c>
      <c r="BQ19" s="23">
        <v>-14330.418260999482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40568.753929138176</v>
      </c>
      <c r="BD20" s="73">
        <v>98556.291851043701</v>
      </c>
      <c r="BE20" s="73">
        <v>10070.248813507085</v>
      </c>
      <c r="BF20" s="73">
        <v>71484.881433837945</v>
      </c>
      <c r="BG20" s="73">
        <v>0</v>
      </c>
      <c r="BH20" s="22">
        <v>-890751.69763407484</v>
      </c>
      <c r="BI20" s="74">
        <v>35</v>
      </c>
      <c r="BK20" s="48">
        <v>44105</v>
      </c>
      <c r="BL20" s="7">
        <v>0.4602</v>
      </c>
      <c r="BM20" s="23">
        <v>-509463.9073898457</v>
      </c>
      <c r="BO20" s="48">
        <v>44105</v>
      </c>
      <c r="BP20" s="7">
        <v>8.1100000000000005E-2</v>
      </c>
      <c r="BQ20" s="23">
        <v>-89781.666426154901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545.70745229721058</v>
      </c>
      <c r="BD21" s="73">
        <v>6091.8869972228995</v>
      </c>
      <c r="BE21" s="73">
        <v>18664.362484130867</v>
      </c>
      <c r="BF21" s="73">
        <v>104748.67034030944</v>
      </c>
      <c r="BG21" s="73">
        <v>0</v>
      </c>
      <c r="BH21" s="22">
        <v>-802970.91455367091</v>
      </c>
      <c r="BI21" s="74">
        <v>41</v>
      </c>
      <c r="BK21" s="48">
        <v>44136</v>
      </c>
      <c r="BL21" s="7">
        <v>0.49840000000000001</v>
      </c>
      <c r="BM21" s="23">
        <v>-725042.8741014424</v>
      </c>
      <c r="BO21" s="48">
        <v>44136</v>
      </c>
      <c r="BP21" s="7">
        <v>6.3E-2</v>
      </c>
      <c r="BQ21" s="23">
        <v>-91648.677906081211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557.85683727264404</v>
      </c>
      <c r="BD22" s="73">
        <v>921.74382305145264</v>
      </c>
      <c r="BE22" s="73">
        <v>276.93463964844034</v>
      </c>
      <c r="BF22" s="73">
        <v>19933.082454158834</v>
      </c>
      <c r="BG22" s="73">
        <v>0</v>
      </c>
      <c r="BH22" s="22">
        <v>-70417.521151671594</v>
      </c>
      <c r="BI22" s="74">
        <v>5</v>
      </c>
      <c r="BK22" s="48">
        <v>44166</v>
      </c>
      <c r="BL22" s="7">
        <v>0.45450000000000002</v>
      </c>
      <c r="BM22" s="23">
        <v>-848796.85309066961</v>
      </c>
      <c r="BO22" s="48">
        <v>44166</v>
      </c>
      <c r="BP22" s="7">
        <v>5.1200000000000002E-2</v>
      </c>
      <c r="BQ22" s="23">
        <v>-95618.039336066635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1714.925147056578</v>
      </c>
      <c r="BD23" s="73">
        <v>1714.925147056578</v>
      </c>
      <c r="BE23" s="73">
        <v>0</v>
      </c>
      <c r="BF23" s="73">
        <v>2987.4414414634825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-1035358.5686792481</v>
      </c>
      <c r="BO23" s="48">
        <v>44197</v>
      </c>
      <c r="BP23" s="7">
        <v>5.8599999999999999E-2</v>
      </c>
      <c r="BQ23" s="23">
        <v>-112418.03247100972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378.0802364349363</v>
      </c>
      <c r="BD24" s="73">
        <v>378.0802364349363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-876792.87639879552</v>
      </c>
      <c r="BO24" s="48">
        <v>44228</v>
      </c>
      <c r="BP24" s="7">
        <v>5.0700000000000002E-2</v>
      </c>
      <c r="BQ24" s="23">
        <v>-83795.285265634186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17065.870326995846</v>
      </c>
      <c r="BD25" s="73">
        <v>17065.870326995846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-276171.29617500835</v>
      </c>
      <c r="BO25" s="48">
        <v>44256</v>
      </c>
      <c r="BP25" s="7">
        <v>5.6500000000000002E-2</v>
      </c>
      <c r="BQ25" s="23">
        <v>-36448.676089436987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18986.366157531735</v>
      </c>
      <c r="BD26" s="73">
        <v>18986.366157531735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-495014.54263558215</v>
      </c>
      <c r="BO26" s="48">
        <v>44287</v>
      </c>
      <c r="BP26" s="7">
        <v>0.1069</v>
      </c>
      <c r="BQ26" s="23">
        <v>-126626.11775004482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1868264.7562623022</v>
      </c>
      <c r="BD28" s="76">
        <v>2011804.1619729993</v>
      </c>
      <c r="BE28" s="76">
        <v>55610.712000000007</v>
      </c>
      <c r="BF28" s="76">
        <v>348161.85500000016</v>
      </c>
      <c r="BG28" s="76">
        <v>0</v>
      </c>
      <c r="BH28" s="77">
        <v>-3127229.301393989</v>
      </c>
      <c r="BI28" s="78">
        <v>123</v>
      </c>
      <c r="BK28" s="32"/>
      <c r="BL28" s="32"/>
      <c r="BM28" s="34">
        <v>-5298586.4213052662</v>
      </c>
      <c r="BO28" s="32"/>
      <c r="BP28" s="32"/>
      <c r="BQ28" s="34">
        <v>-787424.65653012716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-29575.751672530198</v>
      </c>
      <c r="AT30" s="76">
        <v>29682.496821339591</v>
      </c>
      <c r="AU30" s="76">
        <v>0</v>
      </c>
      <c r="AV30" s="45"/>
      <c r="AW30" s="14"/>
      <c r="BB30" s="75" t="s">
        <v>146</v>
      </c>
      <c r="BC30" s="45"/>
      <c r="BD30" s="45"/>
      <c r="BE30" s="76">
        <v>0</v>
      </c>
      <c r="BF30" s="76">
        <v>8.7311491370201111E-10</v>
      </c>
      <c r="BG30" s="76">
        <v>0</v>
      </c>
      <c r="BH30" s="45"/>
      <c r="BI30" s="14"/>
      <c r="BQ30" s="24">
        <v>-11145610.675993018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82.78881986066699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1998</v>
      </c>
      <c r="N4" s="207"/>
      <c r="O4" s="207"/>
      <c r="P4" s="207"/>
      <c r="R4" s="1" t="s">
        <v>9</v>
      </c>
      <c r="S4" s="207">
        <v>1998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1998</v>
      </c>
      <c r="AH4" s="207"/>
      <c r="AI4" s="207"/>
      <c r="AJ4" s="207"/>
      <c r="AS4" s="207" t="s">
        <v>9</v>
      </c>
      <c r="AT4" s="207">
        <v>1998</v>
      </c>
      <c r="BE4" s="207" t="s">
        <v>9</v>
      </c>
      <c r="BF4" s="207">
        <v>1998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409621.81399999891</v>
      </c>
      <c r="AU6" s="17" t="s">
        <v>141</v>
      </c>
      <c r="AV6" s="18"/>
      <c r="AW6" s="69">
        <v>1779611.7599999981</v>
      </c>
      <c r="BB6" s="17" t="s">
        <v>140</v>
      </c>
      <c r="BC6" s="18"/>
      <c r="BD6" s="18"/>
      <c r="BE6" s="69">
        <v>13308.432999999999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426552.78299999941</v>
      </c>
      <c r="AU7" s="70" t="s">
        <v>143</v>
      </c>
      <c r="AV7" s="56"/>
      <c r="AW7" s="71">
        <v>544451.75999999873</v>
      </c>
      <c r="BB7" s="70" t="s">
        <v>142</v>
      </c>
      <c r="BC7" s="56"/>
      <c r="BD7" s="56"/>
      <c r="BE7" s="71">
        <v>280561.49000000051</v>
      </c>
      <c r="BG7" s="70" t="s">
        <v>143</v>
      </c>
      <c r="BH7" s="56"/>
      <c r="BI7" s="71">
        <v>544451.75999999873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186476.77300000074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1724908.6478195188</v>
      </c>
      <c r="BD14" s="73">
        <v>1711352.2972335813</v>
      </c>
      <c r="BE14" s="73">
        <v>3581.7350000000001</v>
      </c>
      <c r="BF14" s="73">
        <v>5954.1750000000011</v>
      </c>
      <c r="BG14" s="73">
        <v>0</v>
      </c>
      <c r="BH14" s="22">
        <v>-233528.47699999996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956289.7795228957</v>
      </c>
      <c r="BD15" s="73">
        <v>956289.7795228957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-971821.61173418711</v>
      </c>
      <c r="BO15" s="48">
        <v>43952</v>
      </c>
      <c r="BP15" s="7">
        <v>0.1133</v>
      </c>
      <c r="BQ15" s="23">
        <v>-274308.39215117937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377513.07393407822</v>
      </c>
      <c r="BD16" s="73">
        <v>377513.07393407822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-13033.219920750764</v>
      </c>
      <c r="BO16" s="48">
        <v>43983</v>
      </c>
      <c r="BP16" s="7">
        <v>0.15740000000000001</v>
      </c>
      <c r="BQ16" s="23">
        <v>-7030.2563931671366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198037.39959383008</v>
      </c>
      <c r="BD17" s="73">
        <v>198037.39959383008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-23593.876963752959</v>
      </c>
      <c r="BO17" s="48">
        <v>44013</v>
      </c>
      <c r="BP17" s="7">
        <v>9.3100000000000002E-2</v>
      </c>
      <c r="BQ17" s="23">
        <v>-4681.5642483491056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113906.14704704282</v>
      </c>
      <c r="BD18" s="73">
        <v>113906.14704704282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-41152.477096000475</v>
      </c>
      <c r="BO18" s="48">
        <v>44044</v>
      </c>
      <c r="BP18" s="7">
        <v>0.1239</v>
      </c>
      <c r="BQ18" s="23">
        <v>-12295.13361995288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82853.458538055405</v>
      </c>
      <c r="BD19" s="73">
        <v>100732.18669319153</v>
      </c>
      <c r="BE19" s="73">
        <v>3977.5975674133297</v>
      </c>
      <c r="BF19" s="73">
        <v>154748.67427630632</v>
      </c>
      <c r="BG19" s="73">
        <v>0</v>
      </c>
      <c r="BH19" s="22">
        <v>-290231.15103143279</v>
      </c>
      <c r="BI19" s="74">
        <v>7</v>
      </c>
      <c r="BK19" s="48">
        <v>44075</v>
      </c>
      <c r="BL19" s="7">
        <v>0.44819999999999999</v>
      </c>
      <c r="BM19" s="23">
        <v>-113375.73583641887</v>
      </c>
      <c r="BO19" s="48">
        <v>44075</v>
      </c>
      <c r="BP19" s="7">
        <v>0.1212</v>
      </c>
      <c r="BQ19" s="23">
        <v>-30658.498847331477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92391.010467529297</v>
      </c>
      <c r="BD20" s="73">
        <v>106335.26941680908</v>
      </c>
      <c r="BE20" s="73">
        <v>3095.7405273742579</v>
      </c>
      <c r="BF20" s="73">
        <v>54758.696936401488</v>
      </c>
      <c r="BG20" s="73">
        <v>0</v>
      </c>
      <c r="BH20" s="22">
        <v>-260661.23888151234</v>
      </c>
      <c r="BI20" s="74">
        <v>6</v>
      </c>
      <c r="BK20" s="48">
        <v>44105</v>
      </c>
      <c r="BL20" s="7">
        <v>0.4602</v>
      </c>
      <c r="BM20" s="23">
        <v>-400218.07584876934</v>
      </c>
      <c r="BO20" s="48">
        <v>44105</v>
      </c>
      <c r="BP20" s="7">
        <v>8.1100000000000005E-2</v>
      </c>
      <c r="BQ20" s="23">
        <v>-70529.521841232505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12831.873374462128</v>
      </c>
      <c r="BD21" s="73">
        <v>14410.860889434814</v>
      </c>
      <c r="BE21" s="73">
        <v>2653.3599052124214</v>
      </c>
      <c r="BF21" s="73">
        <v>64140.644359573351</v>
      </c>
      <c r="BG21" s="73">
        <v>0</v>
      </c>
      <c r="BH21" s="22">
        <v>-189670.633795551</v>
      </c>
      <c r="BI21" s="74">
        <v>11</v>
      </c>
      <c r="BK21" s="48">
        <v>44136</v>
      </c>
      <c r="BL21" s="7">
        <v>0.49840000000000001</v>
      </c>
      <c r="BM21" s="23">
        <v>-385673.66555816878</v>
      </c>
      <c r="BO21" s="48">
        <v>44136</v>
      </c>
      <c r="BP21" s="7">
        <v>6.3E-2</v>
      </c>
      <c r="BQ21" s="23">
        <v>-48750.884691341555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10846.56871175766</v>
      </c>
      <c r="BD22" s="73">
        <v>10846.56871175766</v>
      </c>
      <c r="BE22" s="73">
        <v>0</v>
      </c>
      <c r="BF22" s="73">
        <v>952.57920574569937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-456134.04728520621</v>
      </c>
      <c r="BO22" s="48">
        <v>44166</v>
      </c>
      <c r="BP22" s="7">
        <v>5.1200000000000002E-2</v>
      </c>
      <c r="BQ22" s="23">
        <v>-51384.077493955025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17793.501397609707</v>
      </c>
      <c r="BD23" s="73">
        <v>17793.501397609707</v>
      </c>
      <c r="BE23" s="73">
        <v>0</v>
      </c>
      <c r="BF23" s="73">
        <v>6.7202219734195694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-438392.9242480605</v>
      </c>
      <c r="BO23" s="48">
        <v>44197</v>
      </c>
      <c r="BP23" s="7">
        <v>5.8599999999999999E-2</v>
      </c>
      <c r="BQ23" s="23">
        <v>-47600.195221301365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14557.147291183472</v>
      </c>
      <c r="BD24" s="73">
        <v>14557.147291183472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-292496.74379919434</v>
      </c>
      <c r="BO24" s="48">
        <v>44228</v>
      </c>
      <c r="BP24" s="7">
        <v>5.0700000000000002E-2</v>
      </c>
      <c r="BQ24" s="23">
        <v>-27953.977211346191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97704.68853282927</v>
      </c>
      <c r="BD25" s="73">
        <v>97704.68853282927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-190232.53552245675</v>
      </c>
      <c r="BO25" s="48">
        <v>44256</v>
      </c>
      <c r="BP25" s="7">
        <v>5.6500000000000002E-2</v>
      </c>
      <c r="BQ25" s="23">
        <v>-25106.606533564136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102382.37537384033</v>
      </c>
      <c r="BD26" s="73">
        <v>102382.37537384033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-227973.71721810621</v>
      </c>
      <c r="BO26" s="48">
        <v>44287</v>
      </c>
      <c r="BP26" s="7">
        <v>0.1069</v>
      </c>
      <c r="BQ26" s="23">
        <v>-58316.320580558866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3802015.6716046329</v>
      </c>
      <c r="BD28" s="76">
        <v>3821861.2956380839</v>
      </c>
      <c r="BE28" s="76">
        <v>13308.43300000001</v>
      </c>
      <c r="BF28" s="76">
        <v>280561.49000000028</v>
      </c>
      <c r="BG28" s="76">
        <v>0</v>
      </c>
      <c r="BH28" s="77">
        <v>-974091.50070849608</v>
      </c>
      <c r="BI28" s="78">
        <v>24</v>
      </c>
      <c r="BK28" s="32"/>
      <c r="BL28" s="32"/>
      <c r="BM28" s="34">
        <v>-3554098.6310310722</v>
      </c>
      <c r="BO28" s="32"/>
      <c r="BP28" s="32"/>
      <c r="BQ28" s="34">
        <v>-658615.42883327964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-13385.167536068184</v>
      </c>
      <c r="AT30" s="76">
        <v>13410.587787603261</v>
      </c>
      <c r="AU30" s="76">
        <v>1.4842953532934189E-9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-7868799.4761505108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40.675188906490803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6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1999</v>
      </c>
      <c r="N4" s="207"/>
      <c r="O4" s="207"/>
      <c r="P4" s="207"/>
      <c r="R4" s="1" t="s">
        <v>9</v>
      </c>
      <c r="S4" s="207">
        <v>1999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1999</v>
      </c>
      <c r="AH4" s="207"/>
      <c r="AI4" s="207"/>
      <c r="AJ4" s="207"/>
      <c r="AS4" s="207" t="s">
        <v>9</v>
      </c>
      <c r="AT4" s="207">
        <v>1999</v>
      </c>
      <c r="BE4" s="207" t="s">
        <v>9</v>
      </c>
      <c r="BF4" s="207">
        <v>1999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737499.80799999658</v>
      </c>
      <c r="AU6" s="17" t="s">
        <v>141</v>
      </c>
      <c r="AV6" s="18"/>
      <c r="AW6" s="69">
        <v>1760459.0049999962</v>
      </c>
      <c r="BB6" s="17" t="s">
        <v>140</v>
      </c>
      <c r="BC6" s="18"/>
      <c r="BD6" s="18"/>
      <c r="BE6" s="69">
        <v>44285.456999999995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403323.08999999927</v>
      </c>
      <c r="AU7" s="70" t="s">
        <v>143</v>
      </c>
      <c r="AV7" s="56"/>
      <c r="AW7" s="71">
        <v>525299.00499999907</v>
      </c>
      <c r="BB7" s="70" t="s">
        <v>142</v>
      </c>
      <c r="BC7" s="56"/>
      <c r="BD7" s="56"/>
      <c r="BE7" s="71">
        <v>301692.48400000087</v>
      </c>
      <c r="BG7" s="70" t="s">
        <v>143</v>
      </c>
      <c r="BH7" s="56"/>
      <c r="BI7" s="71">
        <v>525299.00499999907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72546.406999999919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1182046.6044235227</v>
      </c>
      <c r="BD14" s="73">
        <v>1170278.0438766477</v>
      </c>
      <c r="BE14" s="73">
        <v>12373.776000000005</v>
      </c>
      <c r="BF14" s="73">
        <v>2535.8000000000002</v>
      </c>
      <c r="BG14" s="73">
        <v>0</v>
      </c>
      <c r="BH14" s="22">
        <v>-128931.32199999994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495299.59501647943</v>
      </c>
      <c r="BD15" s="73">
        <v>495299.59501647943</v>
      </c>
      <c r="BE15" s="73">
        <v>291.83099999999996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-684744.72926437797</v>
      </c>
      <c r="BO15" s="48">
        <v>43952</v>
      </c>
      <c r="BP15" s="7">
        <v>0.1133</v>
      </c>
      <c r="BQ15" s="23">
        <v>-193277.47340720985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215882.13457107541</v>
      </c>
      <c r="BD16" s="73">
        <v>215882.13457107541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-4097.6083760117135</v>
      </c>
      <c r="BO16" s="48">
        <v>43983</v>
      </c>
      <c r="BP16" s="7">
        <v>0.15740000000000001</v>
      </c>
      <c r="BQ16" s="23">
        <v>-2210.293208993296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125475.38904571532</v>
      </c>
      <c r="BD17" s="73">
        <v>125475.38904571532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-4706.4379697360337</v>
      </c>
      <c r="BO17" s="48">
        <v>44013</v>
      </c>
      <c r="BP17" s="7">
        <v>9.3100000000000002E-2</v>
      </c>
      <c r="BQ17" s="23">
        <v>-933.86482306569644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67664.007900238023</v>
      </c>
      <c r="BD18" s="73">
        <v>67664.007900238023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941.76545013142231</v>
      </c>
      <c r="BO18" s="48">
        <v>44044</v>
      </c>
      <c r="BP18" s="7">
        <v>0.1239</v>
      </c>
      <c r="BQ18" s="23">
        <v>281.37144748320043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53083.685535430901</v>
      </c>
      <c r="BD19" s="73">
        <v>104901.05061340332</v>
      </c>
      <c r="BE19" s="73">
        <v>9281.9086274108849</v>
      </c>
      <c r="BF19" s="73">
        <v>160587.951859375</v>
      </c>
      <c r="BG19" s="73">
        <v>0</v>
      </c>
      <c r="BH19" s="22">
        <v>-671904.22395795293</v>
      </c>
      <c r="BI19" s="74">
        <v>28</v>
      </c>
      <c r="BK19" s="48">
        <v>44075</v>
      </c>
      <c r="BL19" s="7">
        <v>0.44819999999999999</v>
      </c>
      <c r="BM19" s="23">
        <v>-101831.89410023253</v>
      </c>
      <c r="BO19" s="48">
        <v>44075</v>
      </c>
      <c r="BP19" s="7">
        <v>0.1212</v>
      </c>
      <c r="BQ19" s="23">
        <v>-27536.870961508663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56730.756362915032</v>
      </c>
      <c r="BD20" s="73">
        <v>95286.167369842529</v>
      </c>
      <c r="BE20" s="73">
        <v>6839.8528342895434</v>
      </c>
      <c r="BF20" s="73">
        <v>66861.267060089347</v>
      </c>
      <c r="BG20" s="73">
        <v>0</v>
      </c>
      <c r="BH20" s="22">
        <v>-539001.5815081771</v>
      </c>
      <c r="BI20" s="74">
        <v>29</v>
      </c>
      <c r="BK20" s="48">
        <v>44105</v>
      </c>
      <c r="BL20" s="7">
        <v>0.4602</v>
      </c>
      <c r="BM20" s="23">
        <v>-568451.69132640853</v>
      </c>
      <c r="BO20" s="48">
        <v>44105</v>
      </c>
      <c r="BP20" s="7">
        <v>8.1100000000000005E-2</v>
      </c>
      <c r="BQ20" s="23">
        <v>-100176.94951449746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12246.890207767487</v>
      </c>
      <c r="BD21" s="73">
        <v>16064.313510894775</v>
      </c>
      <c r="BE21" s="73">
        <v>15498.088538299562</v>
      </c>
      <c r="BF21" s="73">
        <v>58183.70109392552</v>
      </c>
      <c r="BG21" s="73">
        <v>0</v>
      </c>
      <c r="BH21" s="22">
        <v>-480332.90079786925</v>
      </c>
      <c r="BI21" s="74">
        <v>30</v>
      </c>
      <c r="BK21" s="48">
        <v>44136</v>
      </c>
      <c r="BL21" s="7">
        <v>0.49840000000000001</v>
      </c>
      <c r="BM21" s="23">
        <v>-545687.93421620945</v>
      </c>
      <c r="BO21" s="48">
        <v>44136</v>
      </c>
      <c r="BP21" s="7">
        <v>6.3E-2</v>
      </c>
      <c r="BQ21" s="23">
        <v>-68977.407414970294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11888.865345954895</v>
      </c>
      <c r="BD22" s="73">
        <v>11888.865345954895</v>
      </c>
      <c r="BE22" s="73">
        <v>0</v>
      </c>
      <c r="BF22" s="73">
        <v>13448.686119808182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-800080.79650173138</v>
      </c>
      <c r="BO22" s="48">
        <v>44166</v>
      </c>
      <c r="BP22" s="7">
        <v>5.1200000000000002E-2</v>
      </c>
      <c r="BQ22" s="23">
        <v>-90130.113929347965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19713.463602542874</v>
      </c>
      <c r="BD23" s="73">
        <v>19713.463602542874</v>
      </c>
      <c r="BE23" s="73">
        <v>0</v>
      </c>
      <c r="BF23" s="73">
        <v>75.077866802217585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-872366.64235971717</v>
      </c>
      <c r="BO23" s="48">
        <v>44197</v>
      </c>
      <c r="BP23" s="7">
        <v>5.8599999999999999E-2</v>
      </c>
      <c r="BQ23" s="23">
        <v>-94720.558166165341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14556.527835845947</v>
      </c>
      <c r="BD24" s="73">
        <v>14556.527835845947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-668117.20749502082</v>
      </c>
      <c r="BO24" s="48">
        <v>44228</v>
      </c>
      <c r="BP24" s="7">
        <v>5.0700000000000002E-2</v>
      </c>
      <c r="BQ24" s="23">
        <v>-63852.106352493036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59320.743389129631</v>
      </c>
      <c r="BD25" s="73">
        <v>59320.743389129631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-276687.23044109473</v>
      </c>
      <c r="BO25" s="48">
        <v>44256</v>
      </c>
      <c r="BP25" s="7">
        <v>5.6500000000000002E-2</v>
      </c>
      <c r="BQ25" s="23">
        <v>-36516.768324975128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60927.985424041741</v>
      </c>
      <c r="BD26" s="73">
        <v>60927.985424041741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-322624.37001011759</v>
      </c>
      <c r="BO26" s="48">
        <v>44287</v>
      </c>
      <c r="BP26" s="7">
        <v>0.1069</v>
      </c>
      <c r="BQ26" s="23">
        <v>-82528.224824315781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2374836.6486606593</v>
      </c>
      <c r="BD28" s="76">
        <v>2457258.287501812</v>
      </c>
      <c r="BE28" s="76">
        <v>44285.456999999995</v>
      </c>
      <c r="BF28" s="76">
        <v>301692.48400000023</v>
      </c>
      <c r="BG28" s="76">
        <v>0</v>
      </c>
      <c r="BH28" s="77">
        <v>-1820170.0282639994</v>
      </c>
      <c r="BI28" s="78">
        <v>87</v>
      </c>
      <c r="BK28" s="32"/>
      <c r="BL28" s="32"/>
      <c r="BM28" s="34">
        <v>-4848454.7766105272</v>
      </c>
      <c r="BO28" s="32"/>
      <c r="BP28" s="32"/>
      <c r="BQ28" s="34">
        <v>-760579.25948005926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-16234.106829969678</v>
      </c>
      <c r="AT30" s="76">
        <v>16404.449469136598</v>
      </c>
      <c r="AU30" s="76">
        <v>-1.3096723705530167E-10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6.4028427004814148E-10</v>
      </c>
      <c r="BG30" s="76">
        <v>0</v>
      </c>
      <c r="BH30" s="45"/>
      <c r="BI30" s="14"/>
      <c r="BQ30" s="24">
        <v>-10339436.509202706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49.672276439145207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7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2000</v>
      </c>
      <c r="N4" s="207"/>
      <c r="O4" s="207"/>
      <c r="P4" s="207"/>
      <c r="R4" s="1" t="s">
        <v>9</v>
      </c>
      <c r="S4" s="207">
        <v>2000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2000</v>
      </c>
      <c r="AH4" s="207"/>
      <c r="AI4" s="207"/>
      <c r="AJ4" s="207"/>
      <c r="AS4" s="207" t="s">
        <v>9</v>
      </c>
      <c r="AT4" s="207">
        <v>2000</v>
      </c>
      <c r="BE4" s="207" t="s">
        <v>9</v>
      </c>
      <c r="BF4" s="207">
        <v>2000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485345.06699999986</v>
      </c>
      <c r="AU6" s="17" t="s">
        <v>141</v>
      </c>
      <c r="AV6" s="18"/>
      <c r="AW6" s="69">
        <v>1790819.8689999958</v>
      </c>
      <c r="BB6" s="17" t="s">
        <v>140</v>
      </c>
      <c r="BC6" s="18"/>
      <c r="BD6" s="18"/>
      <c r="BE6" s="69">
        <v>10119.690999999999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418629.68699999852</v>
      </c>
      <c r="AU7" s="70" t="s">
        <v>143</v>
      </c>
      <c r="AV7" s="56"/>
      <c r="AW7" s="71">
        <v>555659.86900000111</v>
      </c>
      <c r="BB7" s="70" t="s">
        <v>142</v>
      </c>
      <c r="BC7" s="56"/>
      <c r="BD7" s="56"/>
      <c r="BE7" s="71">
        <v>285002.19299999945</v>
      </c>
      <c r="BG7" s="70" t="s">
        <v>143</v>
      </c>
      <c r="BH7" s="56"/>
      <c r="BI7" s="71">
        <v>555659.86900000111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122841.06999999934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1757449.423446655</v>
      </c>
      <c r="BD14" s="73">
        <v>1740353.0545272825</v>
      </c>
      <c r="BE14" s="73">
        <v>760.00999999999988</v>
      </c>
      <c r="BF14" s="73">
        <v>11378.072689208981</v>
      </c>
      <c r="BG14" s="73">
        <v>0</v>
      </c>
      <c r="BH14" s="22">
        <v>-415473.59199999977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1083210.0392742157</v>
      </c>
      <c r="BD15" s="73">
        <v>1083180.2538585663</v>
      </c>
      <c r="BE15" s="73">
        <v>0</v>
      </c>
      <c r="BF15" s="73">
        <v>2.1310791015011432E-2</v>
      </c>
      <c r="BG15" s="73">
        <v>0</v>
      </c>
      <c r="BH15" s="22">
        <v>-444.786</v>
      </c>
      <c r="BI15" s="74">
        <v>0</v>
      </c>
      <c r="BK15" s="48">
        <v>43952</v>
      </c>
      <c r="BL15" s="7">
        <v>0.40139999999999998</v>
      </c>
      <c r="BM15" s="23">
        <v>-1689220.2005719768</v>
      </c>
      <c r="BO15" s="48">
        <v>43952</v>
      </c>
      <c r="BP15" s="7">
        <v>0.1133</v>
      </c>
      <c r="BQ15" s="23">
        <v>-476802.81197011704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482115.02884101862</v>
      </c>
      <c r="BD16" s="73">
        <v>482115.02884101862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-50356.994171447775</v>
      </c>
      <c r="BO16" s="48">
        <v>43983</v>
      </c>
      <c r="BP16" s="7">
        <v>0.15740000000000001</v>
      </c>
      <c r="BQ16" s="23">
        <v>-27163.094182953671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266433.44211435312</v>
      </c>
      <c r="BD17" s="73">
        <v>266433.44211435312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-1551.2610336972034</v>
      </c>
      <c r="BO17" s="48">
        <v>44013</v>
      </c>
      <c r="BP17" s="7">
        <v>9.3100000000000002E-2</v>
      </c>
      <c r="BQ17" s="23">
        <v>-307.80563136660197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188854.82358551022</v>
      </c>
      <c r="BD18" s="73">
        <v>188854.82358551022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-124650.68611161549</v>
      </c>
      <c r="BO18" s="48">
        <v>44044</v>
      </c>
      <c r="BP18" s="7">
        <v>0.1239</v>
      </c>
      <c r="BQ18" s="23">
        <v>-37241.909836578634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130787.71509552002</v>
      </c>
      <c r="BD19" s="73">
        <v>141439.04644775391</v>
      </c>
      <c r="BE19" s="73">
        <v>2852.3225468749997</v>
      </c>
      <c r="BF19" s="73">
        <v>131874.11652062988</v>
      </c>
      <c r="BG19" s="73">
        <v>0</v>
      </c>
      <c r="BH19" s="22">
        <v>-213030.16134556502</v>
      </c>
      <c r="BI19" s="74">
        <v>6</v>
      </c>
      <c r="BK19" s="48">
        <v>44075</v>
      </c>
      <c r="BL19" s="7">
        <v>0.44819999999999999</v>
      </c>
      <c r="BM19" s="23">
        <v>-136192.17151355333</v>
      </c>
      <c r="BO19" s="48">
        <v>44075</v>
      </c>
      <c r="BP19" s="7">
        <v>0.1212</v>
      </c>
      <c r="BQ19" s="23">
        <v>-36828.405148243342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125403.93671417235</v>
      </c>
      <c r="BD20" s="73">
        <v>132572.10687828064</v>
      </c>
      <c r="BE20" s="73">
        <v>2018.2163035888568</v>
      </c>
      <c r="BF20" s="73">
        <v>67666.108661254926</v>
      </c>
      <c r="BG20" s="73">
        <v>0</v>
      </c>
      <c r="BH20" s="22">
        <v>-173691.7926835519</v>
      </c>
      <c r="BI20" s="74">
        <v>8</v>
      </c>
      <c r="BK20" s="48">
        <v>44105</v>
      </c>
      <c r="BL20" s="7">
        <v>0.4602</v>
      </c>
      <c r="BM20" s="23">
        <v>-340979.64255559887</v>
      </c>
      <c r="BO20" s="48">
        <v>44105</v>
      </c>
      <c r="BP20" s="7">
        <v>8.1100000000000005E-2</v>
      </c>
      <c r="BQ20" s="23">
        <v>-60090.067386482115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22472.348346710205</v>
      </c>
      <c r="BD21" s="73">
        <v>23620.727553367615</v>
      </c>
      <c r="BE21" s="73">
        <v>4489.1421495361519</v>
      </c>
      <c r="BF21" s="73">
        <v>70614.789499893537</v>
      </c>
      <c r="BG21" s="73">
        <v>0</v>
      </c>
      <c r="BH21" s="22">
        <v>-119174.1613341324</v>
      </c>
      <c r="BI21" s="74">
        <v>5</v>
      </c>
      <c r="BK21" s="48">
        <v>44136</v>
      </c>
      <c r="BL21" s="7">
        <v>0.49840000000000001</v>
      </c>
      <c r="BM21" s="23">
        <v>-331262.06207369978</v>
      </c>
      <c r="BO21" s="48">
        <v>44136</v>
      </c>
      <c r="BP21" s="7">
        <v>6.3E-2</v>
      </c>
      <c r="BQ21" s="23">
        <v>-41873.013464372169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20639.234775066376</v>
      </c>
      <c r="BD22" s="73">
        <v>20639.234775066376</v>
      </c>
      <c r="BE22" s="73">
        <v>0</v>
      </c>
      <c r="BF22" s="73">
        <v>1203.3246637836392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-493708.87593532819</v>
      </c>
      <c r="BO22" s="48">
        <v>44166</v>
      </c>
      <c r="BP22" s="7">
        <v>5.1200000000000002E-2</v>
      </c>
      <c r="BQ22" s="23">
        <v>-55616.929478303195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33827.138372421265</v>
      </c>
      <c r="BD23" s="73">
        <v>33827.138372421265</v>
      </c>
      <c r="BE23" s="73">
        <v>0</v>
      </c>
      <c r="BF23" s="73">
        <v>2265.5848523445202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-324372.01081903861</v>
      </c>
      <c r="BO23" s="48">
        <v>44197</v>
      </c>
      <c r="BP23" s="7">
        <v>5.8599999999999999E-2</v>
      </c>
      <c r="BQ23" s="23">
        <v>-35219.936694451848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27610.563973426819</v>
      </c>
      <c r="BD24" s="73">
        <v>27610.563973426819</v>
      </c>
      <c r="BE24" s="73">
        <v>0</v>
      </c>
      <c r="BF24" s="73">
        <v>0.17480209350590314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-322895.43933944328</v>
      </c>
      <c r="BO24" s="48">
        <v>44228</v>
      </c>
      <c r="BP24" s="7">
        <v>5.0700000000000002E-2</v>
      </c>
      <c r="BQ24" s="23">
        <v>-30859.187133854433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131143.9243431091</v>
      </c>
      <c r="BD25" s="73">
        <v>131143.9243431091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-280458.13614432799</v>
      </c>
      <c r="BO25" s="48">
        <v>44256</v>
      </c>
      <c r="BP25" s="7">
        <v>5.6500000000000002E-2</v>
      </c>
      <c r="BQ25" s="23">
        <v>-37014.446839884447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134587.71329689026</v>
      </c>
      <c r="BD26" s="73">
        <v>134587.71329689026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-280132.17175446852</v>
      </c>
      <c r="BO26" s="48">
        <v>44287</v>
      </c>
      <c r="BP26" s="7">
        <v>0.1069</v>
      </c>
      <c r="BQ26" s="23">
        <v>-71658.600527764254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4404535.3321790695</v>
      </c>
      <c r="BD28" s="76">
        <v>4406377.0585670471</v>
      </c>
      <c r="BE28" s="76">
        <v>10119.691000000008</v>
      </c>
      <c r="BF28" s="76">
        <v>285002.19300000003</v>
      </c>
      <c r="BG28" s="76">
        <v>0</v>
      </c>
      <c r="BH28" s="77">
        <v>-921814.49336324912</v>
      </c>
      <c r="BI28" s="78">
        <v>19</v>
      </c>
      <c r="BK28" s="32"/>
      <c r="BL28" s="32"/>
      <c r="BM28" s="34">
        <v>-4375779.6520241955</v>
      </c>
      <c r="BO28" s="32"/>
      <c r="BP28" s="32"/>
      <c r="BQ28" s="34">
        <v>-910676.20829437184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-21393.534050080227</v>
      </c>
      <c r="AT30" s="76">
        <v>21464.674891000381</v>
      </c>
      <c r="AU30" s="76">
        <v>-5.3842086344957352E-10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-5.8207660913467407E-10</v>
      </c>
      <c r="BG30" s="76">
        <v>0</v>
      </c>
      <c r="BH30" s="45"/>
      <c r="BI30" s="14"/>
      <c r="BQ30" s="24">
        <v>-10015626.685608247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18.014407655224204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8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2001</v>
      </c>
      <c r="N4" s="207"/>
      <c r="O4" s="207"/>
      <c r="P4" s="207"/>
      <c r="R4" s="1" t="s">
        <v>9</v>
      </c>
      <c r="S4" s="207">
        <v>2001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2001</v>
      </c>
      <c r="AH4" s="207"/>
      <c r="AI4" s="207"/>
      <c r="AJ4" s="207"/>
      <c r="AS4" s="207" t="s">
        <v>9</v>
      </c>
      <c r="AT4" s="207">
        <v>2001</v>
      </c>
      <c r="BE4" s="207" t="s">
        <v>9</v>
      </c>
      <c r="BF4" s="207">
        <v>2001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47166.934999999903</v>
      </c>
      <c r="AU6" s="17" t="s">
        <v>141</v>
      </c>
      <c r="AV6" s="18"/>
      <c r="AW6" s="69">
        <v>1827796.9220000019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255231.66099999959</v>
      </c>
      <c r="AU7" s="70" t="s">
        <v>143</v>
      </c>
      <c r="AV7" s="56"/>
      <c r="AW7" s="71">
        <v>592636.92199999793</v>
      </c>
      <c r="BB7" s="70" t="s">
        <v>142</v>
      </c>
      <c r="BC7" s="56"/>
      <c r="BD7" s="56"/>
      <c r="BE7" s="71">
        <v>101413.51300000011</v>
      </c>
      <c r="BG7" s="70" t="s">
        <v>143</v>
      </c>
      <c r="BH7" s="56"/>
      <c r="BI7" s="71">
        <v>592636.92199999793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422939.08200000192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2206652.2777252193</v>
      </c>
      <c r="BD14" s="73">
        <v>2179441.4269409175</v>
      </c>
      <c r="BE14" s="73">
        <v>0</v>
      </c>
      <c r="BF14" s="73">
        <v>16834.157738769532</v>
      </c>
      <c r="BG14" s="73">
        <v>0</v>
      </c>
      <c r="BH14" s="22">
        <v>-788226.28200000036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1754480.4455165863</v>
      </c>
      <c r="BD15" s="73">
        <v>1754480.4455165863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-512283.89938976255</v>
      </c>
      <c r="BO15" s="48">
        <v>43952</v>
      </c>
      <c r="BP15" s="7">
        <v>0.1133</v>
      </c>
      <c r="BQ15" s="23">
        <v>-144598.32038081737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1008195.2279872893</v>
      </c>
      <c r="BD16" s="73">
        <v>1008195.2279872893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-57320.491341921377</v>
      </c>
      <c r="BO16" s="48">
        <v>43983</v>
      </c>
      <c r="BP16" s="7">
        <v>0.15740000000000001</v>
      </c>
      <c r="BQ16" s="23">
        <v>-30919.278057636824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525010.02957439423</v>
      </c>
      <c r="BD17" s="73">
        <v>525010.02957439423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-177022.40803691107</v>
      </c>
      <c r="BO17" s="48">
        <v>44013</v>
      </c>
      <c r="BP17" s="7">
        <v>9.3100000000000002E-2</v>
      </c>
      <c r="BQ17" s="23">
        <v>-35125.290256258362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421487.90743827814</v>
      </c>
      <c r="BD18" s="73">
        <v>421487.90743827814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-195537.21981085697</v>
      </c>
      <c r="BO18" s="48">
        <v>44044</v>
      </c>
      <c r="BP18" s="7">
        <v>0.1239</v>
      </c>
      <c r="BQ18" s="23">
        <v>-58420.693355594834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251472.20288467407</v>
      </c>
      <c r="BD19" s="73">
        <v>245087.60951614377</v>
      </c>
      <c r="BE19" s="73">
        <v>0</v>
      </c>
      <c r="BF19" s="73">
        <v>27839.460985717764</v>
      </c>
      <c r="BG19" s="73">
        <v>0</v>
      </c>
      <c r="BH19" s="22">
        <v>-25562.667396182056</v>
      </c>
      <c r="BI19" s="74">
        <v>0</v>
      </c>
      <c r="BK19" s="48">
        <v>44075</v>
      </c>
      <c r="BL19" s="7">
        <v>0.44819999999999999</v>
      </c>
      <c r="BM19" s="23">
        <v>-149234.26409088742</v>
      </c>
      <c r="BO19" s="48">
        <v>44075</v>
      </c>
      <c r="BP19" s="7">
        <v>0.1212</v>
      </c>
      <c r="BQ19" s="23">
        <v>-40355.182525246666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253107.82592010498</v>
      </c>
      <c r="BD20" s="73">
        <v>247352.80548286435</v>
      </c>
      <c r="BE20" s="73">
        <v>0</v>
      </c>
      <c r="BF20" s="73">
        <v>13009.113081329382</v>
      </c>
      <c r="BG20" s="73">
        <v>0</v>
      </c>
      <c r="BH20" s="22">
        <v>-24588.767468852137</v>
      </c>
      <c r="BI20" s="74">
        <v>0</v>
      </c>
      <c r="BK20" s="48">
        <v>44105</v>
      </c>
      <c r="BL20" s="7">
        <v>0.4602</v>
      </c>
      <c r="BM20" s="23">
        <v>-167400.71767997366</v>
      </c>
      <c r="BO20" s="48">
        <v>44105</v>
      </c>
      <c r="BP20" s="7">
        <v>8.1100000000000005E-2</v>
      </c>
      <c r="BQ20" s="23">
        <v>-29500.647987496446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65616.169475078583</v>
      </c>
      <c r="BD21" s="73">
        <v>64836.226423740387</v>
      </c>
      <c r="BE21" s="73">
        <v>0</v>
      </c>
      <c r="BF21" s="73">
        <v>42913.676496413296</v>
      </c>
      <c r="BG21" s="73">
        <v>0</v>
      </c>
      <c r="BH21" s="22">
        <v>2338.3571073549574</v>
      </c>
      <c r="BI21" s="74">
        <v>0</v>
      </c>
      <c r="BK21" s="48">
        <v>44136</v>
      </c>
      <c r="BL21" s="7">
        <v>0.49840000000000001</v>
      </c>
      <c r="BM21" s="23">
        <v>-189853.97701499984</v>
      </c>
      <c r="BO21" s="48">
        <v>44136</v>
      </c>
      <c r="BP21" s="7">
        <v>6.3E-2</v>
      </c>
      <c r="BQ21" s="23">
        <v>-23998.395970997168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57740.482591152191</v>
      </c>
      <c r="BD22" s="73">
        <v>57740.482591152191</v>
      </c>
      <c r="BE22" s="73">
        <v>0</v>
      </c>
      <c r="BF22" s="73">
        <v>817.10469777002891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-149378.71679608565</v>
      </c>
      <c r="BO22" s="48">
        <v>44166</v>
      </c>
      <c r="BP22" s="7">
        <v>5.1200000000000002E-2</v>
      </c>
      <c r="BQ22" s="23">
        <v>-16827.701430054094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87609.341169118881</v>
      </c>
      <c r="BD23" s="73">
        <v>87609.341169118881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-271099.15214068943</v>
      </c>
      <c r="BO23" s="48">
        <v>44197</v>
      </c>
      <c r="BP23" s="7">
        <v>5.8599999999999999E-2</v>
      </c>
      <c r="BQ23" s="23">
        <v>-29435.63149053993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88241.536757946014</v>
      </c>
      <c r="BD24" s="73">
        <v>88241.536757946014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-248178.29300016968</v>
      </c>
      <c r="BO24" s="48">
        <v>44228</v>
      </c>
      <c r="BP24" s="7">
        <v>5.0700000000000002E-2</v>
      </c>
      <c r="BQ24" s="23">
        <v>-23718.453261279181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320188.37055587763</v>
      </c>
      <c r="BD25" s="73">
        <v>320188.37055587763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-86898.059560764756</v>
      </c>
      <c r="BO25" s="48">
        <v>44256</v>
      </c>
      <c r="BP25" s="7">
        <v>5.6500000000000002E-2</v>
      </c>
      <c r="BQ25" s="23">
        <v>-11468.676396129897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339311.47731781006</v>
      </c>
      <c r="BD26" s="73">
        <v>339311.47731781006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-45655.754403369683</v>
      </c>
      <c r="BO26" s="48">
        <v>44287</v>
      </c>
      <c r="BP26" s="7">
        <v>0.1069</v>
      </c>
      <c r="BQ26" s="23">
        <v>-11678.870891888535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7379113.2949135294</v>
      </c>
      <c r="BD28" s="76">
        <v>7338982.8872721186</v>
      </c>
      <c r="BE28" s="76">
        <v>0</v>
      </c>
      <c r="BF28" s="76">
        <v>101413.51300000001</v>
      </c>
      <c r="BG28" s="76">
        <v>0</v>
      </c>
      <c r="BH28" s="77">
        <v>-836039.35975767963</v>
      </c>
      <c r="BI28" s="78">
        <v>0</v>
      </c>
      <c r="BK28" s="32"/>
      <c r="BL28" s="32"/>
      <c r="BM28" s="34">
        <v>-2249862.9532663915</v>
      </c>
      <c r="BO28" s="32"/>
      <c r="BP28" s="32"/>
      <c r="BQ28" s="34">
        <v>-456047.14200393925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-4.0745362639427185E-10</v>
      </c>
      <c r="AU30" s="76">
        <v>51.749093672900926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-5010150.203151634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13.719754479825497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79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2002</v>
      </c>
      <c r="N4" s="207"/>
      <c r="O4" s="207"/>
      <c r="P4" s="207"/>
      <c r="R4" s="1" t="s">
        <v>9</v>
      </c>
      <c r="S4" s="207">
        <v>2002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2002</v>
      </c>
      <c r="AH4" s="207"/>
      <c r="AI4" s="207"/>
      <c r="AJ4" s="207"/>
      <c r="AS4" s="207" t="s">
        <v>9</v>
      </c>
      <c r="AT4" s="207">
        <v>2002</v>
      </c>
      <c r="BE4" s="207" t="s">
        <v>9</v>
      </c>
      <c r="BF4" s="207">
        <v>2002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326598.58100000082</v>
      </c>
      <c r="AU6" s="17" t="s">
        <v>141</v>
      </c>
      <c r="AV6" s="18"/>
      <c r="AW6" s="69">
        <v>1798885.6509999959</v>
      </c>
      <c r="BB6" s="17" t="s">
        <v>140</v>
      </c>
      <c r="BC6" s="18"/>
      <c r="BD6" s="18"/>
      <c r="BE6" s="69">
        <v>22983.840999999979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355089.95399999985</v>
      </c>
      <c r="AU7" s="70" t="s">
        <v>143</v>
      </c>
      <c r="AV7" s="56"/>
      <c r="AW7" s="71">
        <v>563725.65099999902</v>
      </c>
      <c r="BB7" s="70" t="s">
        <v>142</v>
      </c>
      <c r="BC7" s="56"/>
      <c r="BD7" s="56"/>
      <c r="BE7" s="71">
        <v>183080.00499999954</v>
      </c>
      <c r="BG7" s="70" t="s">
        <v>143</v>
      </c>
      <c r="BH7" s="56"/>
      <c r="BI7" s="71">
        <v>563725.65099999902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209844.22199999981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1720591.7956867216</v>
      </c>
      <c r="BD14" s="73">
        <v>1698670.7745990751</v>
      </c>
      <c r="BE14" s="73">
        <v>2155.0509999999995</v>
      </c>
      <c r="BF14" s="73">
        <v>14990.86053582764</v>
      </c>
      <c r="BG14" s="73">
        <v>0</v>
      </c>
      <c r="BH14" s="22">
        <v>-518318.09700000018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1256025.1418247223</v>
      </c>
      <c r="BD15" s="73">
        <v>1255996.2147006989</v>
      </c>
      <c r="BE15" s="73">
        <v>12.203999999999994</v>
      </c>
      <c r="BF15" s="73">
        <v>154.98720239257801</v>
      </c>
      <c r="BG15" s="73">
        <v>0</v>
      </c>
      <c r="BH15" s="22">
        <v>-632.30899999999997</v>
      </c>
      <c r="BI15" s="74">
        <v>0</v>
      </c>
      <c r="BK15" s="48">
        <v>43952</v>
      </c>
      <c r="BL15" s="7">
        <v>0.40139999999999998</v>
      </c>
      <c r="BM15" s="23">
        <v>-440888.8214722143</v>
      </c>
      <c r="BO15" s="48">
        <v>43952</v>
      </c>
      <c r="BP15" s="7">
        <v>0.1133</v>
      </c>
      <c r="BQ15" s="23">
        <v>-124446.19699253085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680024.82250976563</v>
      </c>
      <c r="BD16" s="73">
        <v>680024.82250976563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-6372.61846501731</v>
      </c>
      <c r="BO16" s="48">
        <v>43983</v>
      </c>
      <c r="BP16" s="7">
        <v>0.15740000000000001</v>
      </c>
      <c r="BQ16" s="23">
        <v>-3437.4576641320241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364366.65029239649</v>
      </c>
      <c r="BD17" s="73">
        <v>364366.65029239649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-5033.4908899909869</v>
      </c>
      <c r="BO17" s="48">
        <v>44013</v>
      </c>
      <c r="BP17" s="7">
        <v>9.3100000000000002E-2</v>
      </c>
      <c r="BQ17" s="23">
        <v>-998.75959475311356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277584.00932121271</v>
      </c>
      <c r="BD18" s="73">
        <v>277584.00932121271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-172720.20683287585</v>
      </c>
      <c r="BO18" s="48">
        <v>44044</v>
      </c>
      <c r="BP18" s="7">
        <v>0.1239</v>
      </c>
      <c r="BQ18" s="23">
        <v>-51603.649931500644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162917.36735534668</v>
      </c>
      <c r="BD19" s="73">
        <v>181691.46639251709</v>
      </c>
      <c r="BE19" s="73">
        <v>4686.1933804321288</v>
      </c>
      <c r="BF19" s="73">
        <v>75894.036349304239</v>
      </c>
      <c r="BG19" s="73">
        <v>0</v>
      </c>
      <c r="BH19" s="22">
        <v>-304777.70969377965</v>
      </c>
      <c r="BI19" s="74">
        <v>7</v>
      </c>
      <c r="BK19" s="48">
        <v>44075</v>
      </c>
      <c r="BL19" s="7">
        <v>0.44819999999999999</v>
      </c>
      <c r="BM19" s="23">
        <v>-130217.28675217472</v>
      </c>
      <c r="BO19" s="48">
        <v>44075</v>
      </c>
      <c r="BP19" s="7">
        <v>0.1212</v>
      </c>
      <c r="BQ19" s="23">
        <v>-35212.706725487675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161433.54104995725</v>
      </c>
      <c r="BD20" s="73">
        <v>175981.48110580444</v>
      </c>
      <c r="BE20" s="73">
        <v>3777.6130913085872</v>
      </c>
      <c r="BF20" s="73">
        <v>28539.646330810629</v>
      </c>
      <c r="BG20" s="73">
        <v>0</v>
      </c>
      <c r="BH20" s="22">
        <v>-271292.83880895568</v>
      </c>
      <c r="BI20" s="74">
        <v>8</v>
      </c>
      <c r="BK20" s="48">
        <v>44105</v>
      </c>
      <c r="BL20" s="7">
        <v>0.4602</v>
      </c>
      <c r="BM20" s="23">
        <v>-299545.95932322403</v>
      </c>
      <c r="BO20" s="48">
        <v>44105</v>
      </c>
      <c r="BP20" s="7">
        <v>8.1100000000000005E-2</v>
      </c>
      <c r="BQ20" s="23">
        <v>-52788.30356608751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33458.378034114838</v>
      </c>
      <c r="BD21" s="73">
        <v>35587.013696670532</v>
      </c>
      <c r="BE21" s="73">
        <v>12352.779528259274</v>
      </c>
      <c r="BF21" s="73">
        <v>53983.869604567553</v>
      </c>
      <c r="BG21" s="73">
        <v>0</v>
      </c>
      <c r="BH21" s="22">
        <v>-226330.9525911074</v>
      </c>
      <c r="BI21" s="74">
        <v>10</v>
      </c>
      <c r="BK21" s="48">
        <v>44136</v>
      </c>
      <c r="BL21" s="7">
        <v>0.49840000000000001</v>
      </c>
      <c r="BM21" s="23">
        <v>-361038.31447721896</v>
      </c>
      <c r="BO21" s="48">
        <v>44136</v>
      </c>
      <c r="BP21" s="7">
        <v>6.3E-2</v>
      </c>
      <c r="BQ21" s="23">
        <v>-45636.865594030489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31513.713337421414</v>
      </c>
      <c r="BD22" s="73">
        <v>31513.713337421414</v>
      </c>
      <c r="BE22" s="73">
        <v>0</v>
      </c>
      <c r="BF22" s="73">
        <v>9512.4146596726423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-526519.43885041703</v>
      </c>
      <c r="BO22" s="48">
        <v>44166</v>
      </c>
      <c r="BP22" s="7">
        <v>5.1200000000000002E-2</v>
      </c>
      <c r="BQ22" s="23">
        <v>-59313.080900200992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47362.403747797012</v>
      </c>
      <c r="BD23" s="73">
        <v>47362.403747797012</v>
      </c>
      <c r="BE23" s="73">
        <v>0</v>
      </c>
      <c r="BF23" s="73">
        <v>4.1903174247742143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-688374.50878860382</v>
      </c>
      <c r="BO23" s="48">
        <v>44197</v>
      </c>
      <c r="BP23" s="7">
        <v>5.8599999999999999E-2</v>
      </c>
      <c r="BQ23" s="23">
        <v>-74742.905716161171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45875.813239097588</v>
      </c>
      <c r="BD24" s="73">
        <v>45875.813239097588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-534217.07288534567</v>
      </c>
      <c r="BO24" s="48">
        <v>44228</v>
      </c>
      <c r="BP24" s="7">
        <v>5.0700000000000002E-2</v>
      </c>
      <c r="BQ24" s="23">
        <v>-51055.241461427009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174492.55829906461</v>
      </c>
      <c r="BD25" s="73">
        <v>174492.55829906461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-293885.932349073</v>
      </c>
      <c r="BO25" s="48">
        <v>44256</v>
      </c>
      <c r="BP25" s="7">
        <v>5.6500000000000002E-2</v>
      </c>
      <c r="BQ25" s="23">
        <v>-38786.6273714614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177118.13345980644</v>
      </c>
      <c r="BD26" s="73">
        <v>177118.13345980644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-284356.04143062979</v>
      </c>
      <c r="BO26" s="48">
        <v>44287</v>
      </c>
      <c r="BP26" s="7">
        <v>0.1069</v>
      </c>
      <c r="BQ26" s="23">
        <v>-72739.078317622218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5132764.3281574249</v>
      </c>
      <c r="BD28" s="76">
        <v>5146265.0547013283</v>
      </c>
      <c r="BE28" s="76">
        <v>22983.840999999989</v>
      </c>
      <c r="BF28" s="76">
        <v>183080.00500000006</v>
      </c>
      <c r="BG28" s="76">
        <v>0</v>
      </c>
      <c r="BH28" s="77">
        <v>-1321351.907093843</v>
      </c>
      <c r="BI28" s="78">
        <v>25</v>
      </c>
      <c r="BK28" s="32"/>
      <c r="BL28" s="32"/>
      <c r="BM28" s="34">
        <v>-3743169.6925167851</v>
      </c>
      <c r="BO28" s="32"/>
      <c r="BP28" s="32"/>
      <c r="BQ28" s="34">
        <v>-610760.87383539509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-9513.8826872693026</v>
      </c>
      <c r="AT30" s="76">
        <v>9890.4128201502608</v>
      </c>
      <c r="AU30" s="76">
        <v>45.477099858486326</v>
      </c>
      <c r="AV30" s="45"/>
      <c r="AW30" s="14"/>
      <c r="BB30" s="75" t="s">
        <v>146</v>
      </c>
      <c r="BC30" s="45"/>
      <c r="BD30" s="45"/>
      <c r="BE30" s="76">
        <v>0</v>
      </c>
      <c r="BF30" s="76">
        <v>-5.2386894822120667E-10</v>
      </c>
      <c r="BG30" s="76">
        <v>0</v>
      </c>
      <c r="BH30" s="45"/>
      <c r="BI30" s="14"/>
      <c r="BQ30" s="24">
        <v>-8021113.8357863957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28.425988171249628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BQ32"/>
  <sheetViews>
    <sheetView topLeftCell="AI2" zoomScale="98" zoomScaleNormal="98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1931</v>
      </c>
      <c r="N4" s="80"/>
      <c r="O4" s="80"/>
      <c r="P4" s="80"/>
      <c r="R4" s="1" t="s">
        <v>9</v>
      </c>
      <c r="S4" s="80">
        <v>1931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1931</v>
      </c>
      <c r="AH4" s="80"/>
      <c r="AI4" s="80"/>
      <c r="AJ4" s="80"/>
      <c r="AS4" s="80" t="s">
        <v>9</v>
      </c>
      <c r="AT4" s="80">
        <v>1931</v>
      </c>
      <c r="BE4" s="80" t="s">
        <v>9</v>
      </c>
      <c r="BF4" s="80">
        <v>1931</v>
      </c>
      <c r="BH4" t="s">
        <v>28</v>
      </c>
    </row>
    <row r="5" spans="1:69" x14ac:dyDescent="0.25">
      <c r="N5" s="80"/>
      <c r="O5" s="80"/>
      <c r="P5" s="80"/>
      <c r="Q5" s="80"/>
      <c r="R5" s="80"/>
      <c r="S5" s="80"/>
      <c r="T5" s="80"/>
      <c r="U5" s="80"/>
      <c r="V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36733.796999999991</v>
      </c>
      <c r="AU6" s="17" t="s">
        <v>141</v>
      </c>
      <c r="AV6" s="18"/>
      <c r="AW6" s="69">
        <v>1825300.4079999945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318851.24999999884</v>
      </c>
      <c r="AU7" s="70" t="s">
        <v>143</v>
      </c>
      <c r="AV7" s="56"/>
      <c r="AW7" s="71">
        <v>590140.40800000029</v>
      </c>
      <c r="BB7" s="70" t="s">
        <v>142</v>
      </c>
      <c r="BC7" s="56"/>
      <c r="BD7" s="56"/>
      <c r="BE7" s="71">
        <v>129225.80400000011</v>
      </c>
      <c r="BG7" s="70" t="s">
        <v>143</v>
      </c>
      <c r="BH7" s="56"/>
      <c r="BI7" s="71">
        <v>590140.40800000029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341874.39500000107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2178108.9683761592</v>
      </c>
      <c r="BD14" s="73">
        <v>2136739.0692596431</v>
      </c>
      <c r="BE14" s="73">
        <v>0</v>
      </c>
      <c r="BF14" s="73">
        <v>26555.907990997304</v>
      </c>
      <c r="BG14" s="73">
        <v>0</v>
      </c>
      <c r="BH14" s="22">
        <v>-1098120.6979999999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1685903.2052106857</v>
      </c>
      <c r="BD15" s="73">
        <v>1685903.2052106857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925751.46410292387</v>
      </c>
      <c r="BD16" s="73">
        <v>925751.46410292387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498840.35089492792</v>
      </c>
      <c r="BD17" s="73">
        <v>498840.35089492792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386569.27102088922</v>
      </c>
      <c r="BD18" s="73">
        <v>386569.27102088922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240717.03784179688</v>
      </c>
      <c r="BD19" s="73">
        <v>229773.712266922</v>
      </c>
      <c r="BE19" s="73">
        <v>0</v>
      </c>
      <c r="BF19" s="73">
        <v>33796.52563580322</v>
      </c>
      <c r="BG19" s="73">
        <v>0</v>
      </c>
      <c r="BH19" s="22">
        <v>-85549.407930753558</v>
      </c>
      <c r="BI19" s="74">
        <v>0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253361.76173019406</v>
      </c>
      <c r="BD20" s="73">
        <v>243626.82236289975</v>
      </c>
      <c r="BE20" s="73">
        <v>0</v>
      </c>
      <c r="BF20" s="73">
        <v>13560.049278686551</v>
      </c>
      <c r="BG20" s="73">
        <v>0</v>
      </c>
      <c r="BH20" s="22">
        <v>-81870.276005092732</v>
      </c>
      <c r="BI20" s="74">
        <v>0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48136.978313446045</v>
      </c>
      <c r="BD21" s="73">
        <v>47017.309149742126</v>
      </c>
      <c r="BE21" s="73">
        <v>0</v>
      </c>
      <c r="BF21" s="73">
        <v>54480.971580113677</v>
      </c>
      <c r="BG21" s="73">
        <v>0</v>
      </c>
      <c r="BH21" s="22">
        <v>11140.133738846103</v>
      </c>
      <c r="BI21" s="74">
        <v>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40289.558791637421</v>
      </c>
      <c r="BD22" s="73">
        <v>40289.558791637421</v>
      </c>
      <c r="BE22" s="73">
        <v>0</v>
      </c>
      <c r="BF22" s="73">
        <v>832.34951439921497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67341.262186050415</v>
      </c>
      <c r="BD23" s="73">
        <v>67341.262186050415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81210.398304462433</v>
      </c>
      <c r="BD24" s="73">
        <v>81210.398304462433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299300.88505816454</v>
      </c>
      <c r="BD25" s="73">
        <v>299300.88505816454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313324.88944244385</v>
      </c>
      <c r="BD26" s="73">
        <v>313324.88944244385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7018856.0312737823</v>
      </c>
      <c r="BD28" s="76">
        <v>6955688.198051393</v>
      </c>
      <c r="BE28" s="76">
        <v>0</v>
      </c>
      <c r="BF28" s="76">
        <v>129225.80399999997</v>
      </c>
      <c r="BG28" s="76">
        <v>0</v>
      </c>
      <c r="BH28" s="77">
        <v>-1254400.2481970002</v>
      </c>
      <c r="BI28" s="78">
        <v>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0</v>
      </c>
      <c r="AT30" s="76">
        <v>-9.8953023552894592E-10</v>
      </c>
      <c r="AU30" s="76">
        <v>52.99974995147204</v>
      </c>
      <c r="AV30" s="45"/>
      <c r="AW30" s="14"/>
      <c r="BB30" s="75" t="s">
        <v>146</v>
      </c>
      <c r="BC30" s="45"/>
      <c r="BD30" s="45"/>
      <c r="BE30" s="76">
        <v>0</v>
      </c>
      <c r="BF30" s="76">
        <v>1.3096723705530167E-10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0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2003</v>
      </c>
      <c r="N4" s="207"/>
      <c r="O4" s="207"/>
      <c r="P4" s="207"/>
      <c r="R4" s="1" t="s">
        <v>9</v>
      </c>
      <c r="S4" s="207">
        <v>2003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2003</v>
      </c>
      <c r="AH4" s="207"/>
      <c r="AI4" s="207"/>
      <c r="AJ4" s="207"/>
      <c r="AS4" s="207" t="s">
        <v>9</v>
      </c>
      <c r="AT4" s="207">
        <v>2003</v>
      </c>
      <c r="BE4" s="207" t="s">
        <v>9</v>
      </c>
      <c r="BF4" s="207">
        <v>2003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112609.13499999985</v>
      </c>
      <c r="AU6" s="17" t="s">
        <v>141</v>
      </c>
      <c r="AV6" s="18"/>
      <c r="AW6" s="69">
        <v>1802843.782000002</v>
      </c>
      <c r="BB6" s="17" t="s">
        <v>140</v>
      </c>
      <c r="BC6" s="18"/>
      <c r="BD6" s="18"/>
      <c r="BE6" s="69">
        <v>6890.3720000000048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319900.2119999993</v>
      </c>
      <c r="AU7" s="70" t="s">
        <v>143</v>
      </c>
      <c r="AV7" s="56"/>
      <c r="AW7" s="71">
        <v>567683.78199999605</v>
      </c>
      <c r="BB7" s="70" t="s">
        <v>142</v>
      </c>
      <c r="BC7" s="56"/>
      <c r="BD7" s="56"/>
      <c r="BE7" s="71">
        <v>125726.28899999979</v>
      </c>
      <c r="BG7" s="70" t="s">
        <v>143</v>
      </c>
      <c r="BH7" s="56"/>
      <c r="BI7" s="71">
        <v>567683.78199999605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264393.05299999804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1857141.7094841001</v>
      </c>
      <c r="BD14" s="73">
        <v>1841277.1301841734</v>
      </c>
      <c r="BE14" s="73">
        <v>0</v>
      </c>
      <c r="BF14" s="73">
        <v>11103.728560668946</v>
      </c>
      <c r="BG14" s="73">
        <v>0</v>
      </c>
      <c r="BH14" s="22">
        <v>-425133.87999999989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1332794.2381362915</v>
      </c>
      <c r="BD15" s="73">
        <v>1332794.2381362915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-253530.60516614775</v>
      </c>
      <c r="BO15" s="48">
        <v>43952</v>
      </c>
      <c r="BP15" s="7">
        <v>0.1133</v>
      </c>
      <c r="BQ15" s="23">
        <v>-71562.076645053661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730579.17073440552</v>
      </c>
      <c r="BD16" s="73">
        <v>730579.17073440552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-5750.5548430327899</v>
      </c>
      <c r="BO16" s="48">
        <v>43983</v>
      </c>
      <c r="BP16" s="7">
        <v>0.15740000000000001</v>
      </c>
      <c r="BQ16" s="23">
        <v>-3101.9099804433217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385219.3578448295</v>
      </c>
      <c r="BD17" s="73">
        <v>385219.3578448295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-202575.17988389719</v>
      </c>
      <c r="BO17" s="48">
        <v>44013</v>
      </c>
      <c r="BP17" s="7">
        <v>9.3100000000000002E-2</v>
      </c>
      <c r="BQ17" s="23">
        <v>-40195.544005095544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307771.64594650263</v>
      </c>
      <c r="BD18" s="73">
        <v>307771.64594650263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-218020.60121858586</v>
      </c>
      <c r="BO18" s="48">
        <v>44044</v>
      </c>
      <c r="BP18" s="7">
        <v>0.1239</v>
      </c>
      <c r="BQ18" s="23">
        <v>-65138.057610279211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170534.0999832153</v>
      </c>
      <c r="BD19" s="73">
        <v>173075.55806541443</v>
      </c>
      <c r="BE19" s="73">
        <v>1461.0809023437491</v>
      </c>
      <c r="BF19" s="73">
        <v>55740.247028320315</v>
      </c>
      <c r="BG19" s="73">
        <v>0</v>
      </c>
      <c r="BH19" s="22">
        <v>-121996.65412181342</v>
      </c>
      <c r="BI19" s="74">
        <v>2</v>
      </c>
      <c r="BK19" s="48">
        <v>44075</v>
      </c>
      <c r="BL19" s="7">
        <v>0.44819999999999999</v>
      </c>
      <c r="BM19" s="23">
        <v>-136711.427013582</v>
      </c>
      <c r="BO19" s="48">
        <v>44075</v>
      </c>
      <c r="BP19" s="7">
        <v>0.1212</v>
      </c>
      <c r="BQ19" s="23">
        <v>-36968.81962080799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173214.62911987302</v>
      </c>
      <c r="BD20" s="73">
        <v>175183.66443443295</v>
      </c>
      <c r="BE20" s="73">
        <v>1155.7360175781305</v>
      </c>
      <c r="BF20" s="73">
        <v>17060.571843383845</v>
      </c>
      <c r="BG20" s="73">
        <v>0</v>
      </c>
      <c r="BH20" s="22">
        <v>-109447.99560150629</v>
      </c>
      <c r="BI20" s="74">
        <v>2</v>
      </c>
      <c r="BK20" s="48">
        <v>44105</v>
      </c>
      <c r="BL20" s="7">
        <v>0.4602</v>
      </c>
      <c r="BM20" s="23">
        <v>-279701.45904325513</v>
      </c>
      <c r="BO20" s="48">
        <v>44105</v>
      </c>
      <c r="BP20" s="7">
        <v>8.1100000000000005E-2</v>
      </c>
      <c r="BQ20" s="23">
        <v>-49291.152386805719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41393.724979877472</v>
      </c>
      <c r="BD21" s="73">
        <v>42030.612308979034</v>
      </c>
      <c r="BE21" s="73">
        <v>4273.555080078123</v>
      </c>
      <c r="BF21" s="73">
        <v>38210.217202517226</v>
      </c>
      <c r="BG21" s="73">
        <v>0</v>
      </c>
      <c r="BH21" s="22">
        <v>-64049.802425727321</v>
      </c>
      <c r="BI21" s="74">
        <v>2</v>
      </c>
      <c r="BK21" s="48">
        <v>44136</v>
      </c>
      <c r="BL21" s="7">
        <v>0.49840000000000001</v>
      </c>
      <c r="BM21" s="23">
        <v>-304528.91549111117</v>
      </c>
      <c r="BO21" s="48">
        <v>44136</v>
      </c>
      <c r="BP21" s="7">
        <v>6.3E-2</v>
      </c>
      <c r="BQ21" s="23">
        <v>-38493.823587359555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41175.906931400299</v>
      </c>
      <c r="BD22" s="73">
        <v>41175.906931400299</v>
      </c>
      <c r="BE22" s="73">
        <v>0</v>
      </c>
      <c r="BF22" s="73">
        <v>3611.5243651097662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-458550.37795134366</v>
      </c>
      <c r="BO22" s="48">
        <v>44166</v>
      </c>
      <c r="BP22" s="7">
        <v>5.1200000000000002E-2</v>
      </c>
      <c r="BQ22" s="23">
        <v>-51656.280200459398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58745.582503795624</v>
      </c>
      <c r="BD23" s="73">
        <v>58745.582503795624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-542087.24359186005</v>
      </c>
      <c r="BO23" s="48">
        <v>44197</v>
      </c>
      <c r="BP23" s="7">
        <v>5.8599999999999999E-2</v>
      </c>
      <c r="BQ23" s="23">
        <v>-58859.20414023161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52149.54035949707</v>
      </c>
      <c r="BD24" s="73">
        <v>52149.54035949707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-414215.5475385561</v>
      </c>
      <c r="BO24" s="48">
        <v>44228</v>
      </c>
      <c r="BP24" s="7">
        <v>5.0700000000000002E-2</v>
      </c>
      <c r="BQ24" s="23">
        <v>-39586.669670508571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216824.43930912015</v>
      </c>
      <c r="BD25" s="73">
        <v>216824.43930912015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-210346.4601715937</v>
      </c>
      <c r="BO25" s="48">
        <v>44256</v>
      </c>
      <c r="BP25" s="7">
        <v>5.6500000000000002E-2</v>
      </c>
      <c r="BQ25" s="23">
        <v>-27761.212332854579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224760.57905578613</v>
      </c>
      <c r="BD26" s="73">
        <v>224760.57905578613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-125406.73057067105</v>
      </c>
      <c r="BO26" s="48">
        <v>44287</v>
      </c>
      <c r="BP26" s="7">
        <v>0.1069</v>
      </c>
      <c r="BQ26" s="23">
        <v>-32079.395783691634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5592304.6243886948</v>
      </c>
      <c r="BD28" s="76">
        <v>5581587.4258146286</v>
      </c>
      <c r="BE28" s="76">
        <v>6890.372000000003</v>
      </c>
      <c r="BF28" s="76">
        <v>125726.28900000011</v>
      </c>
      <c r="BG28" s="76">
        <v>0</v>
      </c>
      <c r="BH28" s="77">
        <v>-720628.33214904694</v>
      </c>
      <c r="BI28" s="78">
        <v>6</v>
      </c>
      <c r="BK28" s="32"/>
      <c r="BL28" s="32"/>
      <c r="BM28" s="34">
        <v>-3151425.1024836367</v>
      </c>
      <c r="BO28" s="32"/>
      <c r="BP28" s="32"/>
      <c r="BQ28" s="34">
        <v>-514694.14596359082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-360.43602994045068</v>
      </c>
      <c r="AT30" s="76">
        <v>360.43602993950481</v>
      </c>
      <c r="AU30" s="76">
        <v>34.720343715918716</v>
      </c>
      <c r="AV30" s="45"/>
      <c r="AW30" s="14"/>
      <c r="BB30" s="75" t="s">
        <v>146</v>
      </c>
      <c r="BC30" s="45"/>
      <c r="BD30" s="45"/>
      <c r="BE30" s="76">
        <v>0</v>
      </c>
      <c r="BF30" s="76">
        <v>-3.2014213502407074E-10</v>
      </c>
      <c r="BG30" s="76">
        <v>0</v>
      </c>
      <c r="BH30" s="45"/>
      <c r="BI30" s="14"/>
      <c r="BQ30" s="24">
        <v>-6718187.3127202904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5.2067297119647264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1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2004</v>
      </c>
      <c r="N4" s="207"/>
      <c r="O4" s="207"/>
      <c r="P4" s="207"/>
      <c r="R4" s="1" t="s">
        <v>9</v>
      </c>
      <c r="S4" s="207">
        <v>2004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2004</v>
      </c>
      <c r="AH4" s="207"/>
      <c r="AI4" s="207"/>
      <c r="AJ4" s="207"/>
      <c r="AS4" s="207" t="s">
        <v>9</v>
      </c>
      <c r="AT4" s="207">
        <v>2004</v>
      </c>
      <c r="BE4" s="207" t="s">
        <v>9</v>
      </c>
      <c r="BF4" s="207">
        <v>2004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128340.54399999982</v>
      </c>
      <c r="AU6" s="17" t="s">
        <v>141</v>
      </c>
      <c r="AV6" s="18"/>
      <c r="AW6" s="69">
        <v>1803523.5569999972</v>
      </c>
      <c r="BB6" s="17" t="s">
        <v>140</v>
      </c>
      <c r="BC6" s="18"/>
      <c r="BD6" s="18"/>
      <c r="BE6" s="69">
        <v>0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317366.30899999925</v>
      </c>
      <c r="AU7" s="70" t="s">
        <v>143</v>
      </c>
      <c r="AV7" s="56"/>
      <c r="AW7" s="71">
        <v>568363.55700000084</v>
      </c>
      <c r="BB7" s="70" t="s">
        <v>142</v>
      </c>
      <c r="BC7" s="56"/>
      <c r="BD7" s="56"/>
      <c r="BE7" s="71">
        <v>150674.59000000005</v>
      </c>
      <c r="BG7" s="70" t="s">
        <v>143</v>
      </c>
      <c r="BH7" s="56"/>
      <c r="BI7" s="71">
        <v>568363.55700000084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291088.3870000008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2024732.2431993482</v>
      </c>
      <c r="BD14" s="73">
        <v>2007119.014988899</v>
      </c>
      <c r="BE14" s="73">
        <v>0</v>
      </c>
      <c r="BF14" s="73">
        <v>11712.920936340328</v>
      </c>
      <c r="BG14" s="73">
        <v>0</v>
      </c>
      <c r="BH14" s="22">
        <v>-458852.02899999986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1398529.8234329221</v>
      </c>
      <c r="BD15" s="73">
        <v>1398529.8234329221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-552474.67541426804</v>
      </c>
      <c r="BO15" s="48">
        <v>43952</v>
      </c>
      <c r="BP15" s="7">
        <v>0.1133</v>
      </c>
      <c r="BQ15" s="23">
        <v>-155942.65252724607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648422.42028808582</v>
      </c>
      <c r="BD16" s="73">
        <v>648422.42028808582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-31171.048594706412</v>
      </c>
      <c r="BO16" s="48">
        <v>43983</v>
      </c>
      <c r="BP16" s="7">
        <v>0.15740000000000001</v>
      </c>
      <c r="BQ16" s="23">
        <v>-16813.992627850548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347772.92232227325</v>
      </c>
      <c r="BD17" s="73">
        <v>347772.92232227325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-112303.31921021394</v>
      </c>
      <c r="BO17" s="48">
        <v>44013</v>
      </c>
      <c r="BP17" s="7">
        <v>9.3100000000000002E-2</v>
      </c>
      <c r="BQ17" s="23">
        <v>-22283.544370142623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251044.44372367856</v>
      </c>
      <c r="BD18" s="73">
        <v>251044.44372367856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-190250.91087938834</v>
      </c>
      <c r="BO18" s="48">
        <v>44044</v>
      </c>
      <c r="BP18" s="7">
        <v>0.1239</v>
      </c>
      <c r="BQ18" s="23">
        <v>-56841.301803607937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159236.50342941281</v>
      </c>
      <c r="BD19" s="73">
        <v>153314.60364532468</v>
      </c>
      <c r="BE19" s="73">
        <v>0</v>
      </c>
      <c r="BF19" s="73">
        <v>74630.264805358878</v>
      </c>
      <c r="BG19" s="73">
        <v>0</v>
      </c>
      <c r="BH19" s="22">
        <v>7469.073826159346</v>
      </c>
      <c r="BI19" s="74">
        <v>0</v>
      </c>
      <c r="BK19" s="48">
        <v>44075</v>
      </c>
      <c r="BL19" s="7">
        <v>0.44819999999999999</v>
      </c>
      <c r="BM19" s="23">
        <v>-120623.0298246567</v>
      </c>
      <c r="BO19" s="48">
        <v>44075</v>
      </c>
      <c r="BP19" s="7">
        <v>0.1212</v>
      </c>
      <c r="BQ19" s="23">
        <v>-32618.275802651478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166984.67297744748</v>
      </c>
      <c r="BD20" s="73">
        <v>161755.34801673886</v>
      </c>
      <c r="BE20" s="73">
        <v>0</v>
      </c>
      <c r="BF20" s="73">
        <v>28004.633395416287</v>
      </c>
      <c r="BG20" s="73">
        <v>0</v>
      </c>
      <c r="BH20" s="22">
        <v>13463.877875369046</v>
      </c>
      <c r="BI20" s="74">
        <v>0</v>
      </c>
      <c r="BK20" s="48">
        <v>44105</v>
      </c>
      <c r="BL20" s="7">
        <v>0.4602</v>
      </c>
      <c r="BM20" s="23">
        <v>-223159.26368465499</v>
      </c>
      <c r="BO20" s="48">
        <v>44105</v>
      </c>
      <c r="BP20" s="7">
        <v>8.1100000000000005E-2</v>
      </c>
      <c r="BQ20" s="23">
        <v>-39326.849814918562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21629.139891624451</v>
      </c>
      <c r="BD21" s="73">
        <v>21237.928327560425</v>
      </c>
      <c r="BE21" s="73">
        <v>0</v>
      </c>
      <c r="BF21" s="73">
        <v>35635.204975618959</v>
      </c>
      <c r="BG21" s="73">
        <v>0</v>
      </c>
      <c r="BH21" s="22">
        <v>4459.214575897221</v>
      </c>
      <c r="BI21" s="74">
        <v>0</v>
      </c>
      <c r="BK21" s="48">
        <v>44136</v>
      </c>
      <c r="BL21" s="7">
        <v>0.49840000000000001</v>
      </c>
      <c r="BM21" s="23">
        <v>-273916.81856231374</v>
      </c>
      <c r="BO21" s="48">
        <v>44136</v>
      </c>
      <c r="BP21" s="7">
        <v>6.3E-2</v>
      </c>
      <c r="BQ21" s="23">
        <v>-34624.316953101457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19447.368520736691</v>
      </c>
      <c r="BD22" s="73">
        <v>19447.368520736691</v>
      </c>
      <c r="BE22" s="73">
        <v>0</v>
      </c>
      <c r="BF22" s="73">
        <v>691.56588726553537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-377763.28919444099</v>
      </c>
      <c r="BO22" s="48">
        <v>44166</v>
      </c>
      <c r="BP22" s="7">
        <v>5.1200000000000002E-2</v>
      </c>
      <c r="BQ22" s="23">
        <v>-42555.512446106448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32325.981247663498</v>
      </c>
      <c r="BD23" s="73">
        <v>32325.981247663498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-338733.97575652064</v>
      </c>
      <c r="BO23" s="48">
        <v>44197</v>
      </c>
      <c r="BP23" s="7">
        <v>5.8599999999999999E-2</v>
      </c>
      <c r="BQ23" s="23">
        <v>-36779.34218886809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31200.470669746395</v>
      </c>
      <c r="BD24" s="73">
        <v>31200.470669746395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-335635.45836028754</v>
      </c>
      <c r="BO24" s="48">
        <v>44228</v>
      </c>
      <c r="BP24" s="7">
        <v>5.0700000000000002E-2</v>
      </c>
      <c r="BQ24" s="23">
        <v>-32076.753513414853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171532.70445632932</v>
      </c>
      <c r="BD25" s="73">
        <v>171532.70445632932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-169548.7810440941</v>
      </c>
      <c r="BO25" s="48">
        <v>44256</v>
      </c>
      <c r="BP25" s="7">
        <v>5.6500000000000002E-2</v>
      </c>
      <c r="BQ25" s="23">
        <v>-22376.795442633302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180062.93392658234</v>
      </c>
      <c r="BD26" s="73">
        <v>180062.93392658234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-112630.37752958637</v>
      </c>
      <c r="BO26" s="48">
        <v>44287</v>
      </c>
      <c r="BP26" s="7">
        <v>0.1069</v>
      </c>
      <c r="BQ26" s="23">
        <v>-28811.168599934874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5452921.6280858517</v>
      </c>
      <c r="BD28" s="76">
        <v>5423765.9635665417</v>
      </c>
      <c r="BE28" s="76">
        <v>0</v>
      </c>
      <c r="BF28" s="76">
        <v>150674.59</v>
      </c>
      <c r="BG28" s="76">
        <v>0</v>
      </c>
      <c r="BH28" s="77">
        <v>-433459.86272257427</v>
      </c>
      <c r="BI28" s="78">
        <v>0</v>
      </c>
      <c r="BK28" s="32"/>
      <c r="BL28" s="32"/>
      <c r="BM28" s="34">
        <v>-2838210.9480551309</v>
      </c>
      <c r="BO28" s="32"/>
      <c r="BP28" s="32"/>
      <c r="BQ28" s="34">
        <v>-521050.50609047629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-168.68356475244218</v>
      </c>
      <c r="AT30" s="76">
        <v>168.6835647514672</v>
      </c>
      <c r="AU30" s="76">
        <v>69.869434434920549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-6241989.8122828752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-2.4754760870710015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2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2005</v>
      </c>
      <c r="N4" s="207"/>
      <c r="O4" s="207"/>
      <c r="P4" s="207"/>
      <c r="R4" s="1" t="s">
        <v>9</v>
      </c>
      <c r="S4" s="207">
        <v>2005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2005</v>
      </c>
      <c r="AH4" s="207"/>
      <c r="AI4" s="207"/>
      <c r="AJ4" s="207"/>
      <c r="AS4" s="207" t="s">
        <v>9</v>
      </c>
      <c r="AT4" s="207">
        <v>2005</v>
      </c>
      <c r="BE4" s="207" t="s">
        <v>9</v>
      </c>
      <c r="BF4" s="207">
        <v>2005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283005.61700000073</v>
      </c>
      <c r="AU6" s="17" t="s">
        <v>141</v>
      </c>
      <c r="AV6" s="18"/>
      <c r="AW6" s="69">
        <v>1796648.3369999931</v>
      </c>
      <c r="BB6" s="17" t="s">
        <v>140</v>
      </c>
      <c r="BC6" s="18"/>
      <c r="BD6" s="18"/>
      <c r="BE6" s="69">
        <v>4636.9600000000028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343565.24700000009</v>
      </c>
      <c r="AU7" s="70" t="s">
        <v>143</v>
      </c>
      <c r="AV7" s="56"/>
      <c r="AW7" s="71">
        <v>561488.33699999971</v>
      </c>
      <c r="BB7" s="70" t="s">
        <v>142</v>
      </c>
      <c r="BC7" s="56"/>
      <c r="BD7" s="56"/>
      <c r="BE7" s="71">
        <v>195088.41000000003</v>
      </c>
      <c r="BG7" s="70" t="s">
        <v>143</v>
      </c>
      <c r="BH7" s="56"/>
      <c r="BI7" s="71">
        <v>561488.33699999971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260121.05800000022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1994244.0943999288</v>
      </c>
      <c r="BD14" s="73">
        <v>1976243.9446272848</v>
      </c>
      <c r="BE14" s="73">
        <v>4505.631000000003</v>
      </c>
      <c r="BF14" s="73">
        <v>9446.8354214782721</v>
      </c>
      <c r="BG14" s="73">
        <v>0</v>
      </c>
      <c r="BH14" s="22">
        <v>-434132.42099999997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1267088.7936782837</v>
      </c>
      <c r="BD15" s="73">
        <v>1267088.7936782837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-1231818.6356527461</v>
      </c>
      <c r="BO15" s="48">
        <v>43952</v>
      </c>
      <c r="BP15" s="7">
        <v>0.1133</v>
      </c>
      <c r="BQ15" s="23">
        <v>-347695.69362096692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575926.44031524647</v>
      </c>
      <c r="BD16" s="73">
        <v>575926.44031524647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-39817.596830315561</v>
      </c>
      <c r="BO16" s="48">
        <v>43983</v>
      </c>
      <c r="BP16" s="7">
        <v>0.15740000000000001</v>
      </c>
      <c r="BQ16" s="23">
        <v>-21478.032011965966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296792.27187633514</v>
      </c>
      <c r="BD17" s="73">
        <v>296792.27187633514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-86096.816934256174</v>
      </c>
      <c r="BO17" s="48">
        <v>44013</v>
      </c>
      <c r="BP17" s="7">
        <v>9.3100000000000002E-2</v>
      </c>
      <c r="BQ17" s="23">
        <v>-17083.575568156968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194888.26634025571</v>
      </c>
      <c r="BD18" s="73">
        <v>194888.26634025571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-180358.17167542258</v>
      </c>
      <c r="BO18" s="48">
        <v>44044</v>
      </c>
      <c r="BP18" s="7">
        <v>0.1239</v>
      </c>
      <c r="BQ18" s="23">
        <v>-53885.646179370284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129306.82696914671</v>
      </c>
      <c r="BD19" s="73">
        <v>126746.8469429016</v>
      </c>
      <c r="BE19" s="73">
        <v>118.148539489746</v>
      </c>
      <c r="BF19" s="73">
        <v>117762.4501727296</v>
      </c>
      <c r="BG19" s="73">
        <v>0</v>
      </c>
      <c r="BH19" s="22">
        <v>4690.9977834814172</v>
      </c>
      <c r="BI19" s="74">
        <v>3</v>
      </c>
      <c r="BK19" s="48">
        <v>44075</v>
      </c>
      <c r="BL19" s="7">
        <v>0.44819999999999999</v>
      </c>
      <c r="BM19" s="23">
        <v>-132477.47437298606</v>
      </c>
      <c r="BO19" s="48">
        <v>44075</v>
      </c>
      <c r="BP19" s="7">
        <v>0.1212</v>
      </c>
      <c r="BQ19" s="23">
        <v>-35823.895345840945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138712.65470123288</v>
      </c>
      <c r="BD20" s="73">
        <v>136134.09519958493</v>
      </c>
      <c r="BE20" s="73">
        <v>13.180460510253994</v>
      </c>
      <c r="BF20" s="73">
        <v>43624.186500946162</v>
      </c>
      <c r="BG20" s="73">
        <v>0</v>
      </c>
      <c r="BH20" s="22">
        <v>4258.4049730241186</v>
      </c>
      <c r="BI20" s="74">
        <v>2</v>
      </c>
      <c r="BK20" s="48">
        <v>44105</v>
      </c>
      <c r="BL20" s="7">
        <v>0.4602</v>
      </c>
      <c r="BM20" s="23">
        <v>-267540.16142673121</v>
      </c>
      <c r="BO20" s="48">
        <v>44105</v>
      </c>
      <c r="BP20" s="7">
        <v>8.1100000000000005E-2</v>
      </c>
      <c r="BQ20" s="23">
        <v>-47147.994549560848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25782.424557685852</v>
      </c>
      <c r="BD21" s="73">
        <v>25725.314933776855</v>
      </c>
      <c r="BE21" s="73">
        <v>0</v>
      </c>
      <c r="BF21" s="73">
        <v>23602.052813200178</v>
      </c>
      <c r="BG21" s="73">
        <v>0</v>
      </c>
      <c r="BH21" s="22">
        <v>3327.4146951294047</v>
      </c>
      <c r="BI21" s="74">
        <v>0</v>
      </c>
      <c r="BK21" s="48">
        <v>44136</v>
      </c>
      <c r="BL21" s="7">
        <v>0.49840000000000001</v>
      </c>
      <c r="BM21" s="23">
        <v>-282176.1745837304</v>
      </c>
      <c r="BO21" s="48">
        <v>44136</v>
      </c>
      <c r="BP21" s="7">
        <v>6.3E-2</v>
      </c>
      <c r="BQ21" s="23">
        <v>-35668.33667490974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21059.994559764858</v>
      </c>
      <c r="BD22" s="73">
        <v>21059.994559764858</v>
      </c>
      <c r="BE22" s="73">
        <v>0</v>
      </c>
      <c r="BF22" s="73">
        <v>652.88509164599941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-363467.35888171894</v>
      </c>
      <c r="BO22" s="48">
        <v>44166</v>
      </c>
      <c r="BP22" s="7">
        <v>5.1200000000000002E-2</v>
      </c>
      <c r="BQ22" s="23">
        <v>-40945.057810217848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34597.898165464401</v>
      </c>
      <c r="BD23" s="73">
        <v>34597.898165464401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-169638.61968009669</v>
      </c>
      <c r="BO23" s="48">
        <v>44197</v>
      </c>
      <c r="BP23" s="7">
        <v>5.8599999999999999E-2</v>
      </c>
      <c r="BQ23" s="23">
        <v>-18419.164560410722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35506.158764839165</v>
      </c>
      <c r="BD24" s="73">
        <v>35506.158764839165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-179481.58696487872</v>
      </c>
      <c r="BO24" s="48">
        <v>44228</v>
      </c>
      <c r="BP24" s="7">
        <v>5.0700000000000002E-2</v>
      </c>
      <c r="BQ24" s="23">
        <v>-17153.094173646281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170867.32570207116</v>
      </c>
      <c r="BD25" s="73">
        <v>170867.32570207116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-207506.23441293309</v>
      </c>
      <c r="BO25" s="48">
        <v>44256</v>
      </c>
      <c r="BP25" s="7">
        <v>5.6500000000000002E-2</v>
      </c>
      <c r="BQ25" s="23">
        <v>-27386.363570032048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174149.91960906982</v>
      </c>
      <c r="BD26" s="73">
        <v>174149.91960906982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-116506.09127287114</v>
      </c>
      <c r="BO26" s="48">
        <v>44287</v>
      </c>
      <c r="BP26" s="7">
        <v>0.1069</v>
      </c>
      <c r="BQ26" s="23">
        <v>-29802.5871190953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5058923.0696393251</v>
      </c>
      <c r="BD28" s="76">
        <v>5035727.270714879</v>
      </c>
      <c r="BE28" s="76">
        <v>4636.9600000000037</v>
      </c>
      <c r="BF28" s="76">
        <v>195088.41000000021</v>
      </c>
      <c r="BG28" s="76">
        <v>0</v>
      </c>
      <c r="BH28" s="77">
        <v>-421855.60354836506</v>
      </c>
      <c r="BI28" s="78">
        <v>5</v>
      </c>
      <c r="BK28" s="32"/>
      <c r="BL28" s="32"/>
      <c r="BM28" s="34">
        <v>-3256884.9226886868</v>
      </c>
      <c r="BO28" s="32"/>
      <c r="BP28" s="32"/>
      <c r="BQ28" s="34">
        <v>-692489.44118417392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-66.183718531625345</v>
      </c>
      <c r="AT30" s="76">
        <v>66.183718531974591</v>
      </c>
      <c r="AU30" s="76">
        <v>118.09847473353148</v>
      </c>
      <c r="AV30" s="45"/>
      <c r="AW30" s="14"/>
      <c r="BB30" s="75" t="s">
        <v>146</v>
      </c>
      <c r="BC30" s="45"/>
      <c r="BD30" s="45"/>
      <c r="BE30" s="76">
        <v>0</v>
      </c>
      <c r="BF30" s="76">
        <v>0</v>
      </c>
      <c r="BG30" s="76">
        <v>0</v>
      </c>
      <c r="BH30" s="45"/>
      <c r="BI30" s="14"/>
      <c r="BQ30" s="24">
        <v>-7482634.2195639564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-9.3475016206502914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3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2006</v>
      </c>
      <c r="N4" s="207"/>
      <c r="O4" s="207"/>
      <c r="P4" s="207"/>
      <c r="R4" s="1" t="s">
        <v>9</v>
      </c>
      <c r="S4" s="207">
        <v>2006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2006</v>
      </c>
      <c r="AH4" s="207"/>
      <c r="AI4" s="207"/>
      <c r="AJ4" s="207"/>
      <c r="AS4" s="207" t="s">
        <v>9</v>
      </c>
      <c r="AT4" s="207">
        <v>2006</v>
      </c>
      <c r="BE4" s="207" t="s">
        <v>9</v>
      </c>
      <c r="BF4" s="207">
        <v>2006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468602.80700000236</v>
      </c>
      <c r="AU6" s="17" t="s">
        <v>141</v>
      </c>
      <c r="AV6" s="18"/>
      <c r="AW6" s="69">
        <v>1781097.7910000002</v>
      </c>
      <c r="BB6" s="17" t="s">
        <v>140</v>
      </c>
      <c r="BC6" s="18"/>
      <c r="BD6" s="18"/>
      <c r="BE6" s="69">
        <v>24917.167999999951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377476.69699999981</v>
      </c>
      <c r="AU7" s="70" t="s">
        <v>143</v>
      </c>
      <c r="AV7" s="56"/>
      <c r="AW7" s="71">
        <v>545937.79100000137</v>
      </c>
      <c r="BB7" s="70" t="s">
        <v>142</v>
      </c>
      <c r="BC7" s="56"/>
      <c r="BD7" s="56"/>
      <c r="BE7" s="71">
        <v>246921.42399999962</v>
      </c>
      <c r="BG7" s="70" t="s">
        <v>143</v>
      </c>
      <c r="BH7" s="56"/>
      <c r="BI7" s="71">
        <v>545937.79100000137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127016.30300000028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1576014.1800384519</v>
      </c>
      <c r="BD14" s="73">
        <v>1563057.1718749998</v>
      </c>
      <c r="BE14" s="73">
        <v>4530.2870000000003</v>
      </c>
      <c r="BF14" s="73">
        <v>5518.7072626647941</v>
      </c>
      <c r="BG14" s="73">
        <v>0</v>
      </c>
      <c r="BH14" s="22">
        <v>-250255.48499999987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888740.27177429188</v>
      </c>
      <c r="BD15" s="73">
        <v>888740.27177429188</v>
      </c>
      <c r="BE15" s="73">
        <v>2.0689999999999955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-775258.5531919651</v>
      </c>
      <c r="BO15" s="48">
        <v>43952</v>
      </c>
      <c r="BP15" s="7">
        <v>0.1133</v>
      </c>
      <c r="BQ15" s="23">
        <v>-218826.09386310325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452507.1050567627</v>
      </c>
      <c r="BD16" s="73">
        <v>452507.1050567627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-5466.8308650198387</v>
      </c>
      <c r="BO16" s="48">
        <v>43983</v>
      </c>
      <c r="BP16" s="7">
        <v>0.15740000000000001</v>
      </c>
      <c r="BQ16" s="23">
        <v>-2948.8662719469594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251187.8024101257</v>
      </c>
      <c r="BD17" s="73">
        <v>251187.8024101257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-65194.129541732553</v>
      </c>
      <c r="BO17" s="48">
        <v>44013</v>
      </c>
      <c r="BP17" s="7">
        <v>9.3100000000000002E-2</v>
      </c>
      <c r="BQ17" s="23">
        <v>-12936.004817423915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170060.69027328488</v>
      </c>
      <c r="BD18" s="73">
        <v>170060.69027328488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-173287.25697790345</v>
      </c>
      <c r="BO18" s="48">
        <v>44044</v>
      </c>
      <c r="BP18" s="7">
        <v>0.1239</v>
      </c>
      <c r="BQ18" s="23">
        <v>-51773.067614087864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100200.16416549681</v>
      </c>
      <c r="BD19" s="73">
        <v>123370.51830482483</v>
      </c>
      <c r="BE19" s="73">
        <v>4508.2006589965831</v>
      </c>
      <c r="BF19" s="73">
        <v>142135.69360308832</v>
      </c>
      <c r="BG19" s="73">
        <v>0</v>
      </c>
      <c r="BH19" s="22">
        <v>-301821.58972994238</v>
      </c>
      <c r="BI19" s="74">
        <v>7</v>
      </c>
      <c r="BK19" s="48">
        <v>44075</v>
      </c>
      <c r="BL19" s="7">
        <v>0.44819999999999999</v>
      </c>
      <c r="BM19" s="23">
        <v>-122295.04830598009</v>
      </c>
      <c r="BO19" s="48">
        <v>44075</v>
      </c>
      <c r="BP19" s="7">
        <v>0.1212</v>
      </c>
      <c r="BQ19" s="23">
        <v>-33070.414669086982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99323.222957611069</v>
      </c>
      <c r="BD20" s="73">
        <v>118271.51484298706</v>
      </c>
      <c r="BE20" s="73">
        <v>3445.0762240600507</v>
      </c>
      <c r="BF20" s="73">
        <v>53395.110565094074</v>
      </c>
      <c r="BG20" s="73">
        <v>0</v>
      </c>
      <c r="BH20" s="22">
        <v>-248330.01180165153</v>
      </c>
      <c r="BI20" s="74">
        <v>5</v>
      </c>
      <c r="BK20" s="48">
        <v>44105</v>
      </c>
      <c r="BL20" s="7">
        <v>0.4602</v>
      </c>
      <c r="BM20" s="23">
        <v>-448659.56642868777</v>
      </c>
      <c r="BO20" s="48">
        <v>44105</v>
      </c>
      <c r="BP20" s="7">
        <v>8.1100000000000005E-2</v>
      </c>
      <c r="BQ20" s="23">
        <v>-79066.255622265497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27226.624772071838</v>
      </c>
      <c r="BD21" s="73">
        <v>29045.856689453125</v>
      </c>
      <c r="BE21" s="73">
        <v>12431.535116943367</v>
      </c>
      <c r="BF21" s="73">
        <v>36814.481736953792</v>
      </c>
      <c r="BG21" s="73">
        <v>0</v>
      </c>
      <c r="BH21" s="22">
        <v>-174911.46767179979</v>
      </c>
      <c r="BI21" s="74">
        <v>3</v>
      </c>
      <c r="BK21" s="48">
        <v>44136</v>
      </c>
      <c r="BL21" s="7">
        <v>0.49840000000000001</v>
      </c>
      <c r="BM21" s="23">
        <v>-488869.98876245477</v>
      </c>
      <c r="BO21" s="48">
        <v>44136</v>
      </c>
      <c r="BP21" s="7">
        <v>6.3E-2</v>
      </c>
      <c r="BQ21" s="23">
        <v>-61795.363748063101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27347.590325832367</v>
      </c>
      <c r="BD22" s="73">
        <v>27347.590325832367</v>
      </c>
      <c r="BE22" s="73">
        <v>0</v>
      </c>
      <c r="BF22" s="73">
        <v>9057.4308321990793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-643137.2546410301</v>
      </c>
      <c r="BO22" s="48">
        <v>44166</v>
      </c>
      <c r="BP22" s="7">
        <v>5.1200000000000002E-2</v>
      </c>
      <c r="BQ22" s="23">
        <v>-72450.225385304162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45963.795743703842</v>
      </c>
      <c r="BD23" s="73">
        <v>45963.795743703842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-462504.17870282894</v>
      </c>
      <c r="BO23" s="48">
        <v>44197</v>
      </c>
      <c r="BP23" s="7">
        <v>5.8599999999999999E-2</v>
      </c>
      <c r="BQ23" s="23">
        <v>-50218.167263268071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35359.3244099617</v>
      </c>
      <c r="BD24" s="73">
        <v>35359.3244099617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-390673.97067697888</v>
      </c>
      <c r="BO24" s="48">
        <v>44228</v>
      </c>
      <c r="BP24" s="7">
        <v>5.0700000000000002E-2</v>
      </c>
      <c r="BQ24" s="23">
        <v>-37336.796066584036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139835.48882675168</v>
      </c>
      <c r="BD25" s="73">
        <v>139835.48882675168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-365109.97955260216</v>
      </c>
      <c r="BO25" s="48">
        <v>44256</v>
      </c>
      <c r="BP25" s="7">
        <v>5.6500000000000002E-2</v>
      </c>
      <c r="BQ25" s="23">
        <v>-48186.670975758054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138811.13304853439</v>
      </c>
      <c r="BD26" s="73">
        <v>138811.13304853439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-376174.16105741891</v>
      </c>
      <c r="BO26" s="48">
        <v>44287</v>
      </c>
      <c r="BP26" s="7">
        <v>0.1069</v>
      </c>
      <c r="BQ26" s="23">
        <v>-96226.412579655618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3952577.3938028808</v>
      </c>
      <c r="BD28" s="76">
        <v>3983558.2635815139</v>
      </c>
      <c r="BE28" s="76">
        <v>24917.168000000001</v>
      </c>
      <c r="BF28" s="76">
        <v>246921.42400000009</v>
      </c>
      <c r="BG28" s="76">
        <v>0</v>
      </c>
      <c r="BH28" s="77">
        <v>-975318.55420339364</v>
      </c>
      <c r="BI28" s="78">
        <v>15</v>
      </c>
      <c r="BK28" s="32"/>
      <c r="BL28" s="32"/>
      <c r="BM28" s="34">
        <v>-4316630.9187046029</v>
      </c>
      <c r="BO28" s="32"/>
      <c r="BP28" s="32"/>
      <c r="BQ28" s="34">
        <v>-764834.33887654752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-17849.257247396745</v>
      </c>
      <c r="AT30" s="76">
        <v>17960.355335104745</v>
      </c>
      <c r="AU30" s="76">
        <v>15.224366619862849</v>
      </c>
      <c r="AV30" s="45"/>
      <c r="AW30" s="14"/>
      <c r="BB30" s="75" t="s">
        <v>146</v>
      </c>
      <c r="BC30" s="45"/>
      <c r="BD30" s="45"/>
      <c r="BE30" s="76">
        <v>-5.0931703299283981E-11</v>
      </c>
      <c r="BF30" s="76">
        <v>-4.6566128730773926E-10</v>
      </c>
      <c r="BG30" s="76">
        <v>0</v>
      </c>
      <c r="BH30" s="45"/>
      <c r="BI30" s="14"/>
      <c r="BQ30" s="24">
        <v>-9497021.573232796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18.656630821526051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4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2007</v>
      </c>
      <c r="N4" s="207"/>
      <c r="O4" s="207"/>
      <c r="P4" s="207"/>
      <c r="R4" s="1" t="s">
        <v>9</v>
      </c>
      <c r="S4" s="207">
        <v>2007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2007</v>
      </c>
      <c r="AH4" s="207"/>
      <c r="AI4" s="207"/>
      <c r="AJ4" s="207"/>
      <c r="AS4" s="207" t="s">
        <v>9</v>
      </c>
      <c r="AT4" s="207">
        <v>2007</v>
      </c>
      <c r="BE4" s="207" t="s">
        <v>9</v>
      </c>
      <c r="BF4" s="207">
        <v>2007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460504.67799999833</v>
      </c>
      <c r="AU6" s="17" t="s">
        <v>141</v>
      </c>
      <c r="AV6" s="18"/>
      <c r="AW6" s="69">
        <v>1790241.9109999998</v>
      </c>
      <c r="BB6" s="17" t="s">
        <v>140</v>
      </c>
      <c r="BC6" s="18"/>
      <c r="BD6" s="18"/>
      <c r="BE6" s="69">
        <v>13220.506000000008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399487.48500000022</v>
      </c>
      <c r="AU7" s="70" t="s">
        <v>143</v>
      </c>
      <c r="AV7" s="56"/>
      <c r="AW7" s="71">
        <v>555081.91099999973</v>
      </c>
      <c r="BB7" s="70" t="s">
        <v>142</v>
      </c>
      <c r="BC7" s="56"/>
      <c r="BD7" s="56"/>
      <c r="BE7" s="71">
        <v>267455.95899999945</v>
      </c>
      <c r="BG7" s="70" t="s">
        <v>143</v>
      </c>
      <c r="BH7" s="56"/>
      <c r="BI7" s="71">
        <v>555081.91099999973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88453.167000000409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1695166.0488319395</v>
      </c>
      <c r="BD14" s="73">
        <v>1681490.1226539609</v>
      </c>
      <c r="BE14" s="73">
        <v>3115.4810000000007</v>
      </c>
      <c r="BF14" s="73">
        <v>8733.7096307983393</v>
      </c>
      <c r="BG14" s="73">
        <v>0</v>
      </c>
      <c r="BH14" s="22">
        <v>-263631.87099999998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1047324.7451324462</v>
      </c>
      <c r="BD15" s="73">
        <v>1047324.7451324462</v>
      </c>
      <c r="BE15" s="73">
        <v>70.057999999999993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-950375.23416310677</v>
      </c>
      <c r="BO15" s="48">
        <v>43952</v>
      </c>
      <c r="BP15" s="7">
        <v>0.1133</v>
      </c>
      <c r="BQ15" s="23">
        <v>-268254.89295137022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503694.58950424189</v>
      </c>
      <c r="BD16" s="73">
        <v>503694.58950424189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-18597.350974844536</v>
      </c>
      <c r="BO16" s="48">
        <v>43983</v>
      </c>
      <c r="BP16" s="7">
        <v>0.15740000000000001</v>
      </c>
      <c r="BQ16" s="23">
        <v>-10031.607414121076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261291.9698257446</v>
      </c>
      <c r="BD17" s="73">
        <v>261291.9698257446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>
        <v>0.46920000000000001</v>
      </c>
      <c r="BM17" s="23">
        <v>-54013.717160260465</v>
      </c>
      <c r="BO17" s="48">
        <v>44013</v>
      </c>
      <c r="BP17" s="7">
        <v>9.3100000000000002E-2</v>
      </c>
      <c r="BQ17" s="23">
        <v>-10717.555557587915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183172.60713577268</v>
      </c>
      <c r="BD18" s="73">
        <v>183172.60713577268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-184765.09777566351</v>
      </c>
      <c r="BO18" s="48">
        <v>44044</v>
      </c>
      <c r="BP18" s="7">
        <v>0.1239</v>
      </c>
      <c r="BQ18" s="23">
        <v>-55202.304351108527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118093.7738304138</v>
      </c>
      <c r="BD19" s="73">
        <v>132836.85038948059</v>
      </c>
      <c r="BE19" s="73">
        <v>3481.6276914062496</v>
      </c>
      <c r="BF19" s="73">
        <v>146941.84069137575</v>
      </c>
      <c r="BG19" s="73">
        <v>0</v>
      </c>
      <c r="BH19" s="22">
        <v>-165062.63257997838</v>
      </c>
      <c r="BI19" s="74">
        <v>9</v>
      </c>
      <c r="BK19" s="48">
        <v>44075</v>
      </c>
      <c r="BL19" s="7">
        <v>0.44819999999999999</v>
      </c>
      <c r="BM19" s="23">
        <v>-128682.32026247655</v>
      </c>
      <c r="BO19" s="48">
        <v>44075</v>
      </c>
      <c r="BP19" s="7">
        <v>0.1212</v>
      </c>
      <c r="BQ19" s="23">
        <v>-34797.628772450153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119628.06221771239</v>
      </c>
      <c r="BD20" s="73">
        <v>132752.67621612549</v>
      </c>
      <c r="BE20" s="73">
        <v>3082.5920958862184</v>
      </c>
      <c r="BF20" s="73">
        <v>56059.355919250695</v>
      </c>
      <c r="BG20" s="73">
        <v>0</v>
      </c>
      <c r="BH20" s="22">
        <v>-159980.79561379127</v>
      </c>
      <c r="BI20" s="74">
        <v>8</v>
      </c>
      <c r="BK20" s="48">
        <v>44105</v>
      </c>
      <c r="BL20" s="7">
        <v>0.4602</v>
      </c>
      <c r="BM20" s="23">
        <v>-342985.10548185947</v>
      </c>
      <c r="BO20" s="48">
        <v>44105</v>
      </c>
      <c r="BP20" s="7">
        <v>8.1100000000000005E-2</v>
      </c>
      <c r="BQ20" s="23">
        <v>-60443.485559710571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24083.954050540924</v>
      </c>
      <c r="BD21" s="73">
        <v>25808.882368087769</v>
      </c>
      <c r="BE21" s="73">
        <v>3470.7472127075457</v>
      </c>
      <c r="BF21" s="73">
        <v>51302.250215459149</v>
      </c>
      <c r="BG21" s="73">
        <v>0</v>
      </c>
      <c r="BH21" s="22">
        <v>-200754.46368239631</v>
      </c>
      <c r="BI21" s="74">
        <v>13</v>
      </c>
      <c r="BK21" s="48">
        <v>44136</v>
      </c>
      <c r="BL21" s="7">
        <v>0.49840000000000001</v>
      </c>
      <c r="BM21" s="23">
        <v>-350212.18814247736</v>
      </c>
      <c r="BO21" s="48">
        <v>44136</v>
      </c>
      <c r="BP21" s="7">
        <v>6.3E-2</v>
      </c>
      <c r="BQ21" s="23">
        <v>-44268.394568571573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22066.512112140656</v>
      </c>
      <c r="BD22" s="73">
        <v>22066.512112140656</v>
      </c>
      <c r="BE22" s="73">
        <v>0</v>
      </c>
      <c r="BF22" s="73">
        <v>4048.7801868807728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-533790.57375095086</v>
      </c>
      <c r="BO22" s="48">
        <v>44166</v>
      </c>
      <c r="BP22" s="7">
        <v>5.1200000000000002E-2</v>
      </c>
      <c r="BQ22" s="23">
        <v>-60132.183445651674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41318.108934402466</v>
      </c>
      <c r="BD23" s="73">
        <v>41318.108934402466</v>
      </c>
      <c r="BE23" s="73">
        <v>0</v>
      </c>
      <c r="BF23" s="73">
        <v>370.02235623551053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-394802.40344206284</v>
      </c>
      <c r="BO23" s="48">
        <v>44197</v>
      </c>
      <c r="BP23" s="7">
        <v>5.8599999999999999E-2</v>
      </c>
      <c r="BQ23" s="23">
        <v>-42867.18703299034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30507.725679397583</v>
      </c>
      <c r="BD24" s="73">
        <v>30507.725679397583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-378633.7089748357</v>
      </c>
      <c r="BO24" s="48">
        <v>44228</v>
      </c>
      <c r="BP24" s="7">
        <v>5.0700000000000002E-2</v>
      </c>
      <c r="BQ24" s="23">
        <v>-36186.105645662909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146300.52807617185</v>
      </c>
      <c r="BD25" s="73">
        <v>146300.52807617185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-203785.21457048287</v>
      </c>
      <c r="BO25" s="48">
        <v>44256</v>
      </c>
      <c r="BP25" s="7">
        <v>5.6500000000000002E-2</v>
      </c>
      <c r="BQ25" s="23">
        <v>-26895.268916683679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146771.24690246582</v>
      </c>
      <c r="BD26" s="73">
        <v>146771.24690246582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-249548.23801824483</v>
      </c>
      <c r="BO26" s="48">
        <v>44287</v>
      </c>
      <c r="BP26" s="7">
        <v>0.1069</v>
      </c>
      <c r="BQ26" s="23">
        <v>-63835.143919957816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4339419.8722333908</v>
      </c>
      <c r="BD28" s="76">
        <v>4355336.5649304381</v>
      </c>
      <c r="BE28" s="76">
        <v>13220.506000000014</v>
      </c>
      <c r="BF28" s="76">
        <v>267455.95900000026</v>
      </c>
      <c r="BG28" s="76">
        <v>0</v>
      </c>
      <c r="BH28" s="77">
        <v>-789429.76287616603</v>
      </c>
      <c r="BI28" s="78">
        <v>30</v>
      </c>
      <c r="BK28" s="32"/>
      <c r="BL28" s="32"/>
      <c r="BM28" s="34">
        <v>-3790191.1527172662</v>
      </c>
      <c r="BO28" s="32"/>
      <c r="BP28" s="32"/>
      <c r="BQ28" s="34">
        <v>-713631.75813586661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-19180.259047380183</v>
      </c>
      <c r="AT30" s="76">
        <v>19430.069588577899</v>
      </c>
      <c r="AU30" s="76">
        <v>3.637978807091713E-10</v>
      </c>
      <c r="AV30" s="45"/>
      <c r="AW30" s="14"/>
      <c r="BB30" s="75" t="s">
        <v>146</v>
      </c>
      <c r="BC30" s="45"/>
      <c r="BD30" s="45"/>
      <c r="BE30" s="76">
        <v>0</v>
      </c>
      <c r="BF30" s="76">
        <v>-8.149072527885437E-10</v>
      </c>
      <c r="BG30" s="76">
        <v>0</v>
      </c>
      <c r="BH30" s="45"/>
      <c r="BI30" s="14"/>
      <c r="BQ30" s="24">
        <v>-8419979.2480299659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20.265103349462152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19"/>
  <dimension ref="A1:BQ32"/>
  <sheetViews>
    <sheetView topLeftCell="AB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2" max="62" width="4.21875" customWidth="1"/>
    <col min="64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207" t="s">
        <v>9</v>
      </c>
      <c r="G4" s="207">
        <v>2008</v>
      </c>
      <c r="N4" s="207"/>
      <c r="O4" s="207"/>
      <c r="P4" s="207"/>
      <c r="R4" s="1" t="s">
        <v>9</v>
      </c>
      <c r="S4" s="207">
        <v>2008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2008</v>
      </c>
      <c r="AH4" s="207"/>
      <c r="AI4" s="207"/>
      <c r="AJ4" s="207"/>
      <c r="AS4" s="207" t="s">
        <v>9</v>
      </c>
      <c r="AT4" s="207">
        <v>2008</v>
      </c>
      <c r="BE4" s="207" t="s">
        <v>9</v>
      </c>
      <c r="BF4" s="207">
        <v>2008</v>
      </c>
      <c r="BH4" t="s">
        <v>28</v>
      </c>
    </row>
    <row r="5" spans="1:69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271439.47799999971</v>
      </c>
      <c r="AU6" s="17" t="s">
        <v>141</v>
      </c>
      <c r="AV6" s="18"/>
      <c r="AW6" s="69">
        <v>1773010.3580000019</v>
      </c>
      <c r="BB6" s="17" t="s">
        <v>140</v>
      </c>
      <c r="BC6" s="18"/>
      <c r="BD6" s="18"/>
      <c r="BE6" s="69">
        <v>21868.91399999999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337045.86799999885</v>
      </c>
      <c r="AU7" s="70" t="s">
        <v>143</v>
      </c>
      <c r="AV7" s="56"/>
      <c r="AW7" s="71">
        <v>537850.35799999826</v>
      </c>
      <c r="BB7" s="70" t="s">
        <v>142</v>
      </c>
      <c r="BC7" s="56"/>
      <c r="BD7" s="56"/>
      <c r="BE7" s="71">
        <v>193519.52799999958</v>
      </c>
      <c r="BG7" s="70" t="s">
        <v>143</v>
      </c>
      <c r="BH7" s="56"/>
      <c r="BI7" s="71">
        <v>537850.35799999826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238078.10300000041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">
        <v>71</v>
      </c>
      <c r="BM10" s="6" t="s">
        <v>71</v>
      </c>
      <c r="BO10" s="3" t="s">
        <v>13</v>
      </c>
      <c r="BP10" s="4" t="s">
        <v>72</v>
      </c>
      <c r="BQ10" s="6" t="s">
        <v>72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1432085.010230504</v>
      </c>
      <c r="BD14" s="73">
        <v>1413060.967134034</v>
      </c>
      <c r="BE14" s="73">
        <v>11098.25</v>
      </c>
      <c r="BF14" s="73">
        <v>7805.5350000000026</v>
      </c>
      <c r="BG14" s="73">
        <v>0</v>
      </c>
      <c r="BH14" s="22">
        <v>-333832.63400000008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923526.61007600243</v>
      </c>
      <c r="BD15" s="73">
        <v>923526.61007600243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>
        <v>0.40139999999999998</v>
      </c>
      <c r="BM15" s="23">
        <v>-334689.43570637127</v>
      </c>
      <c r="BO15" s="48">
        <v>43952</v>
      </c>
      <c r="BP15" s="7">
        <v>0.1133</v>
      </c>
      <c r="BQ15" s="23">
        <v>-94470.137183686747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435965.77245839668</v>
      </c>
      <c r="BD16" s="73">
        <v>435965.77245839668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>
        <v>0.2918</v>
      </c>
      <c r="BM16" s="23">
        <v>-8731.219366593994</v>
      </c>
      <c r="BO16" s="48">
        <v>43983</v>
      </c>
      <c r="BP16" s="7">
        <v>0.15740000000000001</v>
      </c>
      <c r="BQ16" s="23">
        <v>-4709.7118858872336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245513.13490850086</v>
      </c>
      <c r="BD17" s="73">
        <v>245609.27947797527</v>
      </c>
      <c r="BE17" s="73">
        <v>179.28030303955069</v>
      </c>
      <c r="BF17" s="73">
        <v>0</v>
      </c>
      <c r="BG17" s="73">
        <v>0</v>
      </c>
      <c r="BH17" s="22">
        <v>379.65357989377003</v>
      </c>
      <c r="BI17" s="74">
        <v>0</v>
      </c>
      <c r="BK17" s="48">
        <v>44013</v>
      </c>
      <c r="BL17" s="7">
        <v>0.46920000000000001</v>
      </c>
      <c r="BM17" s="23">
        <v>-15214.837695136801</v>
      </c>
      <c r="BO17" s="48">
        <v>44013</v>
      </c>
      <c r="BP17" s="7">
        <v>9.3100000000000002E-2</v>
      </c>
      <c r="BQ17" s="23">
        <v>-3018.9714181953032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178358.74893980514</v>
      </c>
      <c r="BD18" s="73">
        <v>178358.74893980514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>
        <v>0.41470000000000001</v>
      </c>
      <c r="BM18" s="23">
        <v>-150930.9390480154</v>
      </c>
      <c r="BO18" s="48">
        <v>44044</v>
      </c>
      <c r="BP18" s="7">
        <v>0.1239</v>
      </c>
      <c r="BQ18" s="23">
        <v>-45093.666139496279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115975.8181444017</v>
      </c>
      <c r="BD19" s="73">
        <v>124711.57289315958</v>
      </c>
      <c r="BE19" s="73">
        <v>2278.4527214355471</v>
      </c>
      <c r="BF19" s="73">
        <v>105577.2087121887</v>
      </c>
      <c r="BG19" s="73">
        <v>0</v>
      </c>
      <c r="BH19" s="22">
        <v>-67003.739587398246</v>
      </c>
      <c r="BI19" s="74">
        <v>14</v>
      </c>
      <c r="BK19" s="48">
        <v>44075</v>
      </c>
      <c r="BL19" s="7">
        <v>0.44819999999999999</v>
      </c>
      <c r="BM19" s="23">
        <v>-151294.22337307985</v>
      </c>
      <c r="BO19" s="48">
        <v>44075</v>
      </c>
      <c r="BP19" s="7">
        <v>0.1212</v>
      </c>
      <c r="BQ19" s="23">
        <v>-40912.226400752515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113185.11784789764</v>
      </c>
      <c r="BD20" s="73">
        <v>119748.41268255879</v>
      </c>
      <c r="BE20" s="73">
        <v>1927.6228033447239</v>
      </c>
      <c r="BF20" s="73">
        <v>37485.445792053339</v>
      </c>
      <c r="BG20" s="73">
        <v>0</v>
      </c>
      <c r="BH20" s="22">
        <v>-43642.264663773676</v>
      </c>
      <c r="BI20" s="74">
        <v>13</v>
      </c>
      <c r="BK20" s="48">
        <v>44105</v>
      </c>
      <c r="BL20" s="7">
        <v>0.4602</v>
      </c>
      <c r="BM20" s="23">
        <v>-777086.79520440858</v>
      </c>
      <c r="BO20" s="48">
        <v>44105</v>
      </c>
      <c r="BP20" s="7">
        <v>8.1100000000000005E-2</v>
      </c>
      <c r="BQ20" s="23">
        <v>-136944.23965901247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15595.549985420044</v>
      </c>
      <c r="BD21" s="73">
        <v>16790.255918514089</v>
      </c>
      <c r="BE21" s="73">
        <v>6385.3081721801718</v>
      </c>
      <c r="BF21" s="73">
        <v>37389.552648101846</v>
      </c>
      <c r="BG21" s="73">
        <v>0</v>
      </c>
      <c r="BH21" s="22">
        <v>-156995.80592807519</v>
      </c>
      <c r="BI21" s="74">
        <v>14</v>
      </c>
      <c r="BK21" s="48">
        <v>44136</v>
      </c>
      <c r="BL21" s="7">
        <v>0.49840000000000001</v>
      </c>
      <c r="BM21" s="23">
        <v>-829959.23116759909</v>
      </c>
      <c r="BO21" s="48">
        <v>44136</v>
      </c>
      <c r="BP21" s="7">
        <v>6.3E-2</v>
      </c>
      <c r="BQ21" s="23">
        <v>-104910.57697343247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14409.254854540051</v>
      </c>
      <c r="BD22" s="73">
        <v>14409.254854540051</v>
      </c>
      <c r="BE22" s="73">
        <v>0</v>
      </c>
      <c r="BF22" s="73">
        <v>5261.7858476562842</v>
      </c>
      <c r="BG22" s="73">
        <v>0</v>
      </c>
      <c r="BH22" s="22">
        <v>0</v>
      </c>
      <c r="BI22" s="74">
        <v>0</v>
      </c>
      <c r="BK22" s="48">
        <v>44166</v>
      </c>
      <c r="BL22" s="7">
        <v>0.45450000000000002</v>
      </c>
      <c r="BM22" s="23">
        <v>-1230000.5746737956</v>
      </c>
      <c r="BO22" s="48">
        <v>44166</v>
      </c>
      <c r="BP22" s="7">
        <v>5.1200000000000002E-2</v>
      </c>
      <c r="BQ22" s="23">
        <v>-138561.12084334067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26083.838875470137</v>
      </c>
      <c r="BD23" s="73">
        <v>26083.838875470137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48">
        <v>44197</v>
      </c>
      <c r="BL23" s="7">
        <v>0.53969999999999996</v>
      </c>
      <c r="BM23" s="23">
        <v>-1207368.9905586636</v>
      </c>
      <c r="BO23" s="48">
        <v>44197</v>
      </c>
      <c r="BP23" s="7">
        <v>5.8599999999999999E-2</v>
      </c>
      <c r="BQ23" s="23">
        <v>-131094.72456316045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12963.654758839995</v>
      </c>
      <c r="BD24" s="73">
        <v>12963.654758839995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48">
        <v>44228</v>
      </c>
      <c r="BL24" s="7">
        <v>0.53049999999999997</v>
      </c>
      <c r="BM24" s="23">
        <v>-754525.52381047036</v>
      </c>
      <c r="BO24" s="48">
        <v>44228</v>
      </c>
      <c r="BP24" s="7">
        <v>5.0700000000000002E-2</v>
      </c>
      <c r="BQ24" s="23">
        <v>-72110.167874063802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110481.48163070115</v>
      </c>
      <c r="BD25" s="73">
        <v>110481.48163070115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>
        <v>0.42809999999999998</v>
      </c>
      <c r="BM25" s="23">
        <v>-447425.67863711785</v>
      </c>
      <c r="BO25" s="48">
        <v>44256</v>
      </c>
      <c r="BP25" s="7">
        <v>5.6500000000000002E-2</v>
      </c>
      <c r="BQ25" s="23">
        <v>-59050.574265351926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115415.75243289914</v>
      </c>
      <c r="BD26" s="73">
        <v>115415.75243289914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>
        <v>0.41789999999999999</v>
      </c>
      <c r="BM26" s="23">
        <v>-366992.5848903025</v>
      </c>
      <c r="BO26" s="48">
        <v>44287</v>
      </c>
      <c r="BP26" s="7">
        <v>0.1069</v>
      </c>
      <c r="BQ26" s="23">
        <v>-93877.739470622968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3739559.7451433786</v>
      </c>
      <c r="BD28" s="76">
        <v>3737125.6021328964</v>
      </c>
      <c r="BE28" s="76">
        <v>21868.913999999993</v>
      </c>
      <c r="BF28" s="76">
        <v>193519.52800000017</v>
      </c>
      <c r="BG28" s="76">
        <v>0</v>
      </c>
      <c r="BH28" s="77">
        <v>-601094.7905993535</v>
      </c>
      <c r="BI28" s="78">
        <v>41</v>
      </c>
      <c r="BK28" s="32"/>
      <c r="BL28" s="32"/>
      <c r="BM28" s="34">
        <v>-6274220.0341315549</v>
      </c>
      <c r="BO28" s="32"/>
      <c r="BP28" s="32"/>
      <c r="BQ28" s="34">
        <v>-924753.85667700274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-5758.4441728083766</v>
      </c>
      <c r="AT30" s="76">
        <v>5886.4561712298892</v>
      </c>
      <c r="AU30" s="76">
        <v>52.011301841848763</v>
      </c>
      <c r="AV30" s="45"/>
      <c r="AW30" s="14"/>
      <c r="BB30" s="75" t="s">
        <v>146</v>
      </c>
      <c r="BC30" s="45"/>
      <c r="BD30" s="45"/>
      <c r="BE30" s="76">
        <v>0</v>
      </c>
      <c r="BF30" s="76">
        <v>-5.8207660913467407E-10</v>
      </c>
      <c r="BG30" s="76">
        <v>0</v>
      </c>
      <c r="BH30" s="45"/>
      <c r="BI30" s="14"/>
      <c r="BQ30" s="24">
        <v>-13240430.752980772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>
        <v>67.778186708688736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3:L3"/>
    <mergeCell ref="N3:V3"/>
    <mergeCell ref="AB3:AJ3"/>
    <mergeCell ref="AP3:AW3"/>
    <mergeCell ref="BB3:BI3"/>
    <mergeCell ref="A1:L1"/>
    <mergeCell ref="N1:V1"/>
    <mergeCell ref="AB1:AJ1"/>
    <mergeCell ref="AP1:AW1"/>
    <mergeCell ref="BB1:BI1"/>
    <mergeCell ref="A2:L2"/>
    <mergeCell ref="N2:V2"/>
    <mergeCell ref="AB2:AJ2"/>
    <mergeCell ref="AP2:AW2"/>
    <mergeCell ref="BB2:BI2"/>
  </mergeCells>
  <pageMargins left="0.7" right="0.7" top="0.75" bottom="0.75" header="0.3" footer="0.3"/>
  <pageSetup scale="75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7"/>
  <dimension ref="A1:BO32"/>
  <sheetViews>
    <sheetView topLeftCell="AK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</cols>
  <sheetData>
    <row r="1" spans="1:67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7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7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7" x14ac:dyDescent="0.25">
      <c r="C4" s="1"/>
      <c r="D4" s="1"/>
      <c r="F4" s="207" t="s">
        <v>9</v>
      </c>
      <c r="G4" s="207">
        <v>2008</v>
      </c>
      <c r="N4" s="207"/>
      <c r="O4" s="207"/>
      <c r="P4" s="207"/>
      <c r="R4" s="1" t="s">
        <v>9</v>
      </c>
      <c r="S4" s="207">
        <v>2008</v>
      </c>
      <c r="T4" s="207"/>
      <c r="U4" s="207"/>
      <c r="V4" s="207"/>
      <c r="AB4" s="207"/>
      <c r="AC4" s="207"/>
      <c r="AD4" s="207"/>
      <c r="AE4" s="207"/>
      <c r="AF4" s="1" t="s">
        <v>9</v>
      </c>
      <c r="AG4" s="207">
        <v>2008</v>
      </c>
      <c r="AH4" s="207"/>
      <c r="AI4" s="207"/>
      <c r="AJ4" s="207"/>
      <c r="AS4" s="207" t="s">
        <v>9</v>
      </c>
      <c r="AT4" s="207">
        <v>2008</v>
      </c>
      <c r="BE4" s="207" t="s">
        <v>9</v>
      </c>
      <c r="BF4" s="207">
        <v>2008</v>
      </c>
      <c r="BH4" t="s">
        <v>28</v>
      </c>
    </row>
    <row r="5" spans="1:67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7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271439.47799999971</v>
      </c>
      <c r="AU6" t="s">
        <v>141</v>
      </c>
      <c r="AW6">
        <v>1773010.3580000019</v>
      </c>
      <c r="BB6" s="17" t="s">
        <v>140</v>
      </c>
      <c r="BC6" s="18"/>
      <c r="BD6" s="18"/>
      <c r="BE6" s="69">
        <v>21868.91399999999</v>
      </c>
      <c r="BG6" t="s">
        <v>141</v>
      </c>
      <c r="BI6">
        <v>0</v>
      </c>
    </row>
    <row r="7" spans="1:67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337045.86799999885</v>
      </c>
      <c r="AU7" t="s">
        <v>143</v>
      </c>
      <c r="AW7">
        <v>537850.35799999826</v>
      </c>
      <c r="BB7" s="70" t="s">
        <v>142</v>
      </c>
      <c r="BC7" s="56"/>
      <c r="BD7" s="56"/>
      <c r="BE7" s="71">
        <v>193519.52799999958</v>
      </c>
      <c r="BG7" t="s">
        <v>143</v>
      </c>
      <c r="BI7">
        <v>537850.35799999826</v>
      </c>
    </row>
    <row r="8" spans="1:67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238078.10300000041</v>
      </c>
      <c r="AU8" t="s">
        <v>145</v>
      </c>
      <c r="AW8">
        <v>1576800</v>
      </c>
      <c r="BB8" s="36" t="s">
        <v>144</v>
      </c>
      <c r="BC8" s="37"/>
      <c r="BD8" s="37"/>
      <c r="BE8" s="72">
        <v>0</v>
      </c>
      <c r="BG8" t="s">
        <v>145</v>
      </c>
      <c r="BI8">
        <v>0</v>
      </c>
    </row>
    <row r="9" spans="1:67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7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</row>
    <row r="11" spans="1:67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</row>
    <row r="12" spans="1:67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</row>
    <row r="13" spans="1:67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</row>
    <row r="14" spans="1:67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1432085.010230504</v>
      </c>
      <c r="BD14" s="73">
        <v>1413060.967134034</v>
      </c>
      <c r="BE14" s="73">
        <v>11098.25</v>
      </c>
      <c r="BF14" s="73">
        <v>7805.5350000000026</v>
      </c>
      <c r="BG14" s="73">
        <v>0</v>
      </c>
      <c r="BH14" s="22">
        <v>-333832.63400000008</v>
      </c>
      <c r="BI14" s="74">
        <v>0</v>
      </c>
    </row>
    <row r="15" spans="1:67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923526.61007600243</v>
      </c>
      <c r="BD15" s="73">
        <v>923526.61007600243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173"/>
      <c r="BO15" s="173"/>
    </row>
    <row r="16" spans="1:67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50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435965.77245839668</v>
      </c>
      <c r="BD16" s="73">
        <v>435965.77245839668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173"/>
      <c r="BO16" s="173"/>
    </row>
    <row r="17" spans="1:67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50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245513.13490850086</v>
      </c>
      <c r="BD17" s="73">
        <v>245609.27947797527</v>
      </c>
      <c r="BE17" s="73">
        <v>179.28030303955069</v>
      </c>
      <c r="BF17" s="73">
        <v>0</v>
      </c>
      <c r="BG17" s="73">
        <v>0</v>
      </c>
      <c r="BH17" s="22">
        <v>379.65357989377003</v>
      </c>
      <c r="BI17" s="74">
        <v>0</v>
      </c>
      <c r="BK17" s="173"/>
      <c r="BO17" s="173"/>
    </row>
    <row r="18" spans="1:67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50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178358.74893980514</v>
      </c>
      <c r="BD18" s="73">
        <v>178358.74893980514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173"/>
      <c r="BO18" s="173"/>
    </row>
    <row r="19" spans="1:67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50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115975.8181444017</v>
      </c>
      <c r="BD19" s="73">
        <v>124711.57289315958</v>
      </c>
      <c r="BE19" s="73">
        <v>2278.4527214355471</v>
      </c>
      <c r="BF19" s="73">
        <v>105577.2087121887</v>
      </c>
      <c r="BG19" s="73">
        <v>0</v>
      </c>
      <c r="BH19" s="22">
        <v>-67003.739587398246</v>
      </c>
      <c r="BI19" s="74">
        <v>14</v>
      </c>
      <c r="BK19" s="173"/>
      <c r="BO19" s="173"/>
    </row>
    <row r="20" spans="1:67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50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113185.11784789764</v>
      </c>
      <c r="BD20" s="73">
        <v>119748.41268255879</v>
      </c>
      <c r="BE20" s="73">
        <v>1927.6228033447239</v>
      </c>
      <c r="BF20" s="73">
        <v>37485.445792053339</v>
      </c>
      <c r="BG20" s="73">
        <v>0</v>
      </c>
      <c r="BH20" s="22">
        <v>-43642.264663773676</v>
      </c>
      <c r="BI20" s="74">
        <v>13</v>
      </c>
      <c r="BK20" s="173"/>
      <c r="BO20" s="173"/>
    </row>
    <row r="21" spans="1:67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50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15595.549985420044</v>
      </c>
      <c r="BD21" s="73">
        <v>16790.255918514089</v>
      </c>
      <c r="BE21" s="73">
        <v>6385.3081721801718</v>
      </c>
      <c r="BF21" s="73">
        <v>37389.552648101846</v>
      </c>
      <c r="BG21" s="73">
        <v>0</v>
      </c>
      <c r="BH21" s="22">
        <v>-156995.80592807519</v>
      </c>
      <c r="BI21" s="74">
        <v>14</v>
      </c>
      <c r="BK21" s="173"/>
      <c r="BO21" s="173"/>
    </row>
    <row r="22" spans="1:67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50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14409.254854540051</v>
      </c>
      <c r="BD22" s="73">
        <v>14409.254854540051</v>
      </c>
      <c r="BE22" s="73">
        <v>0</v>
      </c>
      <c r="BF22" s="73">
        <v>5261.7858476562842</v>
      </c>
      <c r="BG22" s="73">
        <v>0</v>
      </c>
      <c r="BH22" s="22">
        <v>0</v>
      </c>
      <c r="BI22" s="74">
        <v>0</v>
      </c>
      <c r="BK22" s="173"/>
      <c r="BO22" s="173"/>
    </row>
    <row r="23" spans="1:67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50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26083.838875470137</v>
      </c>
      <c r="BD23" s="73">
        <v>26083.838875470137</v>
      </c>
      <c r="BE23" s="73">
        <v>0</v>
      </c>
      <c r="BF23" s="73">
        <v>0</v>
      </c>
      <c r="BG23" s="73">
        <v>0</v>
      </c>
      <c r="BH23" s="22">
        <v>0</v>
      </c>
      <c r="BI23" s="74">
        <v>0</v>
      </c>
      <c r="BK23" s="173"/>
      <c r="BO23" s="173"/>
    </row>
    <row r="24" spans="1:67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50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12963.654758839995</v>
      </c>
      <c r="BD24" s="73">
        <v>12963.654758839995</v>
      </c>
      <c r="BE24" s="73">
        <v>0</v>
      </c>
      <c r="BF24" s="73">
        <v>0</v>
      </c>
      <c r="BG24" s="73">
        <v>0</v>
      </c>
      <c r="BH24" s="22">
        <v>0</v>
      </c>
      <c r="BI24" s="74">
        <v>0</v>
      </c>
      <c r="BK24" s="173"/>
      <c r="BO24" s="173"/>
    </row>
    <row r="25" spans="1:67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50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110481.48163070115</v>
      </c>
      <c r="BD25" s="73">
        <v>110481.48163070115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173"/>
      <c r="BO25" s="173"/>
    </row>
    <row r="26" spans="1:67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50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115415.75243289914</v>
      </c>
      <c r="BD26" s="73">
        <v>115415.75243289914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173"/>
      <c r="BO26" s="173"/>
    </row>
    <row r="27" spans="1:67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50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</row>
    <row r="28" spans="1:67" ht="14.4" thickTop="1" thickBot="1" x14ac:dyDescent="0.3">
      <c r="N28" s="48"/>
      <c r="O28" s="49"/>
      <c r="P28" s="50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3739559.7451433786</v>
      </c>
      <c r="BD28" s="76">
        <v>3737125.6021328964</v>
      </c>
      <c r="BE28" s="76">
        <v>21868.913999999993</v>
      </c>
      <c r="BF28" s="76">
        <v>193519.52800000017</v>
      </c>
      <c r="BG28" s="76">
        <v>0</v>
      </c>
      <c r="BH28" s="77">
        <v>-601094.7905993535</v>
      </c>
      <c r="BI28" s="78">
        <v>41</v>
      </c>
    </row>
    <row r="29" spans="1:67" ht="14.4" thickTop="1" thickBot="1" x14ac:dyDescent="0.3">
      <c r="N29" s="57" t="s">
        <v>139</v>
      </c>
      <c r="O29" s="58"/>
      <c r="P29" s="59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7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-5758.4441728083766</v>
      </c>
      <c r="AT30" s="76">
        <v>5886.4561712298892</v>
      </c>
      <c r="AU30" s="76">
        <v>52.011301841848763</v>
      </c>
      <c r="AV30" s="45"/>
      <c r="AW30" s="14"/>
      <c r="BB30" s="75" t="s">
        <v>146</v>
      </c>
      <c r="BC30" s="45"/>
      <c r="BD30" s="45"/>
      <c r="BE30" s="76">
        <v>0</v>
      </c>
      <c r="BF30" s="76">
        <v>-5.8207660913467407E-10</v>
      </c>
      <c r="BG30" s="76">
        <v>0</v>
      </c>
      <c r="BH30" s="45"/>
      <c r="BI30" s="14"/>
    </row>
    <row r="31" spans="1:67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</row>
    <row r="32" spans="1:67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Sheet20"/>
  <dimension ref="A1:BI32"/>
  <sheetViews>
    <sheetView zoomScale="110" zoomScaleNormal="110" workbookViewId="0">
      <selection sqref="A1:XFD1048576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</cols>
  <sheetData>
    <row r="1" spans="1:61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1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1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1" x14ac:dyDescent="0.25">
      <c r="C4" s="1"/>
      <c r="D4" s="1"/>
      <c r="F4" s="207"/>
      <c r="G4" s="207"/>
      <c r="N4" s="207"/>
      <c r="O4" s="207"/>
      <c r="P4" s="207"/>
      <c r="R4" s="1"/>
      <c r="S4" s="207"/>
      <c r="T4" s="207"/>
      <c r="U4" s="207"/>
      <c r="V4" s="207"/>
      <c r="AB4" s="207"/>
      <c r="AC4" s="207"/>
      <c r="AD4" s="207"/>
      <c r="AE4" s="207"/>
      <c r="AF4" s="1"/>
      <c r="AG4" s="207"/>
      <c r="AH4" s="207"/>
      <c r="AI4" s="207"/>
      <c r="AJ4" s="207"/>
      <c r="AS4" s="207"/>
      <c r="AT4" s="207"/>
      <c r="BE4" s="207"/>
      <c r="BF4" s="207"/>
    </row>
    <row r="5" spans="1:61" x14ac:dyDescent="0.25">
      <c r="N5" s="207"/>
      <c r="O5" s="207"/>
      <c r="P5" s="207"/>
      <c r="Q5" s="207"/>
      <c r="R5" s="207"/>
      <c r="S5" s="207"/>
      <c r="T5" s="207"/>
      <c r="U5" s="207"/>
      <c r="V5" s="207"/>
      <c r="AB5" s="207"/>
      <c r="AC5" s="207"/>
      <c r="AD5" s="207"/>
      <c r="AE5" s="207"/>
      <c r="AF5" s="207"/>
      <c r="AG5" s="207"/>
      <c r="AH5" s="207"/>
      <c r="AI5" s="207"/>
      <c r="AJ5" s="207"/>
    </row>
    <row r="6" spans="1:61" x14ac:dyDescent="0.25">
      <c r="A6" t="s">
        <v>69</v>
      </c>
      <c r="AP6" s="17"/>
      <c r="AQ6" s="18"/>
      <c r="AR6" s="18"/>
      <c r="AS6" s="69"/>
      <c r="BB6" s="17"/>
      <c r="BC6" s="18"/>
      <c r="BD6" s="18"/>
      <c r="BE6" s="69"/>
    </row>
    <row r="7" spans="1:61" x14ac:dyDescent="0.25">
      <c r="S7" s="35"/>
      <c r="T7" s="35"/>
      <c r="U7" s="35"/>
      <c r="V7" s="35"/>
      <c r="AG7" s="35"/>
      <c r="AH7" s="35"/>
      <c r="AI7" s="35"/>
      <c r="AJ7" s="35"/>
      <c r="AP7" s="70"/>
      <c r="AQ7" s="56"/>
      <c r="AR7" s="56"/>
      <c r="AS7" s="71"/>
      <c r="BB7" s="70"/>
      <c r="BC7" s="56"/>
      <c r="BD7" s="56"/>
      <c r="BE7" s="71"/>
    </row>
    <row r="8" spans="1:61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S8" s="17"/>
      <c r="T8" s="18"/>
      <c r="U8" s="18"/>
      <c r="V8" s="19"/>
      <c r="AG8" s="17"/>
      <c r="AH8" s="18"/>
      <c r="AI8" s="18"/>
      <c r="AJ8" s="19"/>
      <c r="AP8" s="36"/>
      <c r="AQ8" s="37"/>
      <c r="AR8" s="37"/>
      <c r="AS8" s="72"/>
      <c r="BB8" s="36"/>
      <c r="BC8" s="37"/>
      <c r="BD8" s="37"/>
      <c r="BE8" s="72"/>
    </row>
    <row r="9" spans="1:61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/>
      <c r="T9" s="37"/>
      <c r="U9" s="37"/>
      <c r="V9" s="38"/>
      <c r="AG9" s="36"/>
      <c r="AH9" s="37"/>
      <c r="AI9" s="37"/>
      <c r="AJ9" s="38"/>
    </row>
    <row r="10" spans="1:61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/>
      <c r="AQ10" s="39"/>
      <c r="AR10" s="39"/>
      <c r="AS10" s="39"/>
      <c r="AT10" s="39"/>
      <c r="AU10" s="39"/>
      <c r="AV10" s="39"/>
      <c r="AW10" s="40"/>
      <c r="BB10" s="3"/>
      <c r="BC10" s="39"/>
      <c r="BD10" s="39"/>
      <c r="BE10" s="39"/>
      <c r="BF10" s="39"/>
      <c r="BG10" s="39"/>
      <c r="BH10" s="39"/>
      <c r="BI10" s="40"/>
    </row>
    <row r="11" spans="1:61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/>
      <c r="AR11" s="42"/>
      <c r="AS11" s="42"/>
      <c r="AT11" s="42"/>
      <c r="AU11" s="42"/>
      <c r="AV11" s="42"/>
      <c r="AW11" s="43"/>
      <c r="BB11" s="7"/>
      <c r="BC11" s="42"/>
      <c r="BD11" s="42"/>
      <c r="BE11" s="42"/>
      <c r="BF11" s="42"/>
      <c r="BG11" s="42"/>
      <c r="BH11" s="42"/>
      <c r="BI11" s="43"/>
    </row>
    <row r="12" spans="1:61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/>
      <c r="O12" s="39"/>
      <c r="P12" s="40"/>
      <c r="Q12" s="4"/>
      <c r="R12" s="40"/>
      <c r="S12" s="3"/>
      <c r="T12" s="40"/>
      <c r="U12" s="39"/>
      <c r="V12" s="41"/>
      <c r="AB12" s="3"/>
      <c r="AC12" s="39"/>
      <c r="AD12" s="40"/>
      <c r="AE12" s="4"/>
      <c r="AF12" s="40"/>
      <c r="AG12" s="3"/>
      <c r="AH12" s="40"/>
      <c r="AI12" s="39"/>
      <c r="AJ12" s="41"/>
      <c r="AP12" s="7"/>
      <c r="AQ12" s="42"/>
      <c r="AR12" s="42"/>
      <c r="AS12" s="42"/>
      <c r="AT12" s="42"/>
      <c r="AU12" s="42"/>
      <c r="AV12" s="42"/>
      <c r="AW12" s="47"/>
      <c r="BB12" s="7"/>
      <c r="BC12" s="42"/>
      <c r="BD12" s="42"/>
      <c r="BE12" s="42"/>
      <c r="BF12" s="42"/>
      <c r="BG12" s="42"/>
      <c r="BH12" s="42"/>
      <c r="BI12" s="47"/>
    </row>
    <row r="13" spans="1:61" x14ac:dyDescent="0.25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/>
      <c r="R13" s="43"/>
      <c r="S13" s="7"/>
      <c r="T13" s="43"/>
      <c r="U13" s="42"/>
      <c r="V13" s="44"/>
      <c r="AB13" s="7"/>
      <c r="AC13" s="42"/>
      <c r="AD13" s="43"/>
      <c r="AE13" s="8"/>
      <c r="AF13" s="43"/>
      <c r="AG13" s="7"/>
      <c r="AH13" s="43"/>
      <c r="AI13" s="42"/>
      <c r="AJ13" s="44"/>
      <c r="AP13" s="11"/>
      <c r="AQ13" s="45"/>
      <c r="AR13" s="45"/>
      <c r="AS13" s="45"/>
      <c r="AT13" s="45"/>
      <c r="AU13" s="45"/>
      <c r="AV13" s="45"/>
      <c r="AW13" s="38"/>
      <c r="BB13" s="11"/>
      <c r="BC13" s="45"/>
      <c r="BD13" s="45"/>
      <c r="BE13" s="45"/>
      <c r="BF13" s="45"/>
      <c r="BG13" s="45"/>
      <c r="BH13" s="45"/>
      <c r="BI13" s="38"/>
    </row>
    <row r="14" spans="1:61" x14ac:dyDescent="0.25">
      <c r="A14" s="48">
        <v>43952</v>
      </c>
      <c r="B14" s="21"/>
      <c r="C14" s="22"/>
      <c r="D14" s="23"/>
      <c r="E14" s="24"/>
      <c r="F14" s="25"/>
      <c r="G14" s="22"/>
      <c r="H14" s="23"/>
      <c r="I14" s="26"/>
      <c r="J14" s="25"/>
      <c r="K14" s="27"/>
      <c r="L14" s="23"/>
      <c r="N14" s="11"/>
      <c r="O14" s="45"/>
      <c r="P14" s="38"/>
      <c r="Q14" s="11"/>
      <c r="R14" s="14"/>
      <c r="S14" s="7"/>
      <c r="T14" s="43"/>
      <c r="U14" s="45"/>
      <c r="V14" s="46"/>
      <c r="AB14" s="11"/>
      <c r="AC14" s="45"/>
      <c r="AD14" s="38"/>
      <c r="AE14" s="11"/>
      <c r="AF14" s="14"/>
      <c r="AG14" s="7"/>
      <c r="AH14" s="43"/>
      <c r="AI14" s="45"/>
      <c r="AJ14" s="46"/>
      <c r="AP14" s="70"/>
      <c r="AQ14" s="73"/>
      <c r="AR14" s="73"/>
      <c r="AS14" s="73"/>
      <c r="AT14" s="73"/>
      <c r="AU14" s="73"/>
      <c r="AV14" s="22"/>
      <c r="AW14" s="74"/>
      <c r="BB14" s="70"/>
      <c r="BC14" s="73"/>
      <c r="BD14" s="73"/>
      <c r="BE14" s="73"/>
      <c r="BF14" s="73"/>
      <c r="BG14" s="73"/>
      <c r="BH14" s="22"/>
      <c r="BI14" s="74"/>
    </row>
    <row r="15" spans="1:61" x14ac:dyDescent="0.25">
      <c r="A15" s="48">
        <v>43983</v>
      </c>
      <c r="B15" s="21"/>
      <c r="C15" s="22"/>
      <c r="D15" s="23"/>
      <c r="E15" s="24"/>
      <c r="F15" s="25"/>
      <c r="G15" s="22"/>
      <c r="H15" s="23"/>
      <c r="I15" s="26"/>
      <c r="J15" s="25"/>
      <c r="K15" s="27"/>
      <c r="L15" s="23"/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/>
      <c r="AQ15" s="73"/>
      <c r="AR15" s="73"/>
      <c r="AS15" s="73"/>
      <c r="AT15" s="73"/>
      <c r="AU15" s="73"/>
      <c r="AV15" s="22"/>
      <c r="AW15" s="74"/>
      <c r="BB15" s="70"/>
      <c r="BC15" s="73"/>
      <c r="BD15" s="73"/>
      <c r="BE15" s="73"/>
      <c r="BF15" s="73"/>
      <c r="BG15" s="73"/>
      <c r="BH15" s="22"/>
      <c r="BI15" s="74"/>
    </row>
    <row r="16" spans="1:61" x14ac:dyDescent="0.25">
      <c r="A16" s="48">
        <v>44013</v>
      </c>
      <c r="B16" s="21"/>
      <c r="C16" s="22"/>
      <c r="D16" s="23"/>
      <c r="E16" s="24"/>
      <c r="F16" s="25"/>
      <c r="G16" s="22"/>
      <c r="H16" s="23"/>
      <c r="I16" s="26"/>
      <c r="J16" s="25"/>
      <c r="K16" s="27"/>
      <c r="L16" s="23"/>
      <c r="N16" s="48"/>
      <c r="O16" s="49"/>
      <c r="P16" s="50"/>
      <c r="Q16" s="25"/>
      <c r="R16" s="51"/>
      <c r="S16" s="52"/>
      <c r="T16" s="53"/>
      <c r="U16" s="52"/>
      <c r="V16" s="53"/>
      <c r="AB16" s="48"/>
      <c r="AC16" s="49"/>
      <c r="AD16" s="50"/>
      <c r="AE16" s="25"/>
      <c r="AF16" s="51"/>
      <c r="AG16" s="52"/>
      <c r="AH16" s="53"/>
      <c r="AI16" s="52"/>
      <c r="AJ16" s="53"/>
      <c r="AP16" s="70"/>
      <c r="AQ16" s="73"/>
      <c r="AR16" s="73"/>
      <c r="AS16" s="73"/>
      <c r="AT16" s="73"/>
      <c r="AU16" s="73"/>
      <c r="AV16" s="22"/>
      <c r="AW16" s="74"/>
      <c r="BB16" s="70"/>
      <c r="BC16" s="73"/>
      <c r="BD16" s="73"/>
      <c r="BE16" s="73"/>
      <c r="BF16" s="73"/>
      <c r="BG16" s="73"/>
      <c r="BH16" s="22"/>
      <c r="BI16" s="74"/>
    </row>
    <row r="17" spans="1:61" x14ac:dyDescent="0.25">
      <c r="A17" s="48">
        <v>44044</v>
      </c>
      <c r="B17" s="21"/>
      <c r="C17" s="22"/>
      <c r="D17" s="23"/>
      <c r="E17" s="24"/>
      <c r="F17" s="25"/>
      <c r="G17" s="22"/>
      <c r="H17" s="23"/>
      <c r="I17" s="26"/>
      <c r="J17" s="25"/>
      <c r="K17" s="27"/>
      <c r="L17" s="23"/>
      <c r="N17" s="48"/>
      <c r="O17" s="49"/>
      <c r="P17" s="50"/>
      <c r="Q17" s="25"/>
      <c r="R17" s="51"/>
      <c r="S17" s="52"/>
      <c r="T17" s="53"/>
      <c r="U17" s="52"/>
      <c r="V17" s="53"/>
      <c r="AB17" s="48"/>
      <c r="AC17" s="49"/>
      <c r="AD17" s="50"/>
      <c r="AE17" s="25"/>
      <c r="AF17" s="51"/>
      <c r="AG17" s="52"/>
      <c r="AH17" s="53"/>
      <c r="AI17" s="52"/>
      <c r="AJ17" s="53"/>
      <c r="AP17" s="70"/>
      <c r="AQ17" s="73"/>
      <c r="AR17" s="73"/>
      <c r="AS17" s="73"/>
      <c r="AT17" s="73"/>
      <c r="AU17" s="73"/>
      <c r="AV17" s="22"/>
      <c r="AW17" s="74"/>
      <c r="BB17" s="70"/>
      <c r="BC17" s="73"/>
      <c r="BD17" s="73"/>
      <c r="BE17" s="73"/>
      <c r="BF17" s="73"/>
      <c r="BG17" s="73"/>
      <c r="BH17" s="22"/>
      <c r="BI17" s="74"/>
    </row>
    <row r="18" spans="1:61" x14ac:dyDescent="0.25">
      <c r="A18" s="48">
        <v>44075</v>
      </c>
      <c r="B18" s="21"/>
      <c r="C18" s="22"/>
      <c r="D18" s="23"/>
      <c r="E18" s="24"/>
      <c r="F18" s="25"/>
      <c r="G18" s="22"/>
      <c r="H18" s="23"/>
      <c r="I18" s="26"/>
      <c r="J18" s="25"/>
      <c r="K18" s="27"/>
      <c r="L18" s="23"/>
      <c r="N18" s="48"/>
      <c r="O18" s="49"/>
      <c r="P18" s="50"/>
      <c r="Q18" s="25"/>
      <c r="R18" s="51"/>
      <c r="S18" s="52"/>
      <c r="T18" s="53"/>
      <c r="U18" s="52"/>
      <c r="V18" s="53"/>
      <c r="AB18" s="48"/>
      <c r="AC18" s="49"/>
      <c r="AD18" s="50"/>
      <c r="AE18" s="25"/>
      <c r="AF18" s="51"/>
      <c r="AG18" s="52"/>
      <c r="AH18" s="53"/>
      <c r="AI18" s="52"/>
      <c r="AJ18" s="53"/>
      <c r="AP18" s="70"/>
      <c r="AQ18" s="73"/>
      <c r="AR18" s="73"/>
      <c r="AS18" s="73"/>
      <c r="AT18" s="73"/>
      <c r="AU18" s="73"/>
      <c r="AV18" s="22"/>
      <c r="AW18" s="74"/>
      <c r="BB18" s="70"/>
      <c r="BC18" s="73"/>
      <c r="BD18" s="73"/>
      <c r="BE18" s="73"/>
      <c r="BF18" s="73"/>
      <c r="BG18" s="73"/>
      <c r="BH18" s="22"/>
      <c r="BI18" s="74"/>
    </row>
    <row r="19" spans="1:61" x14ac:dyDescent="0.25">
      <c r="A19" s="48">
        <v>44105</v>
      </c>
      <c r="B19" s="21"/>
      <c r="C19" s="22"/>
      <c r="D19" s="23"/>
      <c r="E19" s="24"/>
      <c r="F19" s="25"/>
      <c r="G19" s="22"/>
      <c r="H19" s="23"/>
      <c r="I19" s="26"/>
      <c r="J19" s="25"/>
      <c r="K19" s="27"/>
      <c r="L19" s="23"/>
      <c r="N19" s="48"/>
      <c r="O19" s="49"/>
      <c r="P19" s="50"/>
      <c r="Q19" s="25"/>
      <c r="R19" s="51"/>
      <c r="S19" s="52"/>
      <c r="T19" s="53"/>
      <c r="U19" s="52"/>
      <c r="V19" s="53"/>
      <c r="AB19" s="48"/>
      <c r="AC19" s="49"/>
      <c r="AD19" s="50"/>
      <c r="AE19" s="25"/>
      <c r="AF19" s="51"/>
      <c r="AG19" s="52"/>
      <c r="AH19" s="53"/>
      <c r="AI19" s="52"/>
      <c r="AJ19" s="53"/>
      <c r="AP19" s="70"/>
      <c r="AQ19" s="73"/>
      <c r="AR19" s="73"/>
      <c r="AS19" s="73"/>
      <c r="AT19" s="73"/>
      <c r="AU19" s="73"/>
      <c r="AV19" s="22"/>
      <c r="AW19" s="74"/>
      <c r="BB19" s="70"/>
      <c r="BC19" s="73"/>
      <c r="BD19" s="73"/>
      <c r="BE19" s="73"/>
      <c r="BF19" s="73"/>
      <c r="BG19" s="73"/>
      <c r="BH19" s="22"/>
      <c r="BI19" s="74"/>
    </row>
    <row r="20" spans="1:61" x14ac:dyDescent="0.25">
      <c r="A20" s="48">
        <v>44136</v>
      </c>
      <c r="B20" s="21"/>
      <c r="C20" s="22"/>
      <c r="D20" s="23"/>
      <c r="E20" s="24"/>
      <c r="F20" s="25"/>
      <c r="G20" s="22"/>
      <c r="H20" s="23"/>
      <c r="I20" s="26"/>
      <c r="J20" s="25"/>
      <c r="K20" s="27"/>
      <c r="L20" s="23"/>
      <c r="N20" s="48"/>
      <c r="O20" s="49"/>
      <c r="P20" s="50"/>
      <c r="Q20" s="25"/>
      <c r="R20" s="51"/>
      <c r="S20" s="52"/>
      <c r="T20" s="53"/>
      <c r="U20" s="52"/>
      <c r="V20" s="53"/>
      <c r="AB20" s="48"/>
      <c r="AC20" s="49"/>
      <c r="AD20" s="50"/>
      <c r="AE20" s="25"/>
      <c r="AF20" s="51"/>
      <c r="AG20" s="52"/>
      <c r="AH20" s="53"/>
      <c r="AI20" s="52"/>
      <c r="AJ20" s="53"/>
      <c r="AP20" s="70"/>
      <c r="AQ20" s="73"/>
      <c r="AR20" s="73"/>
      <c r="AS20" s="73"/>
      <c r="AT20" s="73"/>
      <c r="AU20" s="73"/>
      <c r="AV20" s="22"/>
      <c r="AW20" s="74"/>
      <c r="BB20" s="70"/>
      <c r="BC20" s="73"/>
      <c r="BD20" s="73"/>
      <c r="BE20" s="73"/>
      <c r="BF20" s="73"/>
      <c r="BG20" s="73"/>
      <c r="BH20" s="22"/>
      <c r="BI20" s="74"/>
    </row>
    <row r="21" spans="1:61" x14ac:dyDescent="0.25">
      <c r="A21" s="48">
        <v>44166</v>
      </c>
      <c r="B21" s="21"/>
      <c r="C21" s="22"/>
      <c r="D21" s="23"/>
      <c r="E21" s="24"/>
      <c r="F21" s="25"/>
      <c r="G21" s="22"/>
      <c r="H21" s="23"/>
      <c r="I21" s="26"/>
      <c r="J21" s="25"/>
      <c r="K21" s="27"/>
      <c r="L21" s="23"/>
      <c r="N21" s="48"/>
      <c r="O21" s="49"/>
      <c r="P21" s="50"/>
      <c r="Q21" s="25"/>
      <c r="R21" s="51"/>
      <c r="S21" s="52"/>
      <c r="T21" s="53"/>
      <c r="U21" s="52"/>
      <c r="V21" s="53"/>
      <c r="AB21" s="48"/>
      <c r="AC21" s="49"/>
      <c r="AD21" s="50"/>
      <c r="AE21" s="25"/>
      <c r="AF21" s="51"/>
      <c r="AG21" s="52"/>
      <c r="AH21" s="53"/>
      <c r="AI21" s="52"/>
      <c r="AJ21" s="53"/>
      <c r="AP21" s="70"/>
      <c r="AQ21" s="73"/>
      <c r="AR21" s="73"/>
      <c r="AS21" s="73"/>
      <c r="AT21" s="73"/>
      <c r="AU21" s="73"/>
      <c r="AV21" s="22"/>
      <c r="AW21" s="74"/>
      <c r="BB21" s="70"/>
      <c r="BC21" s="73"/>
      <c r="BD21" s="73"/>
      <c r="BE21" s="73"/>
      <c r="BF21" s="73"/>
      <c r="BG21" s="73"/>
      <c r="BH21" s="22"/>
      <c r="BI21" s="74"/>
    </row>
    <row r="22" spans="1:61" x14ac:dyDescent="0.25">
      <c r="A22" s="48">
        <v>44197</v>
      </c>
      <c r="B22" s="21"/>
      <c r="C22" s="22"/>
      <c r="D22" s="23"/>
      <c r="E22" s="24"/>
      <c r="F22" s="25"/>
      <c r="G22" s="22"/>
      <c r="H22" s="23"/>
      <c r="I22" s="26"/>
      <c r="J22" s="25"/>
      <c r="K22" s="27"/>
      <c r="L22" s="23"/>
      <c r="N22" s="48"/>
      <c r="O22" s="49"/>
      <c r="P22" s="50"/>
      <c r="Q22" s="25"/>
      <c r="R22" s="51"/>
      <c r="S22" s="52"/>
      <c r="T22" s="53"/>
      <c r="U22" s="52"/>
      <c r="V22" s="53"/>
      <c r="AB22" s="48"/>
      <c r="AC22" s="49"/>
      <c r="AD22" s="50"/>
      <c r="AE22" s="25"/>
      <c r="AF22" s="51"/>
      <c r="AG22" s="52"/>
      <c r="AH22" s="53"/>
      <c r="AI22" s="52"/>
      <c r="AJ22" s="53"/>
      <c r="AP22" s="70"/>
      <c r="AQ22" s="73"/>
      <c r="AR22" s="73"/>
      <c r="AS22" s="73"/>
      <c r="AT22" s="73"/>
      <c r="AU22" s="73"/>
      <c r="AV22" s="22"/>
      <c r="AW22" s="74"/>
      <c r="BB22" s="70"/>
      <c r="BC22" s="73"/>
      <c r="BD22" s="73"/>
      <c r="BE22" s="73"/>
      <c r="BF22" s="73"/>
      <c r="BG22" s="73"/>
      <c r="BH22" s="22"/>
      <c r="BI22" s="74"/>
    </row>
    <row r="23" spans="1:61" x14ac:dyDescent="0.25">
      <c r="A23" s="48">
        <v>44228</v>
      </c>
      <c r="B23" s="21"/>
      <c r="C23" s="22"/>
      <c r="D23" s="23"/>
      <c r="E23" s="24"/>
      <c r="F23" s="25"/>
      <c r="G23" s="22"/>
      <c r="H23" s="23"/>
      <c r="I23" s="26"/>
      <c r="J23" s="25"/>
      <c r="K23" s="27"/>
      <c r="L23" s="23"/>
      <c r="N23" s="48"/>
      <c r="O23" s="49"/>
      <c r="P23" s="50"/>
      <c r="Q23" s="25"/>
      <c r="R23" s="54"/>
      <c r="S23" s="52"/>
      <c r="T23" s="53"/>
      <c r="U23" s="52"/>
      <c r="V23" s="53"/>
      <c r="AB23" s="48"/>
      <c r="AC23" s="49"/>
      <c r="AD23" s="50"/>
      <c r="AE23" s="25"/>
      <c r="AF23" s="54"/>
      <c r="AG23" s="52"/>
      <c r="AH23" s="53"/>
      <c r="AI23" s="52"/>
      <c r="AJ23" s="53"/>
      <c r="AP23" s="70"/>
      <c r="AQ23" s="73"/>
      <c r="AR23" s="73"/>
      <c r="AS23" s="73"/>
      <c r="AT23" s="73"/>
      <c r="AU23" s="73"/>
      <c r="AV23" s="22"/>
      <c r="AW23" s="74"/>
      <c r="BB23" s="70"/>
      <c r="BC23" s="73"/>
      <c r="BD23" s="73"/>
      <c r="BE23" s="73"/>
      <c r="BF23" s="73"/>
      <c r="BG23" s="73"/>
      <c r="BH23" s="22"/>
      <c r="BI23" s="74"/>
    </row>
    <row r="24" spans="1:61" x14ac:dyDescent="0.25">
      <c r="A24" s="48">
        <v>44256</v>
      </c>
      <c r="B24" s="21"/>
      <c r="C24" s="22"/>
      <c r="D24" s="23"/>
      <c r="E24" s="24"/>
      <c r="F24" s="25"/>
      <c r="G24" s="22"/>
      <c r="H24" s="23"/>
      <c r="I24" s="26"/>
      <c r="J24" s="25"/>
      <c r="K24" s="27"/>
      <c r="L24" s="23"/>
      <c r="N24" s="48"/>
      <c r="O24" s="49"/>
      <c r="P24" s="50"/>
      <c r="Q24" s="25"/>
      <c r="R24" s="54"/>
      <c r="S24" s="52"/>
      <c r="T24" s="53"/>
      <c r="U24" s="52"/>
      <c r="V24" s="53"/>
      <c r="AB24" s="48"/>
      <c r="AC24" s="49"/>
      <c r="AD24" s="50"/>
      <c r="AE24" s="25"/>
      <c r="AF24" s="54"/>
      <c r="AG24" s="52"/>
      <c r="AH24" s="53"/>
      <c r="AI24" s="52"/>
      <c r="AJ24" s="53"/>
      <c r="AP24" s="70"/>
      <c r="AQ24" s="73"/>
      <c r="AR24" s="73"/>
      <c r="AS24" s="73"/>
      <c r="AT24" s="73"/>
      <c r="AU24" s="73"/>
      <c r="AV24" s="22"/>
      <c r="AW24" s="74"/>
      <c r="BB24" s="70"/>
      <c r="BC24" s="73"/>
      <c r="BD24" s="73"/>
      <c r="BE24" s="73"/>
      <c r="BF24" s="73"/>
      <c r="BG24" s="73"/>
      <c r="BH24" s="22"/>
      <c r="BI24" s="74"/>
    </row>
    <row r="25" spans="1:61" x14ac:dyDescent="0.25">
      <c r="A25" s="48">
        <v>44287</v>
      </c>
      <c r="B25" s="21"/>
      <c r="C25" s="22"/>
      <c r="D25" s="23"/>
      <c r="E25" s="24"/>
      <c r="F25" s="25"/>
      <c r="G25" s="22"/>
      <c r="H25" s="23"/>
      <c r="I25" s="26"/>
      <c r="J25" s="25"/>
      <c r="K25" s="27"/>
      <c r="L25" s="23"/>
      <c r="N25" s="48"/>
      <c r="O25" s="55"/>
      <c r="P25" s="50"/>
      <c r="Q25" s="25"/>
      <c r="R25" s="51"/>
      <c r="S25" s="52"/>
      <c r="T25" s="53"/>
      <c r="U25" s="52"/>
      <c r="V25" s="53"/>
      <c r="AB25" s="48"/>
      <c r="AC25" s="55"/>
      <c r="AD25" s="50"/>
      <c r="AE25" s="25"/>
      <c r="AF25" s="51"/>
      <c r="AG25" s="52"/>
      <c r="AH25" s="53"/>
      <c r="AI25" s="52"/>
      <c r="AJ25" s="53"/>
      <c r="AP25" s="70"/>
      <c r="AQ25" s="73"/>
      <c r="AR25" s="73"/>
      <c r="AS25" s="73"/>
      <c r="AT25" s="73"/>
      <c r="AU25" s="73"/>
      <c r="AV25" s="22"/>
      <c r="AW25" s="74"/>
      <c r="BB25" s="70"/>
      <c r="BC25" s="73"/>
      <c r="BD25" s="73"/>
      <c r="BE25" s="73"/>
      <c r="BF25" s="73"/>
      <c r="BG25" s="73"/>
      <c r="BH25" s="22"/>
      <c r="BI25" s="74"/>
    </row>
    <row r="26" spans="1:61" x14ac:dyDescent="0.25">
      <c r="A26" s="48" t="s">
        <v>28</v>
      </c>
      <c r="B26" s="28"/>
      <c r="C26" s="29"/>
      <c r="D26" s="30"/>
      <c r="E26" s="24"/>
      <c r="F26" s="25"/>
      <c r="G26" s="22"/>
      <c r="H26" s="23"/>
      <c r="I26" s="26"/>
      <c r="J26" s="25"/>
      <c r="K26" s="22"/>
      <c r="L26" s="23"/>
      <c r="N26" s="48"/>
      <c r="O26" s="55"/>
      <c r="P26" s="50"/>
      <c r="Q26" s="25"/>
      <c r="R26" s="51"/>
      <c r="S26" s="52"/>
      <c r="T26" s="53"/>
      <c r="U26" s="52"/>
      <c r="V26" s="53"/>
      <c r="AB26" s="48"/>
      <c r="AC26" s="55"/>
      <c r="AD26" s="50"/>
      <c r="AE26" s="25"/>
      <c r="AF26" s="51"/>
      <c r="AG26" s="52"/>
      <c r="AH26" s="53"/>
      <c r="AI26" s="52"/>
      <c r="AJ26" s="53"/>
      <c r="AP26" s="70"/>
      <c r="AQ26" s="73"/>
      <c r="AR26" s="73"/>
      <c r="AS26" s="73"/>
      <c r="AT26" s="73"/>
      <c r="AU26" s="73"/>
      <c r="AV26" s="22"/>
      <c r="AW26" s="74"/>
      <c r="BB26" s="70"/>
      <c r="BC26" s="73"/>
      <c r="BD26" s="73"/>
      <c r="BE26" s="73"/>
      <c r="BF26" s="73"/>
      <c r="BG26" s="73"/>
      <c r="BH26" s="22"/>
      <c r="BI26" s="74"/>
    </row>
    <row r="27" spans="1:61" x14ac:dyDescent="0.25">
      <c r="A27" s="57" t="s">
        <v>16</v>
      </c>
      <c r="B27" s="32"/>
      <c r="C27" s="33"/>
      <c r="D27" s="34"/>
      <c r="E27" s="24"/>
      <c r="F27" s="32"/>
      <c r="G27" s="33"/>
      <c r="H27" s="34"/>
      <c r="I27" s="26"/>
      <c r="J27" s="32"/>
      <c r="K27" s="33"/>
      <c r="L27" s="34"/>
      <c r="N27" s="48"/>
      <c r="O27" s="55"/>
      <c r="P27" s="50"/>
      <c r="Q27" s="25"/>
      <c r="R27" s="51"/>
      <c r="S27" s="52"/>
      <c r="T27" s="53"/>
      <c r="U27" s="52"/>
      <c r="V27" s="53"/>
      <c r="AB27" s="48"/>
      <c r="AC27" s="55"/>
      <c r="AD27" s="50"/>
      <c r="AE27" s="25"/>
      <c r="AF27" s="51"/>
      <c r="AG27" s="52"/>
      <c r="AH27" s="53"/>
      <c r="AI27" s="52"/>
      <c r="AJ27" s="53"/>
      <c r="AP27" s="70"/>
      <c r="AQ27" s="42"/>
      <c r="AR27" s="42"/>
      <c r="AS27" s="42"/>
      <c r="AT27" s="42"/>
      <c r="AU27" s="42"/>
      <c r="AV27" s="22"/>
      <c r="AW27" s="43"/>
      <c r="BB27" s="70"/>
      <c r="BC27" s="42"/>
      <c r="BD27" s="42"/>
      <c r="BE27" s="42"/>
      <c r="BF27" s="42"/>
      <c r="BG27" s="42"/>
      <c r="BH27" s="22"/>
      <c r="BI27" s="43"/>
    </row>
    <row r="28" spans="1:61" x14ac:dyDescent="0.25">
      <c r="N28" s="48"/>
      <c r="O28" s="49"/>
      <c r="P28" s="50"/>
      <c r="Q28" s="25"/>
      <c r="R28" s="54"/>
      <c r="S28" s="52"/>
      <c r="T28" s="53"/>
      <c r="U28" s="56"/>
      <c r="V28" s="47"/>
      <c r="AB28" s="48"/>
      <c r="AC28" s="49"/>
      <c r="AD28" s="50"/>
      <c r="AE28" s="25"/>
      <c r="AF28" s="54"/>
      <c r="AG28" s="52"/>
      <c r="AH28" s="53"/>
      <c r="AI28" s="56"/>
      <c r="AJ28" s="47"/>
      <c r="AP28" s="75"/>
      <c r="AQ28" s="76"/>
      <c r="AR28" s="76"/>
      <c r="AS28" s="76"/>
      <c r="AT28" s="76"/>
      <c r="AU28" s="76"/>
      <c r="AV28" s="77"/>
      <c r="AW28" s="78"/>
      <c r="BB28" s="75"/>
      <c r="BC28" s="76"/>
      <c r="BD28" s="76"/>
      <c r="BE28" s="76"/>
      <c r="BF28" s="76"/>
      <c r="BG28" s="76"/>
      <c r="BH28" s="77"/>
      <c r="BI28" s="78"/>
    </row>
    <row r="29" spans="1:61" x14ac:dyDescent="0.25">
      <c r="N29" s="57"/>
      <c r="O29" s="58"/>
      <c r="P29" s="59"/>
      <c r="Q29" s="32"/>
      <c r="R29" s="60"/>
      <c r="S29" s="61"/>
      <c r="T29" s="62"/>
      <c r="U29" s="63"/>
      <c r="V29" s="62"/>
      <c r="AB29" s="57"/>
      <c r="AC29" s="58"/>
      <c r="AD29" s="59"/>
      <c r="AE29" s="32"/>
      <c r="AF29" s="60"/>
      <c r="AG29" s="61"/>
      <c r="AH29" s="62"/>
      <c r="AI29" s="63"/>
      <c r="AJ29" s="62"/>
      <c r="AP29" s="17"/>
      <c r="AQ29" s="39"/>
      <c r="AR29" s="39"/>
      <c r="AS29" s="39"/>
      <c r="AT29" s="39"/>
      <c r="AU29" s="39"/>
      <c r="AV29" s="39"/>
      <c r="AW29" s="40"/>
      <c r="BB29" s="17"/>
      <c r="BC29" s="39"/>
      <c r="BD29" s="39"/>
      <c r="BE29" s="39"/>
      <c r="BF29" s="39"/>
      <c r="BG29" s="39"/>
      <c r="BH29" s="39"/>
      <c r="BI29" s="40"/>
    </row>
    <row r="30" spans="1:61" x14ac:dyDescent="0.25">
      <c r="P30" s="64"/>
      <c r="R30" s="65"/>
      <c r="S30" s="66"/>
      <c r="U30" s="66"/>
      <c r="AD30" s="64"/>
      <c r="AF30" s="65"/>
      <c r="AG30" s="66"/>
      <c r="AI30" s="66"/>
      <c r="AP30" s="75"/>
      <c r="AQ30" s="45"/>
      <c r="AR30" s="45"/>
      <c r="AS30" s="76"/>
      <c r="AT30" s="76"/>
      <c r="AU30" s="76"/>
      <c r="AV30" s="45"/>
      <c r="AW30" s="14"/>
      <c r="BB30" s="75"/>
      <c r="BC30" s="45"/>
      <c r="BD30" s="45"/>
      <c r="BE30" s="76"/>
      <c r="BF30" s="76"/>
      <c r="BG30" s="76"/>
      <c r="BH30" s="45"/>
      <c r="BI30" s="14"/>
    </row>
    <row r="31" spans="1:61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</row>
    <row r="32" spans="1:61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Sheet85"/>
  <dimension ref="A1:I26"/>
  <sheetViews>
    <sheetView zoomScale="110" zoomScaleNormal="110" workbookViewId="0">
      <selection activeCell="F26" sqref="F26"/>
    </sheetView>
  </sheetViews>
  <sheetFormatPr defaultRowHeight="13.2" x14ac:dyDescent="0.25"/>
  <cols>
    <col min="1" max="1" width="25.5546875" customWidth="1"/>
    <col min="2" max="3" width="10.77734375" customWidth="1"/>
    <col min="4" max="6" width="16.77734375" customWidth="1"/>
  </cols>
  <sheetData>
    <row r="1" spans="1:9" ht="17.399999999999999" x14ac:dyDescent="0.3">
      <c r="A1" s="220" t="s">
        <v>28</v>
      </c>
      <c r="B1" s="220"/>
      <c r="C1" s="220"/>
      <c r="D1" s="220"/>
      <c r="E1" s="220"/>
      <c r="F1" s="220"/>
      <c r="G1" s="220"/>
      <c r="H1" s="220"/>
      <c r="I1" s="220"/>
    </row>
    <row r="2" spans="1:9" x14ac:dyDescent="0.25">
      <c r="A2" s="215" t="s">
        <v>100</v>
      </c>
      <c r="B2" s="215"/>
      <c r="C2" s="215"/>
      <c r="D2" s="215"/>
      <c r="E2" s="215"/>
      <c r="F2" s="215"/>
      <c r="G2" s="215"/>
      <c r="H2" s="215"/>
      <c r="I2" s="215"/>
    </row>
    <row r="3" spans="1:9" x14ac:dyDescent="0.25">
      <c r="A3" s="215" t="s">
        <v>70</v>
      </c>
      <c r="B3" s="215"/>
      <c r="C3" s="215"/>
      <c r="D3" s="215"/>
      <c r="E3" s="215"/>
      <c r="F3" s="215"/>
      <c r="G3" s="215"/>
      <c r="H3" s="215"/>
      <c r="I3" s="215"/>
    </row>
    <row r="4" spans="1:9" x14ac:dyDescent="0.25">
      <c r="A4" s="215"/>
      <c r="B4" s="215"/>
      <c r="C4" s="215"/>
      <c r="D4" s="215"/>
      <c r="E4" s="215"/>
      <c r="F4" s="215"/>
      <c r="G4" s="215"/>
      <c r="H4" s="215"/>
      <c r="I4" s="215"/>
    </row>
    <row r="8" spans="1:9" x14ac:dyDescent="0.25">
      <c r="B8" s="3" t="s">
        <v>58</v>
      </c>
      <c r="C8" s="39" t="s">
        <v>13</v>
      </c>
      <c r="D8" s="89" t="s">
        <v>71</v>
      </c>
      <c r="E8" s="90" t="s">
        <v>18</v>
      </c>
      <c r="F8" s="91" t="s">
        <v>72</v>
      </c>
    </row>
    <row r="9" spans="1:9" x14ac:dyDescent="0.25">
      <c r="B9" s="70"/>
      <c r="C9" s="56"/>
      <c r="D9" s="92" t="s">
        <v>73</v>
      </c>
      <c r="E9" s="73" t="s">
        <v>73</v>
      </c>
      <c r="F9" s="53" t="s">
        <v>73</v>
      </c>
    </row>
    <row r="10" spans="1:9" x14ac:dyDescent="0.25">
      <c r="B10" s="70"/>
      <c r="C10" s="56"/>
      <c r="D10" s="92" t="s">
        <v>74</v>
      </c>
      <c r="E10" s="73" t="s">
        <v>74</v>
      </c>
      <c r="F10" s="53" t="s">
        <v>74</v>
      </c>
    </row>
    <row r="11" spans="1:9" x14ac:dyDescent="0.25">
      <c r="B11" s="70"/>
      <c r="C11" s="56"/>
      <c r="D11" s="92" t="s">
        <v>75</v>
      </c>
      <c r="E11" s="73" t="s">
        <v>75</v>
      </c>
      <c r="F11" s="53" t="s">
        <v>75</v>
      </c>
    </row>
    <row r="12" spans="1:9" x14ac:dyDescent="0.25">
      <c r="B12" s="36"/>
      <c r="C12" s="37"/>
      <c r="D12" s="92" t="s">
        <v>76</v>
      </c>
      <c r="E12" s="73" t="s">
        <v>76</v>
      </c>
      <c r="F12" s="53" t="s">
        <v>76</v>
      </c>
    </row>
    <row r="13" spans="1:9" ht="13.8" thickBot="1" x14ac:dyDescent="0.3">
      <c r="B13" s="17"/>
      <c r="C13" s="19"/>
      <c r="D13" s="18"/>
      <c r="E13" s="18"/>
      <c r="F13" s="19"/>
    </row>
    <row r="14" spans="1:9" ht="13.8" thickTop="1" x14ac:dyDescent="0.25">
      <c r="B14" s="7">
        <v>2020</v>
      </c>
      <c r="C14" s="43" t="s">
        <v>81</v>
      </c>
      <c r="D14" s="140" t="s">
        <v>151</v>
      </c>
      <c r="E14" s="140" t="s">
        <v>151</v>
      </c>
      <c r="F14" s="141" t="s">
        <v>151</v>
      </c>
    </row>
    <row r="15" spans="1:9" x14ac:dyDescent="0.25">
      <c r="B15" s="7">
        <v>2020</v>
      </c>
      <c r="C15" s="43" t="s">
        <v>82</v>
      </c>
      <c r="D15" s="139" t="s">
        <v>151</v>
      </c>
      <c r="E15" s="139" t="s">
        <v>151</v>
      </c>
      <c r="F15" s="143" t="s">
        <v>151</v>
      </c>
    </row>
    <row r="16" spans="1:9" x14ac:dyDescent="0.25">
      <c r="B16" s="7">
        <v>2020</v>
      </c>
      <c r="C16" s="43" t="s">
        <v>83</v>
      </c>
      <c r="D16" s="139" t="s">
        <v>151</v>
      </c>
      <c r="E16" s="139" t="s">
        <v>151</v>
      </c>
      <c r="F16" s="143" t="s">
        <v>151</v>
      </c>
    </row>
    <row r="17" spans="2:6" x14ac:dyDescent="0.25">
      <c r="B17" s="7">
        <v>2020</v>
      </c>
      <c r="C17" s="43" t="s">
        <v>84</v>
      </c>
      <c r="D17" s="139" t="s">
        <v>151</v>
      </c>
      <c r="E17" s="139" t="s">
        <v>151</v>
      </c>
      <c r="F17" s="143" t="s">
        <v>151</v>
      </c>
    </row>
    <row r="18" spans="2:6" x14ac:dyDescent="0.25">
      <c r="B18" s="7">
        <v>2020</v>
      </c>
      <c r="C18" s="43" t="s">
        <v>85</v>
      </c>
      <c r="D18" s="139" t="s">
        <v>151</v>
      </c>
      <c r="E18" s="139" t="s">
        <v>151</v>
      </c>
      <c r="F18" s="143" t="s">
        <v>151</v>
      </c>
    </row>
    <row r="19" spans="2:6" x14ac:dyDescent="0.25">
      <c r="B19" s="7">
        <v>2020</v>
      </c>
      <c r="C19" s="43" t="s">
        <v>86</v>
      </c>
      <c r="D19" s="139" t="s">
        <v>151</v>
      </c>
      <c r="E19" s="139" t="s">
        <v>151</v>
      </c>
      <c r="F19" s="143" t="s">
        <v>151</v>
      </c>
    </row>
    <row r="20" spans="2:6" x14ac:dyDescent="0.25">
      <c r="B20" s="7">
        <v>2020</v>
      </c>
      <c r="C20" s="43" t="s">
        <v>87</v>
      </c>
      <c r="D20" s="139" t="s">
        <v>151</v>
      </c>
      <c r="E20" s="139" t="s">
        <v>151</v>
      </c>
      <c r="F20" s="143" t="s">
        <v>151</v>
      </c>
    </row>
    <row r="21" spans="2:6" x14ac:dyDescent="0.25">
      <c r="B21" s="7">
        <v>2020</v>
      </c>
      <c r="C21" s="43" t="s">
        <v>88</v>
      </c>
      <c r="D21" s="139" t="s">
        <v>151</v>
      </c>
      <c r="E21" s="139" t="s">
        <v>151</v>
      </c>
      <c r="F21" s="143" t="s">
        <v>151</v>
      </c>
    </row>
    <row r="22" spans="2:6" x14ac:dyDescent="0.25">
      <c r="B22" s="7">
        <v>2021</v>
      </c>
      <c r="C22" s="43" t="s">
        <v>77</v>
      </c>
      <c r="D22" s="139" t="s">
        <v>151</v>
      </c>
      <c r="E22" s="139" t="s">
        <v>151</v>
      </c>
      <c r="F22" s="143" t="s">
        <v>151</v>
      </c>
    </row>
    <row r="23" spans="2:6" x14ac:dyDescent="0.25">
      <c r="B23" s="7">
        <v>2021</v>
      </c>
      <c r="C23" s="43" t="s">
        <v>78</v>
      </c>
      <c r="D23" s="139" t="s">
        <v>151</v>
      </c>
      <c r="E23" s="139" t="s">
        <v>151</v>
      </c>
      <c r="F23" s="143" t="s">
        <v>151</v>
      </c>
    </row>
    <row r="24" spans="2:6" x14ac:dyDescent="0.25">
      <c r="B24" s="7">
        <v>2021</v>
      </c>
      <c r="C24" s="43" t="s">
        <v>79</v>
      </c>
      <c r="D24" s="139" t="s">
        <v>151</v>
      </c>
      <c r="E24" s="139" t="s">
        <v>151</v>
      </c>
      <c r="F24" s="144" t="s">
        <v>151</v>
      </c>
    </row>
    <row r="25" spans="2:6" ht="13.8" thickBot="1" x14ac:dyDescent="0.3">
      <c r="B25" s="11">
        <v>2021</v>
      </c>
      <c r="C25" s="14" t="s">
        <v>80</v>
      </c>
      <c r="D25" s="145" t="s">
        <v>151</v>
      </c>
      <c r="E25" s="145" t="s">
        <v>151</v>
      </c>
      <c r="F25" s="146" t="s">
        <v>151</v>
      </c>
    </row>
    <row r="26" spans="2:6" ht="13.8" thickTop="1" x14ac:dyDescent="0.25"/>
  </sheetData>
  <mergeCells count="4">
    <mergeCell ref="A1:I1"/>
    <mergeCell ref="A2:I2"/>
    <mergeCell ref="A3:I3"/>
    <mergeCell ref="A4:I4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BQ32"/>
  <sheetViews>
    <sheetView topLeftCell="AP1" zoomScale="110" zoomScaleNormal="110" workbookViewId="0">
      <selection activeCell="AP14" sqref="AP14:AW28"/>
    </sheetView>
  </sheetViews>
  <sheetFormatPr defaultRowHeight="13.2" x14ac:dyDescent="0.25"/>
  <cols>
    <col min="1" max="1" width="12" customWidth="1"/>
    <col min="2" max="4" width="14.77734375" customWidth="1"/>
    <col min="5" max="5" width="2.77734375" customWidth="1"/>
    <col min="6" max="8" width="14.77734375" customWidth="1"/>
    <col min="9" max="9" width="2.77734375" customWidth="1"/>
    <col min="10" max="12" width="14.77734375" customWidth="1"/>
    <col min="14" max="14" width="9.77734375" customWidth="1"/>
    <col min="15" max="16" width="11.21875" customWidth="1"/>
    <col min="17" max="17" width="14.77734375" customWidth="1"/>
    <col min="18" max="18" width="11.5546875" customWidth="1"/>
    <col min="19" max="19" width="13.77734375" customWidth="1"/>
    <col min="20" max="20" width="15.21875" customWidth="1"/>
    <col min="21" max="21" width="13.21875" customWidth="1"/>
    <col min="22" max="22" width="16.77734375" customWidth="1"/>
    <col min="28" max="28" width="9.77734375" customWidth="1"/>
    <col min="29" max="30" width="11.21875" customWidth="1"/>
    <col min="31" max="31" width="14.77734375" customWidth="1"/>
    <col min="32" max="32" width="11.5546875" customWidth="1"/>
    <col min="33" max="33" width="13.77734375" customWidth="1"/>
    <col min="34" max="34" width="15.21875" customWidth="1"/>
    <col min="35" max="35" width="13.21875" customWidth="1"/>
    <col min="36" max="36" width="16.77734375" customWidth="1"/>
    <col min="42" max="42" width="25.77734375" customWidth="1"/>
    <col min="43" max="49" width="14.77734375" customWidth="1"/>
    <col min="54" max="54" width="25.77734375" customWidth="1"/>
    <col min="55" max="61" width="14.77734375" customWidth="1"/>
    <col min="65" max="65" width="13.5546875" bestFit="1" customWidth="1"/>
    <col min="66" max="66" width="1.77734375" customWidth="1"/>
    <col min="69" max="69" width="13.21875" bestFit="1" customWidth="1"/>
  </cols>
  <sheetData>
    <row r="1" spans="1:69" x14ac:dyDescent="0.25">
      <c r="A1" s="219" t="s">
        <v>100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N1" s="219" t="s">
        <v>100</v>
      </c>
      <c r="O1" s="219"/>
      <c r="P1" s="219"/>
      <c r="Q1" s="219"/>
      <c r="R1" s="219"/>
      <c r="S1" s="219"/>
      <c r="T1" s="219"/>
      <c r="U1" s="219"/>
      <c r="V1" s="219"/>
      <c r="AB1" s="219" t="s">
        <v>100</v>
      </c>
      <c r="AC1" s="219"/>
      <c r="AD1" s="219"/>
      <c r="AE1" s="219"/>
      <c r="AF1" s="219"/>
      <c r="AG1" s="219"/>
      <c r="AH1" s="219"/>
      <c r="AI1" s="219"/>
      <c r="AJ1" s="219"/>
      <c r="AP1" s="215" t="s">
        <v>100</v>
      </c>
      <c r="AQ1" s="215"/>
      <c r="AR1" s="215"/>
      <c r="AS1" s="215"/>
      <c r="AT1" s="215"/>
      <c r="AU1" s="215"/>
      <c r="AV1" s="215"/>
      <c r="AW1" s="215"/>
      <c r="BB1" s="215" t="s">
        <v>100</v>
      </c>
      <c r="BC1" s="215"/>
      <c r="BD1" s="215"/>
      <c r="BE1" s="215"/>
      <c r="BF1" s="215"/>
      <c r="BG1" s="215"/>
      <c r="BH1" s="215"/>
      <c r="BI1" s="215"/>
    </row>
    <row r="2" spans="1:69" x14ac:dyDescent="0.25">
      <c r="A2" s="219" t="s">
        <v>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N2" s="219" t="s">
        <v>3</v>
      </c>
      <c r="O2" s="219"/>
      <c r="P2" s="219"/>
      <c r="Q2" s="219"/>
      <c r="R2" s="219"/>
      <c r="S2" s="219"/>
      <c r="T2" s="219"/>
      <c r="U2" s="219"/>
      <c r="V2" s="219"/>
      <c r="AB2" s="219" t="s">
        <v>5</v>
      </c>
      <c r="AC2" s="219"/>
      <c r="AD2" s="219"/>
      <c r="AE2" s="219"/>
      <c r="AF2" s="219"/>
      <c r="AG2" s="219"/>
      <c r="AH2" s="219"/>
      <c r="AI2" s="219"/>
      <c r="AJ2" s="219"/>
      <c r="AP2" s="215" t="s">
        <v>6</v>
      </c>
      <c r="AQ2" s="215"/>
      <c r="AR2" s="215"/>
      <c r="AS2" s="215"/>
      <c r="AT2" s="215"/>
      <c r="AU2" s="215"/>
      <c r="AV2" s="215"/>
      <c r="AW2" s="215"/>
      <c r="BB2" s="215" t="s">
        <v>8</v>
      </c>
      <c r="BC2" s="215"/>
      <c r="BD2" s="215"/>
      <c r="BE2" s="215"/>
      <c r="BF2" s="215"/>
      <c r="BG2" s="215"/>
      <c r="BH2" s="215"/>
      <c r="BI2" s="215"/>
    </row>
    <row r="3" spans="1:69" x14ac:dyDescent="0.25">
      <c r="A3" s="219" t="s">
        <v>2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N3" s="219" t="s">
        <v>4</v>
      </c>
      <c r="O3" s="219"/>
      <c r="P3" s="219"/>
      <c r="Q3" s="219"/>
      <c r="R3" s="219"/>
      <c r="S3" s="219"/>
      <c r="T3" s="219"/>
      <c r="U3" s="219"/>
      <c r="V3" s="219"/>
      <c r="AB3" s="219" t="s">
        <v>4</v>
      </c>
      <c r="AC3" s="219"/>
      <c r="AD3" s="219"/>
      <c r="AE3" s="219"/>
      <c r="AF3" s="219"/>
      <c r="AG3" s="219"/>
      <c r="AH3" s="219"/>
      <c r="AI3" s="219"/>
      <c r="AJ3" s="219"/>
      <c r="AP3" s="215" t="s">
        <v>101</v>
      </c>
      <c r="AQ3" s="215"/>
      <c r="AR3" s="215"/>
      <c r="AS3" s="215"/>
      <c r="AT3" s="215"/>
      <c r="AU3" s="215"/>
      <c r="AV3" s="215"/>
      <c r="AW3" s="215"/>
      <c r="BB3" s="215" t="s">
        <v>101</v>
      </c>
      <c r="BC3" s="215"/>
      <c r="BD3" s="215"/>
      <c r="BE3" s="215"/>
      <c r="BF3" s="215"/>
      <c r="BG3" s="215"/>
      <c r="BH3" s="215"/>
      <c r="BI3" s="215"/>
    </row>
    <row r="4" spans="1:69" x14ac:dyDescent="0.25">
      <c r="C4" s="1"/>
      <c r="D4" s="1"/>
      <c r="F4" s="80" t="s">
        <v>9</v>
      </c>
      <c r="G4" s="80">
        <v>1932</v>
      </c>
      <c r="N4" s="80"/>
      <c r="O4" s="80"/>
      <c r="P4" s="80"/>
      <c r="R4" s="1" t="s">
        <v>9</v>
      </c>
      <c r="S4" s="80">
        <v>1932</v>
      </c>
      <c r="T4" s="80"/>
      <c r="U4" s="80"/>
      <c r="V4" s="80"/>
      <c r="AB4" s="80"/>
      <c r="AC4" s="80"/>
      <c r="AD4" s="80"/>
      <c r="AE4" s="80"/>
      <c r="AF4" s="1" t="s">
        <v>9</v>
      </c>
      <c r="AG4" s="80">
        <v>1932</v>
      </c>
      <c r="AH4" s="80"/>
      <c r="AI4" s="80"/>
      <c r="AJ4" s="80"/>
      <c r="AS4" s="80" t="s">
        <v>9</v>
      </c>
      <c r="AT4" s="80">
        <v>1932</v>
      </c>
      <c r="BE4" s="80" t="s">
        <v>9</v>
      </c>
      <c r="BF4" s="80">
        <v>1932</v>
      </c>
      <c r="BH4" t="s">
        <v>28</v>
      </c>
    </row>
    <row r="5" spans="1:69" x14ac:dyDescent="0.25">
      <c r="N5" s="80"/>
      <c r="O5" s="80"/>
      <c r="P5" s="80"/>
      <c r="Q5" s="80"/>
      <c r="R5" s="80"/>
      <c r="S5" s="80"/>
      <c r="T5" s="80"/>
      <c r="U5" s="80"/>
      <c r="V5" s="80"/>
      <c r="AB5" s="80"/>
      <c r="AC5" s="80"/>
      <c r="AD5" s="80"/>
      <c r="AE5" s="80"/>
      <c r="AF5" s="80"/>
      <c r="AG5" s="80"/>
      <c r="AH5" s="80"/>
      <c r="AI5" s="80"/>
      <c r="AJ5" s="80"/>
    </row>
    <row r="6" spans="1:69" x14ac:dyDescent="0.25">
      <c r="A6" t="s">
        <v>69</v>
      </c>
      <c r="N6" t="s">
        <v>28</v>
      </c>
      <c r="AB6" t="s">
        <v>28</v>
      </c>
      <c r="AP6" s="17" t="s">
        <v>140</v>
      </c>
      <c r="AQ6" s="18"/>
      <c r="AR6" s="18"/>
      <c r="AS6" s="69">
        <v>231350.53199999983</v>
      </c>
      <c r="AU6" s="17" t="s">
        <v>141</v>
      </c>
      <c r="AV6" s="18"/>
      <c r="AW6" s="69">
        <v>1798515.6569999985</v>
      </c>
      <c r="BB6" s="17" t="s">
        <v>140</v>
      </c>
      <c r="BC6" s="18"/>
      <c r="BD6" s="18"/>
      <c r="BE6" s="69">
        <v>6652.1549999999979</v>
      </c>
      <c r="BG6" s="17" t="s">
        <v>141</v>
      </c>
      <c r="BH6" s="18"/>
      <c r="BI6" s="69">
        <v>0</v>
      </c>
    </row>
    <row r="7" spans="1:69" x14ac:dyDescent="0.25">
      <c r="S7" s="35"/>
      <c r="T7" s="35"/>
      <c r="U7" s="35"/>
      <c r="V7" s="35"/>
      <c r="AG7" s="35"/>
      <c r="AH7" s="35"/>
      <c r="AI7" s="35"/>
      <c r="AJ7" s="35"/>
      <c r="AP7" s="70" t="s">
        <v>142</v>
      </c>
      <c r="AQ7" s="56"/>
      <c r="AR7" s="56"/>
      <c r="AS7" s="71">
        <v>333901.17100000067</v>
      </c>
      <c r="AU7" s="70" t="s">
        <v>143</v>
      </c>
      <c r="AV7" s="56"/>
      <c r="AW7" s="71">
        <v>563355.65699999954</v>
      </c>
      <c r="BB7" s="70" t="s">
        <v>142</v>
      </c>
      <c r="BC7" s="56"/>
      <c r="BD7" s="56"/>
      <c r="BE7" s="71">
        <v>178583.93499999991</v>
      </c>
      <c r="BG7" s="70" t="s">
        <v>143</v>
      </c>
      <c r="BH7" s="56"/>
      <c r="BI7" s="71">
        <v>563355.65699999954</v>
      </c>
    </row>
    <row r="8" spans="1:69" x14ac:dyDescent="0.25">
      <c r="B8" s="79"/>
      <c r="C8" s="2" t="s">
        <v>10</v>
      </c>
      <c r="D8" s="79"/>
      <c r="F8" s="79"/>
      <c r="G8" s="2" t="s">
        <v>11</v>
      </c>
      <c r="H8" s="79"/>
      <c r="J8" s="79"/>
      <c r="K8" s="2" t="s">
        <v>12</v>
      </c>
      <c r="L8" s="79"/>
      <c r="N8" t="s">
        <v>126</v>
      </c>
      <c r="Q8">
        <v>1</v>
      </c>
      <c r="S8" s="17" t="s">
        <v>127</v>
      </c>
      <c r="T8" s="18"/>
      <c r="U8" s="18"/>
      <c r="V8" s="19">
        <v>0</v>
      </c>
      <c r="AB8" t="s">
        <v>126</v>
      </c>
      <c r="AE8">
        <v>0</v>
      </c>
      <c r="AG8" s="17" t="s">
        <v>127</v>
      </c>
      <c r="AH8" s="18"/>
      <c r="AI8" s="18"/>
      <c r="AJ8" s="19">
        <v>0</v>
      </c>
      <c r="AP8" s="36" t="s">
        <v>144</v>
      </c>
      <c r="AQ8" s="37"/>
      <c r="AR8" s="37"/>
      <c r="AS8" s="72">
        <v>212442.05099999948</v>
      </c>
      <c r="AU8" s="36" t="s">
        <v>145</v>
      </c>
      <c r="AV8" s="37"/>
      <c r="AW8" s="72">
        <v>1576800</v>
      </c>
      <c r="BB8" s="36" t="s">
        <v>144</v>
      </c>
      <c r="BC8" s="37"/>
      <c r="BD8" s="37"/>
      <c r="BE8" s="72">
        <v>0</v>
      </c>
      <c r="BG8" s="36" t="s">
        <v>145</v>
      </c>
      <c r="BH8" s="37"/>
      <c r="BI8" s="72">
        <v>0</v>
      </c>
    </row>
    <row r="9" spans="1:69" x14ac:dyDescent="0.25">
      <c r="A9" s="3" t="s">
        <v>13</v>
      </c>
      <c r="B9" s="4" t="s">
        <v>14</v>
      </c>
      <c r="C9" s="5" t="s">
        <v>15</v>
      </c>
      <c r="D9" s="6" t="s">
        <v>16</v>
      </c>
      <c r="F9" s="4" t="s">
        <v>14</v>
      </c>
      <c r="G9" s="5" t="s">
        <v>15</v>
      </c>
      <c r="H9" s="6" t="s">
        <v>16</v>
      </c>
      <c r="J9" s="4" t="s">
        <v>17</v>
      </c>
      <c r="K9" s="5" t="s">
        <v>18</v>
      </c>
      <c r="L9" s="6" t="s">
        <v>19</v>
      </c>
      <c r="S9" s="36" t="s">
        <v>128</v>
      </c>
      <c r="T9" s="37"/>
      <c r="U9" s="37"/>
      <c r="V9" s="38">
        <v>0</v>
      </c>
      <c r="AG9" s="36" t="s">
        <v>128</v>
      </c>
      <c r="AH9" s="37"/>
      <c r="AI9" s="37"/>
      <c r="AJ9" s="38">
        <v>0</v>
      </c>
    </row>
    <row r="10" spans="1:69" x14ac:dyDescent="0.25">
      <c r="A10" s="7"/>
      <c r="B10" s="8" t="s">
        <v>20</v>
      </c>
      <c r="C10" s="9" t="s">
        <v>21</v>
      </c>
      <c r="D10" s="10" t="s">
        <v>22</v>
      </c>
      <c r="F10" s="8" t="s">
        <v>20</v>
      </c>
      <c r="G10" s="9" t="s">
        <v>21</v>
      </c>
      <c r="H10" s="10" t="s">
        <v>22</v>
      </c>
      <c r="J10" s="8" t="s">
        <v>23</v>
      </c>
      <c r="K10" s="9" t="s">
        <v>24</v>
      </c>
      <c r="L10" s="10" t="s">
        <v>25</v>
      </c>
      <c r="S10" s="35"/>
      <c r="T10" s="35"/>
      <c r="U10" s="35"/>
      <c r="V10" s="35"/>
      <c r="AG10" s="35"/>
      <c r="AH10" s="35"/>
      <c r="AI10" s="35"/>
      <c r="AJ10" s="35"/>
      <c r="AP10" s="3" t="s">
        <v>31</v>
      </c>
      <c r="AQ10" s="39" t="s">
        <v>32</v>
      </c>
      <c r="AR10" s="39" t="s">
        <v>33</v>
      </c>
      <c r="AS10" s="39" t="s">
        <v>34</v>
      </c>
      <c r="AT10" s="39" t="s">
        <v>35</v>
      </c>
      <c r="AU10" s="39" t="s">
        <v>36</v>
      </c>
      <c r="AV10" s="39" t="s">
        <v>37</v>
      </c>
      <c r="AW10" s="40" t="s">
        <v>38</v>
      </c>
      <c r="BB10" s="3" t="s">
        <v>31</v>
      </c>
      <c r="BC10" s="39" t="s">
        <v>32</v>
      </c>
      <c r="BD10" s="39" t="s">
        <v>33</v>
      </c>
      <c r="BE10" s="39" t="s">
        <v>34</v>
      </c>
      <c r="BF10" s="39" t="s">
        <v>35</v>
      </c>
      <c r="BG10" s="39" t="s">
        <v>36</v>
      </c>
      <c r="BH10" s="39" t="s">
        <v>37</v>
      </c>
      <c r="BI10" s="40" t="s">
        <v>38</v>
      </c>
      <c r="BK10" s="3" t="s">
        <v>13</v>
      </c>
      <c r="BL10" s="4" t="str">
        <f>'Allocation Factors (R)'!D8</f>
        <v>PSE BAA Load</v>
      </c>
      <c r="BM10" s="6" t="s">
        <v>71</v>
      </c>
      <c r="BO10" s="3" t="s">
        <v>13</v>
      </c>
      <c r="BP10" s="4" t="str">
        <f>'Allocation Factors (R)'!F8</f>
        <v>Vantage</v>
      </c>
      <c r="BQ10" s="6" t="str">
        <f>BP10</f>
        <v>Vantage</v>
      </c>
    </row>
    <row r="11" spans="1:69" x14ac:dyDescent="0.25">
      <c r="A11" s="7"/>
      <c r="B11" s="8" t="s">
        <v>22</v>
      </c>
      <c r="C11" s="9" t="s">
        <v>22</v>
      </c>
      <c r="D11" s="10" t="s">
        <v>26</v>
      </c>
      <c r="F11" s="8" t="s">
        <v>22</v>
      </c>
      <c r="G11" s="9" t="s">
        <v>22</v>
      </c>
      <c r="H11" s="10" t="s">
        <v>26</v>
      </c>
      <c r="J11" s="8" t="s">
        <v>22</v>
      </c>
      <c r="K11" s="9" t="s">
        <v>27</v>
      </c>
      <c r="L11" s="10" t="s">
        <v>22</v>
      </c>
      <c r="AP11" s="7"/>
      <c r="AQ11" s="42" t="s">
        <v>30</v>
      </c>
      <c r="AR11" s="42" t="s">
        <v>30</v>
      </c>
      <c r="AS11" s="42" t="s">
        <v>39</v>
      </c>
      <c r="AT11" s="42" t="s">
        <v>39</v>
      </c>
      <c r="AU11" s="42" t="s">
        <v>39</v>
      </c>
      <c r="AV11" s="42" t="s">
        <v>22</v>
      </c>
      <c r="AW11" s="43" t="s">
        <v>40</v>
      </c>
      <c r="BB11" s="7"/>
      <c r="BC11" s="42" t="s">
        <v>30</v>
      </c>
      <c r="BD11" s="42" t="s">
        <v>30</v>
      </c>
      <c r="BE11" s="42" t="s">
        <v>39</v>
      </c>
      <c r="BF11" s="42" t="s">
        <v>39</v>
      </c>
      <c r="BG11" s="42" t="s">
        <v>39</v>
      </c>
      <c r="BH11" s="42" t="s">
        <v>22</v>
      </c>
      <c r="BI11" s="43" t="s">
        <v>40</v>
      </c>
      <c r="BK11" s="7"/>
      <c r="BL11" s="8" t="s">
        <v>24</v>
      </c>
      <c r="BM11" s="10" t="s">
        <v>25</v>
      </c>
      <c r="BO11" s="7"/>
      <c r="BP11" s="8" t="s">
        <v>24</v>
      </c>
      <c r="BQ11" s="10" t="s">
        <v>25</v>
      </c>
    </row>
    <row r="12" spans="1:69" x14ac:dyDescent="0.25">
      <c r="A12" s="11"/>
      <c r="B12" s="12" t="s">
        <v>26</v>
      </c>
      <c r="C12" s="13" t="s">
        <v>26</v>
      </c>
      <c r="D12" s="14"/>
      <c r="F12" s="12" t="s">
        <v>26</v>
      </c>
      <c r="G12" s="13" t="s">
        <v>26</v>
      </c>
      <c r="H12" s="14"/>
      <c r="J12" s="12" t="s">
        <v>26</v>
      </c>
      <c r="K12" s="13"/>
      <c r="L12" s="15" t="s">
        <v>26</v>
      </c>
      <c r="N12" s="3" t="s">
        <v>13</v>
      </c>
      <c r="O12" s="39"/>
      <c r="P12" s="40"/>
      <c r="Q12" s="4" t="s">
        <v>29</v>
      </c>
      <c r="R12" s="40"/>
      <c r="S12" s="3" t="s">
        <v>129</v>
      </c>
      <c r="T12" s="40" t="s">
        <v>130</v>
      </c>
      <c r="U12" s="39" t="s">
        <v>129</v>
      </c>
      <c r="V12" s="41" t="s">
        <v>131</v>
      </c>
      <c r="AB12" s="3" t="s">
        <v>13</v>
      </c>
      <c r="AC12" s="39"/>
      <c r="AD12" s="40"/>
      <c r="AE12" s="4" t="s">
        <v>29</v>
      </c>
      <c r="AF12" s="40"/>
      <c r="AG12" s="3" t="s">
        <v>129</v>
      </c>
      <c r="AH12" s="40" t="s">
        <v>130</v>
      </c>
      <c r="AI12" s="39" t="s">
        <v>129</v>
      </c>
      <c r="AJ12" s="41" t="s">
        <v>131</v>
      </c>
      <c r="AP12" s="7"/>
      <c r="AQ12" s="42"/>
      <c r="AR12" s="42"/>
      <c r="AS12" s="42"/>
      <c r="AT12" s="42"/>
      <c r="AU12" s="42"/>
      <c r="AV12" s="42" t="s">
        <v>26</v>
      </c>
      <c r="AW12" s="47"/>
      <c r="BB12" s="7"/>
      <c r="BC12" s="42"/>
      <c r="BD12" s="42"/>
      <c r="BE12" s="42"/>
      <c r="BF12" s="42"/>
      <c r="BG12" s="42"/>
      <c r="BH12" s="42" t="s">
        <v>26</v>
      </c>
      <c r="BI12" s="47"/>
      <c r="BK12" s="7"/>
      <c r="BL12" s="8" t="s">
        <v>27</v>
      </c>
      <c r="BM12" s="10" t="s">
        <v>22</v>
      </c>
      <c r="BO12" s="7"/>
      <c r="BP12" s="8" t="s">
        <v>27</v>
      </c>
      <c r="BQ12" s="10" t="s">
        <v>22</v>
      </c>
    </row>
    <row r="13" spans="1:69" ht="13.8" thickBot="1" x14ac:dyDescent="0.3">
      <c r="A13" s="16"/>
      <c r="B13" s="17"/>
      <c r="C13" s="18"/>
      <c r="D13" s="19"/>
      <c r="F13" s="17"/>
      <c r="G13" s="18"/>
      <c r="H13" s="19"/>
      <c r="J13" s="17"/>
      <c r="K13" s="18"/>
      <c r="L13" s="19"/>
      <c r="N13" s="7"/>
      <c r="O13" s="42"/>
      <c r="P13" s="43"/>
      <c r="Q13" s="8" t="s">
        <v>132</v>
      </c>
      <c r="R13" s="43"/>
      <c r="S13" s="7" t="s">
        <v>133</v>
      </c>
      <c r="T13" s="43" t="s">
        <v>134</v>
      </c>
      <c r="U13" s="42" t="s">
        <v>135</v>
      </c>
      <c r="V13" s="44" t="s">
        <v>136</v>
      </c>
      <c r="AB13" s="7"/>
      <c r="AC13" s="42"/>
      <c r="AD13" s="43"/>
      <c r="AE13" s="8" t="s">
        <v>132</v>
      </c>
      <c r="AF13" s="43"/>
      <c r="AG13" s="7" t="s">
        <v>133</v>
      </c>
      <c r="AH13" s="43" t="s">
        <v>134</v>
      </c>
      <c r="AI13" s="42" t="s">
        <v>135</v>
      </c>
      <c r="AJ13" s="44" t="s">
        <v>136</v>
      </c>
      <c r="AP13" s="11"/>
      <c r="AQ13" s="42"/>
      <c r="AR13" s="42"/>
      <c r="AS13" s="42"/>
      <c r="AT13" s="42"/>
      <c r="AU13" s="42"/>
      <c r="AV13" s="42"/>
      <c r="AW13" s="47"/>
      <c r="BB13" s="11"/>
      <c r="BC13" s="45"/>
      <c r="BD13" s="45"/>
      <c r="BE13" s="45"/>
      <c r="BF13" s="45"/>
      <c r="BG13" s="45"/>
      <c r="BH13" s="45"/>
      <c r="BI13" s="38"/>
      <c r="BK13" s="11"/>
      <c r="BL13" s="36"/>
      <c r="BM13" s="15" t="s">
        <v>26</v>
      </c>
      <c r="BO13" s="11"/>
      <c r="BP13" s="36"/>
      <c r="BQ13" s="15" t="s">
        <v>26</v>
      </c>
    </row>
    <row r="14" spans="1:69" ht="13.8" thickTop="1" x14ac:dyDescent="0.25">
      <c r="A14" s="48">
        <v>43952</v>
      </c>
      <c r="B14" s="221" t="s">
        <v>151</v>
      </c>
      <c r="C14" s="104" t="s">
        <v>151</v>
      </c>
      <c r="D14" s="105" t="s">
        <v>151</v>
      </c>
      <c r="E14" s="106"/>
      <c r="F14" s="107" t="s">
        <v>151</v>
      </c>
      <c r="G14" s="104" t="s">
        <v>151</v>
      </c>
      <c r="H14" s="105" t="s">
        <v>151</v>
      </c>
      <c r="I14" s="104"/>
      <c r="J14" s="107" t="s">
        <v>151</v>
      </c>
      <c r="K14" s="108" t="s">
        <v>151</v>
      </c>
      <c r="L14" s="109" t="s">
        <v>151</v>
      </c>
      <c r="N14" s="11"/>
      <c r="O14" s="45"/>
      <c r="P14" s="38"/>
      <c r="Q14" s="11" t="s">
        <v>26</v>
      </c>
      <c r="R14" s="14"/>
      <c r="S14" s="7" t="s">
        <v>137</v>
      </c>
      <c r="T14" s="43" t="s">
        <v>30</v>
      </c>
      <c r="U14" s="45" t="s">
        <v>138</v>
      </c>
      <c r="V14" s="46" t="s">
        <v>30</v>
      </c>
      <c r="AB14" s="11"/>
      <c r="AC14" s="45"/>
      <c r="AD14" s="38"/>
      <c r="AE14" s="11" t="s">
        <v>26</v>
      </c>
      <c r="AF14" s="14"/>
      <c r="AG14" s="7" t="s">
        <v>137</v>
      </c>
      <c r="AH14" s="43" t="s">
        <v>30</v>
      </c>
      <c r="AI14" s="45" t="s">
        <v>138</v>
      </c>
      <c r="AJ14" s="46" t="s">
        <v>30</v>
      </c>
      <c r="AP14" s="70" t="s">
        <v>41</v>
      </c>
      <c r="AQ14" s="150" t="s">
        <v>151</v>
      </c>
      <c r="AR14" s="151" t="s">
        <v>151</v>
      </c>
      <c r="AS14" s="151" t="s">
        <v>151</v>
      </c>
      <c r="AT14" s="151" t="s">
        <v>151</v>
      </c>
      <c r="AU14" s="151" t="s">
        <v>151</v>
      </c>
      <c r="AV14" s="104" t="s">
        <v>151</v>
      </c>
      <c r="AW14" s="152" t="s">
        <v>151</v>
      </c>
      <c r="BB14" s="70" t="s">
        <v>41</v>
      </c>
      <c r="BC14" s="73">
        <v>1725378.5249404905</v>
      </c>
      <c r="BD14" s="73">
        <v>1701089.2626647947</v>
      </c>
      <c r="BE14" s="73">
        <v>0</v>
      </c>
      <c r="BF14" s="73">
        <v>16221.075930908202</v>
      </c>
      <c r="BG14" s="73">
        <v>0</v>
      </c>
      <c r="BH14" s="22">
        <v>-653440.19700000016</v>
      </c>
      <c r="BI14" s="74">
        <v>0</v>
      </c>
      <c r="BK14" s="17"/>
      <c r="BL14" s="17"/>
      <c r="BM14" s="19"/>
      <c r="BO14" s="17"/>
      <c r="BP14" s="17"/>
      <c r="BQ14" s="19"/>
    </row>
    <row r="15" spans="1:69" ht="13.8" thickBot="1" x14ac:dyDescent="0.3">
      <c r="A15" s="48">
        <v>43983</v>
      </c>
      <c r="B15" s="222" t="s">
        <v>151</v>
      </c>
      <c r="C15" s="98" t="s">
        <v>151</v>
      </c>
      <c r="D15" s="99" t="s">
        <v>151</v>
      </c>
      <c r="E15" s="102"/>
      <c r="F15" s="100" t="s">
        <v>151</v>
      </c>
      <c r="G15" s="98" t="s">
        <v>151</v>
      </c>
      <c r="H15" s="99" t="s">
        <v>151</v>
      </c>
      <c r="I15" s="98"/>
      <c r="J15" s="100" t="s">
        <v>151</v>
      </c>
      <c r="K15" s="101" t="s">
        <v>151</v>
      </c>
      <c r="L15" s="110" t="s">
        <v>151</v>
      </c>
      <c r="N15" s="7"/>
      <c r="O15" s="42"/>
      <c r="P15" s="47"/>
      <c r="Q15" s="7"/>
      <c r="R15" s="42"/>
      <c r="S15" s="3"/>
      <c r="T15" s="40"/>
      <c r="U15" s="42"/>
      <c r="V15" s="44"/>
      <c r="AB15" s="7"/>
      <c r="AC15" s="42"/>
      <c r="AD15" s="47"/>
      <c r="AE15" s="7"/>
      <c r="AF15" s="42"/>
      <c r="AG15" s="3"/>
      <c r="AH15" s="40"/>
      <c r="AI15" s="42"/>
      <c r="AJ15" s="44"/>
      <c r="AP15" s="70" t="s">
        <v>42</v>
      </c>
      <c r="AQ15" s="153" t="s">
        <v>151</v>
      </c>
      <c r="AR15" s="149" t="s">
        <v>151</v>
      </c>
      <c r="AS15" s="149" t="s">
        <v>151</v>
      </c>
      <c r="AT15" s="149" t="s">
        <v>151</v>
      </c>
      <c r="AU15" s="149" t="s">
        <v>151</v>
      </c>
      <c r="AV15" s="98" t="s">
        <v>151</v>
      </c>
      <c r="AW15" s="154" t="s">
        <v>151</v>
      </c>
      <c r="BB15" s="70" t="s">
        <v>42</v>
      </c>
      <c r="BC15" s="73">
        <v>1212396.3734893796</v>
      </c>
      <c r="BD15" s="73">
        <v>1212396.3734893796</v>
      </c>
      <c r="BE15" s="73">
        <v>0</v>
      </c>
      <c r="BF15" s="73">
        <v>0</v>
      </c>
      <c r="BG15" s="73">
        <v>0</v>
      </c>
      <c r="BH15" s="22">
        <v>0</v>
      </c>
      <c r="BI15" s="74">
        <v>0</v>
      </c>
      <c r="BK15" s="48">
        <v>43952</v>
      </c>
      <c r="BL15" s="7" t="str">
        <f>'Allocation Factors (R)'!D14</f>
        <v>XXXX</v>
      </c>
      <c r="BM15" s="23" t="e">
        <f t="shared" ref="BM15:BM26" si="0">BL15*J14</f>
        <v>#VALUE!</v>
      </c>
      <c r="BO15" s="48">
        <v>43952</v>
      </c>
      <c r="BP15" s="7" t="str">
        <f>'Allocation Factors (R)'!F14</f>
        <v>XXXX</v>
      </c>
      <c r="BQ15" s="23" t="e">
        <f t="shared" ref="BQ15:BQ26" si="1">BP15*J14</f>
        <v>#VALUE!</v>
      </c>
    </row>
    <row r="16" spans="1:69" ht="13.8" thickTop="1" x14ac:dyDescent="0.25">
      <c r="A16" s="48">
        <v>44013</v>
      </c>
      <c r="B16" s="222" t="s">
        <v>151</v>
      </c>
      <c r="C16" s="98" t="s">
        <v>151</v>
      </c>
      <c r="D16" s="99" t="s">
        <v>151</v>
      </c>
      <c r="E16" s="102"/>
      <c r="F16" s="100" t="s">
        <v>151</v>
      </c>
      <c r="G16" s="98" t="s">
        <v>151</v>
      </c>
      <c r="H16" s="99" t="s">
        <v>151</v>
      </c>
      <c r="I16" s="98"/>
      <c r="J16" s="100" t="s">
        <v>151</v>
      </c>
      <c r="K16" s="101" t="s">
        <v>151</v>
      </c>
      <c r="L16" s="110" t="s">
        <v>151</v>
      </c>
      <c r="N16" s="48">
        <v>43952</v>
      </c>
      <c r="O16" s="49"/>
      <c r="P16" s="124"/>
      <c r="Q16" s="126" t="s">
        <v>151</v>
      </c>
      <c r="R16" s="127"/>
      <c r="S16" s="128" t="s">
        <v>151</v>
      </c>
      <c r="T16" s="129" t="s">
        <v>151</v>
      </c>
      <c r="U16" s="128" t="s">
        <v>151</v>
      </c>
      <c r="V16" s="130" t="s">
        <v>151</v>
      </c>
      <c r="AB16" s="48">
        <v>43952</v>
      </c>
      <c r="AC16" s="49"/>
      <c r="AD16" s="124"/>
      <c r="AE16" s="126" t="s">
        <v>151</v>
      </c>
      <c r="AF16" s="127"/>
      <c r="AG16" s="128" t="s">
        <v>151</v>
      </c>
      <c r="AH16" s="129" t="s">
        <v>151</v>
      </c>
      <c r="AI16" s="128" t="s">
        <v>151</v>
      </c>
      <c r="AJ16" s="130" t="s">
        <v>151</v>
      </c>
      <c r="AP16" s="70" t="s">
        <v>43</v>
      </c>
      <c r="AQ16" s="153" t="s">
        <v>151</v>
      </c>
      <c r="AR16" s="149" t="s">
        <v>151</v>
      </c>
      <c r="AS16" s="149" t="s">
        <v>151</v>
      </c>
      <c r="AT16" s="149" t="s">
        <v>151</v>
      </c>
      <c r="AU16" s="149" t="s">
        <v>151</v>
      </c>
      <c r="AV16" s="98" t="s">
        <v>151</v>
      </c>
      <c r="AW16" s="154" t="s">
        <v>151</v>
      </c>
      <c r="BB16" s="70" t="s">
        <v>43</v>
      </c>
      <c r="BC16" s="73">
        <v>648637.27894783008</v>
      </c>
      <c r="BD16" s="73">
        <v>648637.27894783008</v>
      </c>
      <c r="BE16" s="73">
        <v>0</v>
      </c>
      <c r="BF16" s="73">
        <v>0</v>
      </c>
      <c r="BG16" s="73">
        <v>0</v>
      </c>
      <c r="BH16" s="22">
        <v>0</v>
      </c>
      <c r="BI16" s="74">
        <v>0</v>
      </c>
      <c r="BK16" s="48">
        <v>43983</v>
      </c>
      <c r="BL16" s="7" t="str">
        <f>'Allocation Factors (R)'!D15</f>
        <v>XXXX</v>
      </c>
      <c r="BM16" s="23" t="e">
        <f t="shared" si="0"/>
        <v>#VALUE!</v>
      </c>
      <c r="BO16" s="48">
        <v>43983</v>
      </c>
      <c r="BP16" s="7" t="str">
        <f>'Allocation Factors (R)'!F15</f>
        <v>XXXX</v>
      </c>
      <c r="BQ16" s="23" t="e">
        <f t="shared" si="1"/>
        <v>#VALUE!</v>
      </c>
    </row>
    <row r="17" spans="1:69" x14ac:dyDescent="0.25">
      <c r="A17" s="48">
        <v>44044</v>
      </c>
      <c r="B17" s="222" t="s">
        <v>151</v>
      </c>
      <c r="C17" s="98" t="s">
        <v>151</v>
      </c>
      <c r="D17" s="99" t="s">
        <v>151</v>
      </c>
      <c r="E17" s="102"/>
      <c r="F17" s="100" t="s">
        <v>151</v>
      </c>
      <c r="G17" s="98" t="s">
        <v>151</v>
      </c>
      <c r="H17" s="99" t="s">
        <v>151</v>
      </c>
      <c r="I17" s="98"/>
      <c r="J17" s="100" t="s">
        <v>151</v>
      </c>
      <c r="K17" s="101" t="s">
        <v>151</v>
      </c>
      <c r="L17" s="110" t="s">
        <v>151</v>
      </c>
      <c r="N17" s="48">
        <v>43983</v>
      </c>
      <c r="O17" s="49"/>
      <c r="P17" s="124"/>
      <c r="Q17" s="131" t="s">
        <v>151</v>
      </c>
      <c r="R17" s="118"/>
      <c r="S17" s="119" t="s">
        <v>151</v>
      </c>
      <c r="T17" s="120" t="s">
        <v>151</v>
      </c>
      <c r="U17" s="119" t="s">
        <v>151</v>
      </c>
      <c r="V17" s="132" t="s">
        <v>151</v>
      </c>
      <c r="AB17" s="48">
        <v>43983</v>
      </c>
      <c r="AC17" s="49"/>
      <c r="AD17" s="124"/>
      <c r="AE17" s="131" t="s">
        <v>151</v>
      </c>
      <c r="AF17" s="118"/>
      <c r="AG17" s="119" t="s">
        <v>151</v>
      </c>
      <c r="AH17" s="120" t="s">
        <v>151</v>
      </c>
      <c r="AI17" s="119" t="s">
        <v>151</v>
      </c>
      <c r="AJ17" s="132" t="s">
        <v>151</v>
      </c>
      <c r="AP17" s="70" t="s">
        <v>44</v>
      </c>
      <c r="AQ17" s="153" t="s">
        <v>151</v>
      </c>
      <c r="AR17" s="149" t="s">
        <v>151</v>
      </c>
      <c r="AS17" s="149" t="s">
        <v>151</v>
      </c>
      <c r="AT17" s="149" t="s">
        <v>151</v>
      </c>
      <c r="AU17" s="149" t="s">
        <v>151</v>
      </c>
      <c r="AV17" s="98" t="s">
        <v>151</v>
      </c>
      <c r="AW17" s="154" t="s">
        <v>151</v>
      </c>
      <c r="BB17" s="70" t="s">
        <v>44</v>
      </c>
      <c r="BC17" s="73">
        <v>355464.20525360102</v>
      </c>
      <c r="BD17" s="73">
        <v>355464.20525360102</v>
      </c>
      <c r="BE17" s="73">
        <v>0</v>
      </c>
      <c r="BF17" s="73">
        <v>0</v>
      </c>
      <c r="BG17" s="73">
        <v>0</v>
      </c>
      <c r="BH17" s="22">
        <v>0</v>
      </c>
      <c r="BI17" s="74">
        <v>0</v>
      </c>
      <c r="BK17" s="48">
        <v>44013</v>
      </c>
      <c r="BL17" s="7" t="str">
        <f>'Allocation Factors (R)'!D16</f>
        <v>XXXX</v>
      </c>
      <c r="BM17" s="23" t="e">
        <f t="shared" si="0"/>
        <v>#VALUE!</v>
      </c>
      <c r="BO17" s="48">
        <v>44013</v>
      </c>
      <c r="BP17" s="7" t="str">
        <f>'Allocation Factors (R)'!F16</f>
        <v>XXXX</v>
      </c>
      <c r="BQ17" s="23" t="e">
        <f t="shared" si="1"/>
        <v>#VALUE!</v>
      </c>
    </row>
    <row r="18" spans="1:69" x14ac:dyDescent="0.25">
      <c r="A18" s="48">
        <v>44075</v>
      </c>
      <c r="B18" s="222" t="s">
        <v>151</v>
      </c>
      <c r="C18" s="98" t="s">
        <v>151</v>
      </c>
      <c r="D18" s="99" t="s">
        <v>151</v>
      </c>
      <c r="E18" s="102"/>
      <c r="F18" s="100" t="s">
        <v>151</v>
      </c>
      <c r="G18" s="98" t="s">
        <v>151</v>
      </c>
      <c r="H18" s="99" t="s">
        <v>151</v>
      </c>
      <c r="I18" s="98"/>
      <c r="J18" s="100" t="s">
        <v>151</v>
      </c>
      <c r="K18" s="101" t="s">
        <v>151</v>
      </c>
      <c r="L18" s="110" t="s">
        <v>151</v>
      </c>
      <c r="N18" s="48">
        <v>44013</v>
      </c>
      <c r="O18" s="49"/>
      <c r="P18" s="124"/>
      <c r="Q18" s="131" t="s">
        <v>151</v>
      </c>
      <c r="R18" s="118"/>
      <c r="S18" s="119" t="s">
        <v>151</v>
      </c>
      <c r="T18" s="120" t="s">
        <v>151</v>
      </c>
      <c r="U18" s="119" t="s">
        <v>151</v>
      </c>
      <c r="V18" s="132" t="s">
        <v>151</v>
      </c>
      <c r="AB18" s="48">
        <v>44013</v>
      </c>
      <c r="AC18" s="49"/>
      <c r="AD18" s="124"/>
      <c r="AE18" s="131" t="s">
        <v>151</v>
      </c>
      <c r="AF18" s="118"/>
      <c r="AG18" s="119" t="s">
        <v>151</v>
      </c>
      <c r="AH18" s="120" t="s">
        <v>151</v>
      </c>
      <c r="AI18" s="119" t="s">
        <v>151</v>
      </c>
      <c r="AJ18" s="132" t="s">
        <v>151</v>
      </c>
      <c r="AP18" s="70" t="s">
        <v>45</v>
      </c>
      <c r="AQ18" s="153" t="s">
        <v>151</v>
      </c>
      <c r="AR18" s="149" t="s">
        <v>151</v>
      </c>
      <c r="AS18" s="149" t="s">
        <v>151</v>
      </c>
      <c r="AT18" s="149" t="s">
        <v>151</v>
      </c>
      <c r="AU18" s="149" t="s">
        <v>151</v>
      </c>
      <c r="AV18" s="98" t="s">
        <v>151</v>
      </c>
      <c r="AW18" s="154" t="s">
        <v>151</v>
      </c>
      <c r="BB18" s="70" t="s">
        <v>45</v>
      </c>
      <c r="BC18" s="73">
        <v>268970.8703899383</v>
      </c>
      <c r="BD18" s="73">
        <v>268970.8703899383</v>
      </c>
      <c r="BE18" s="73">
        <v>0</v>
      </c>
      <c r="BF18" s="73">
        <v>0</v>
      </c>
      <c r="BG18" s="73">
        <v>0</v>
      </c>
      <c r="BH18" s="22">
        <v>0</v>
      </c>
      <c r="BI18" s="74">
        <v>0</v>
      </c>
      <c r="BK18" s="48">
        <v>44044</v>
      </c>
      <c r="BL18" s="7" t="str">
        <f>'Allocation Factors (R)'!D17</f>
        <v>XXXX</v>
      </c>
      <c r="BM18" s="23" t="e">
        <f t="shared" si="0"/>
        <v>#VALUE!</v>
      </c>
      <c r="BO18" s="48">
        <v>44044</v>
      </c>
      <c r="BP18" s="7" t="str">
        <f>'Allocation Factors (R)'!F17</f>
        <v>XXXX</v>
      </c>
      <c r="BQ18" s="23" t="e">
        <f t="shared" si="1"/>
        <v>#VALUE!</v>
      </c>
    </row>
    <row r="19" spans="1:69" x14ac:dyDescent="0.25">
      <c r="A19" s="48">
        <v>44105</v>
      </c>
      <c r="B19" s="222" t="s">
        <v>151</v>
      </c>
      <c r="C19" s="98" t="s">
        <v>151</v>
      </c>
      <c r="D19" s="99" t="s">
        <v>151</v>
      </c>
      <c r="E19" s="102"/>
      <c r="F19" s="100" t="s">
        <v>151</v>
      </c>
      <c r="G19" s="98" t="s">
        <v>151</v>
      </c>
      <c r="H19" s="99" t="s">
        <v>151</v>
      </c>
      <c r="I19" s="98"/>
      <c r="J19" s="100" t="s">
        <v>151</v>
      </c>
      <c r="K19" s="101" t="s">
        <v>151</v>
      </c>
      <c r="L19" s="110" t="s">
        <v>151</v>
      </c>
      <c r="N19" s="48">
        <v>44044</v>
      </c>
      <c r="O19" s="49"/>
      <c r="P19" s="124"/>
      <c r="Q19" s="131" t="s">
        <v>151</v>
      </c>
      <c r="R19" s="118"/>
      <c r="S19" s="119" t="s">
        <v>151</v>
      </c>
      <c r="T19" s="120" t="s">
        <v>151</v>
      </c>
      <c r="U19" s="119" t="s">
        <v>151</v>
      </c>
      <c r="V19" s="132" t="s">
        <v>151</v>
      </c>
      <c r="AB19" s="48">
        <v>44044</v>
      </c>
      <c r="AC19" s="49"/>
      <c r="AD19" s="124"/>
      <c r="AE19" s="131" t="s">
        <v>151</v>
      </c>
      <c r="AF19" s="118"/>
      <c r="AG19" s="119" t="s">
        <v>151</v>
      </c>
      <c r="AH19" s="120" t="s">
        <v>151</v>
      </c>
      <c r="AI19" s="119" t="s">
        <v>151</v>
      </c>
      <c r="AJ19" s="132" t="s">
        <v>151</v>
      </c>
      <c r="AP19" s="70" t="s">
        <v>46</v>
      </c>
      <c r="AQ19" s="153" t="s">
        <v>151</v>
      </c>
      <c r="AR19" s="149" t="s">
        <v>151</v>
      </c>
      <c r="AS19" s="149" t="s">
        <v>151</v>
      </c>
      <c r="AT19" s="149" t="s">
        <v>151</v>
      </c>
      <c r="AU19" s="149" t="s">
        <v>151</v>
      </c>
      <c r="AV19" s="98" t="s">
        <v>151</v>
      </c>
      <c r="AW19" s="154" t="s">
        <v>151</v>
      </c>
      <c r="BB19" s="70" t="s">
        <v>46</v>
      </c>
      <c r="BC19" s="73">
        <v>161721.17010116574</v>
      </c>
      <c r="BD19" s="73">
        <v>172632.88272666931</v>
      </c>
      <c r="BE19" s="73">
        <v>3127.7360815429674</v>
      </c>
      <c r="BF19" s="73">
        <v>69482.179639465321</v>
      </c>
      <c r="BG19" s="73">
        <v>0</v>
      </c>
      <c r="BH19" s="22">
        <v>-223252.75336860956</v>
      </c>
      <c r="BI19" s="74">
        <v>5</v>
      </c>
      <c r="BK19" s="48">
        <v>44075</v>
      </c>
      <c r="BL19" s="7" t="str">
        <f>'Allocation Factors (R)'!D18</f>
        <v>XXXX</v>
      </c>
      <c r="BM19" s="23" t="e">
        <f t="shared" si="0"/>
        <v>#VALUE!</v>
      </c>
      <c r="BO19" s="48">
        <v>44075</v>
      </c>
      <c r="BP19" s="7" t="str">
        <f>'Allocation Factors (R)'!F18</f>
        <v>XXXX</v>
      </c>
      <c r="BQ19" s="23" t="e">
        <f t="shared" si="1"/>
        <v>#VALUE!</v>
      </c>
    </row>
    <row r="20" spans="1:69" x14ac:dyDescent="0.25">
      <c r="A20" s="48">
        <v>44136</v>
      </c>
      <c r="B20" s="222" t="s">
        <v>151</v>
      </c>
      <c r="C20" s="98" t="s">
        <v>151</v>
      </c>
      <c r="D20" s="99" t="s">
        <v>151</v>
      </c>
      <c r="E20" s="102"/>
      <c r="F20" s="100" t="s">
        <v>151</v>
      </c>
      <c r="G20" s="98" t="s">
        <v>151</v>
      </c>
      <c r="H20" s="99" t="s">
        <v>151</v>
      </c>
      <c r="I20" s="98"/>
      <c r="J20" s="100" t="s">
        <v>151</v>
      </c>
      <c r="K20" s="101" t="s">
        <v>151</v>
      </c>
      <c r="L20" s="110" t="s">
        <v>151</v>
      </c>
      <c r="N20" s="48">
        <v>44075</v>
      </c>
      <c r="O20" s="49"/>
      <c r="P20" s="124"/>
      <c r="Q20" s="131" t="s">
        <v>151</v>
      </c>
      <c r="R20" s="118"/>
      <c r="S20" s="119" t="s">
        <v>151</v>
      </c>
      <c r="T20" s="120" t="s">
        <v>151</v>
      </c>
      <c r="U20" s="119" t="s">
        <v>151</v>
      </c>
      <c r="V20" s="132" t="s">
        <v>151</v>
      </c>
      <c r="AB20" s="48">
        <v>44075</v>
      </c>
      <c r="AC20" s="49"/>
      <c r="AD20" s="124"/>
      <c r="AE20" s="131" t="s">
        <v>151</v>
      </c>
      <c r="AF20" s="118"/>
      <c r="AG20" s="119" t="s">
        <v>151</v>
      </c>
      <c r="AH20" s="120" t="s">
        <v>151</v>
      </c>
      <c r="AI20" s="119" t="s">
        <v>151</v>
      </c>
      <c r="AJ20" s="132" t="s">
        <v>151</v>
      </c>
      <c r="AP20" s="70" t="s">
        <v>47</v>
      </c>
      <c r="AQ20" s="153" t="s">
        <v>151</v>
      </c>
      <c r="AR20" s="149" t="s">
        <v>151</v>
      </c>
      <c r="AS20" s="149" t="s">
        <v>151</v>
      </c>
      <c r="AT20" s="149" t="s">
        <v>151</v>
      </c>
      <c r="AU20" s="149" t="s">
        <v>151</v>
      </c>
      <c r="AV20" s="98" t="s">
        <v>151</v>
      </c>
      <c r="AW20" s="154" t="s">
        <v>151</v>
      </c>
      <c r="BB20" s="70" t="s">
        <v>47</v>
      </c>
      <c r="BC20" s="73">
        <v>157454.9341049194</v>
      </c>
      <c r="BD20" s="73">
        <v>166965.32681655884</v>
      </c>
      <c r="BE20" s="73">
        <v>2241.1439892578042</v>
      </c>
      <c r="BF20" s="73">
        <v>30162.163127807657</v>
      </c>
      <c r="BG20" s="73">
        <v>0</v>
      </c>
      <c r="BH20" s="22">
        <v>-198907.09893268315</v>
      </c>
      <c r="BI20" s="74">
        <v>5</v>
      </c>
      <c r="BK20" s="48">
        <v>44105</v>
      </c>
      <c r="BL20" s="7" t="str">
        <f>'Allocation Factors (R)'!D19</f>
        <v>XXXX</v>
      </c>
      <c r="BM20" s="23" t="e">
        <f t="shared" si="0"/>
        <v>#VALUE!</v>
      </c>
      <c r="BO20" s="48">
        <v>44105</v>
      </c>
      <c r="BP20" s="7" t="str">
        <f>'Allocation Factors (R)'!F19</f>
        <v>XXXX</v>
      </c>
      <c r="BQ20" s="23" t="e">
        <f t="shared" si="1"/>
        <v>#VALUE!</v>
      </c>
    </row>
    <row r="21" spans="1:69" x14ac:dyDescent="0.25">
      <c r="A21" s="48">
        <v>44166</v>
      </c>
      <c r="B21" s="222" t="s">
        <v>151</v>
      </c>
      <c r="C21" s="98" t="s">
        <v>151</v>
      </c>
      <c r="D21" s="99" t="s">
        <v>151</v>
      </c>
      <c r="E21" s="102"/>
      <c r="F21" s="100" t="s">
        <v>151</v>
      </c>
      <c r="G21" s="98" t="s">
        <v>151</v>
      </c>
      <c r="H21" s="99" t="s">
        <v>151</v>
      </c>
      <c r="I21" s="98"/>
      <c r="J21" s="100" t="s">
        <v>151</v>
      </c>
      <c r="K21" s="101" t="s">
        <v>151</v>
      </c>
      <c r="L21" s="110" t="s">
        <v>151</v>
      </c>
      <c r="N21" s="48">
        <v>44105</v>
      </c>
      <c r="O21" s="49"/>
      <c r="P21" s="124"/>
      <c r="Q21" s="131" t="s">
        <v>151</v>
      </c>
      <c r="R21" s="118"/>
      <c r="S21" s="119" t="s">
        <v>151</v>
      </c>
      <c r="T21" s="120" t="s">
        <v>151</v>
      </c>
      <c r="U21" s="119" t="s">
        <v>151</v>
      </c>
      <c r="V21" s="132" t="s">
        <v>151</v>
      </c>
      <c r="AB21" s="48">
        <v>44105</v>
      </c>
      <c r="AC21" s="49"/>
      <c r="AD21" s="124"/>
      <c r="AE21" s="131" t="s">
        <v>151</v>
      </c>
      <c r="AF21" s="118"/>
      <c r="AG21" s="119" t="s">
        <v>151</v>
      </c>
      <c r="AH21" s="120" t="s">
        <v>151</v>
      </c>
      <c r="AI21" s="119" t="s">
        <v>151</v>
      </c>
      <c r="AJ21" s="132" t="s">
        <v>151</v>
      </c>
      <c r="AP21" s="70" t="s">
        <v>48</v>
      </c>
      <c r="AQ21" s="153" t="s">
        <v>151</v>
      </c>
      <c r="AR21" s="149" t="s">
        <v>151</v>
      </c>
      <c r="AS21" s="149" t="s">
        <v>151</v>
      </c>
      <c r="AT21" s="149" t="s">
        <v>151</v>
      </c>
      <c r="AU21" s="149" t="s">
        <v>151</v>
      </c>
      <c r="AV21" s="98" t="s">
        <v>151</v>
      </c>
      <c r="AW21" s="154" t="s">
        <v>151</v>
      </c>
      <c r="BB21" s="70" t="s">
        <v>48</v>
      </c>
      <c r="BC21" s="73">
        <v>44032.483966350555</v>
      </c>
      <c r="BD21" s="73">
        <v>44507.651873111725</v>
      </c>
      <c r="BE21" s="73">
        <v>1283.2749291992338</v>
      </c>
      <c r="BF21" s="73">
        <v>61677.824022540997</v>
      </c>
      <c r="BG21" s="73">
        <v>0</v>
      </c>
      <c r="BH21" s="22">
        <v>-121786.83275599533</v>
      </c>
      <c r="BI21" s="74">
        <v>10</v>
      </c>
      <c r="BK21" s="48">
        <v>44136</v>
      </c>
      <c r="BL21" s="7" t="str">
        <f>'Allocation Factors (R)'!D20</f>
        <v>XXXX</v>
      </c>
      <c r="BM21" s="23" t="e">
        <f t="shared" si="0"/>
        <v>#VALUE!</v>
      </c>
      <c r="BO21" s="48">
        <v>44136</v>
      </c>
      <c r="BP21" s="7" t="str">
        <f>'Allocation Factors (R)'!F20</f>
        <v>XXXX</v>
      </c>
      <c r="BQ21" s="23" t="e">
        <f t="shared" si="1"/>
        <v>#VALUE!</v>
      </c>
    </row>
    <row r="22" spans="1:69" x14ac:dyDescent="0.25">
      <c r="A22" s="48">
        <v>44197</v>
      </c>
      <c r="B22" s="222" t="s">
        <v>151</v>
      </c>
      <c r="C22" s="98" t="s">
        <v>151</v>
      </c>
      <c r="D22" s="99" t="s">
        <v>151</v>
      </c>
      <c r="E22" s="102"/>
      <c r="F22" s="100" t="s">
        <v>151</v>
      </c>
      <c r="G22" s="98" t="s">
        <v>151</v>
      </c>
      <c r="H22" s="99" t="s">
        <v>151</v>
      </c>
      <c r="I22" s="98"/>
      <c r="J22" s="100" t="s">
        <v>151</v>
      </c>
      <c r="K22" s="101" t="s">
        <v>151</v>
      </c>
      <c r="L22" s="110" t="s">
        <v>151</v>
      </c>
      <c r="N22" s="48">
        <v>44136</v>
      </c>
      <c r="O22" s="49"/>
      <c r="P22" s="124"/>
      <c r="Q22" s="131" t="s">
        <v>151</v>
      </c>
      <c r="R22" s="118"/>
      <c r="S22" s="119" t="s">
        <v>151</v>
      </c>
      <c r="T22" s="120" t="s">
        <v>151</v>
      </c>
      <c r="U22" s="119" t="s">
        <v>151</v>
      </c>
      <c r="V22" s="132" t="s">
        <v>151</v>
      </c>
      <c r="AB22" s="48">
        <v>44136</v>
      </c>
      <c r="AC22" s="49"/>
      <c r="AD22" s="124"/>
      <c r="AE22" s="131" t="s">
        <v>151</v>
      </c>
      <c r="AF22" s="118"/>
      <c r="AG22" s="119" t="s">
        <v>151</v>
      </c>
      <c r="AH22" s="120" t="s">
        <v>151</v>
      </c>
      <c r="AI22" s="119" t="s">
        <v>151</v>
      </c>
      <c r="AJ22" s="132" t="s">
        <v>151</v>
      </c>
      <c r="AP22" s="70" t="s">
        <v>49</v>
      </c>
      <c r="AQ22" s="153" t="s">
        <v>151</v>
      </c>
      <c r="AR22" s="149" t="s">
        <v>151</v>
      </c>
      <c r="AS22" s="149" t="s">
        <v>151</v>
      </c>
      <c r="AT22" s="149" t="s">
        <v>151</v>
      </c>
      <c r="AU22" s="149" t="s">
        <v>151</v>
      </c>
      <c r="AV22" s="98" t="s">
        <v>151</v>
      </c>
      <c r="AW22" s="154" t="s">
        <v>151</v>
      </c>
      <c r="BB22" s="70" t="s">
        <v>49</v>
      </c>
      <c r="BC22" s="73">
        <v>42014.017723083496</v>
      </c>
      <c r="BD22" s="73">
        <v>42014.017723083496</v>
      </c>
      <c r="BE22" s="73">
        <v>0</v>
      </c>
      <c r="BF22" s="73">
        <v>996.05949383926816</v>
      </c>
      <c r="BG22" s="73">
        <v>0</v>
      </c>
      <c r="BH22" s="22">
        <v>0</v>
      </c>
      <c r="BI22" s="74">
        <v>0</v>
      </c>
      <c r="BK22" s="48">
        <v>44166</v>
      </c>
      <c r="BL22" s="7" t="str">
        <f>'Allocation Factors (R)'!D21</f>
        <v>XXXX</v>
      </c>
      <c r="BM22" s="23" t="e">
        <f t="shared" si="0"/>
        <v>#VALUE!</v>
      </c>
      <c r="BO22" s="48">
        <v>44166</v>
      </c>
      <c r="BP22" s="7" t="str">
        <f>'Allocation Factors (R)'!F21</f>
        <v>XXXX</v>
      </c>
      <c r="BQ22" s="23" t="e">
        <f t="shared" si="1"/>
        <v>#VALUE!</v>
      </c>
    </row>
    <row r="23" spans="1:69" x14ac:dyDescent="0.25">
      <c r="A23" s="48">
        <v>44228</v>
      </c>
      <c r="B23" s="222" t="s">
        <v>151</v>
      </c>
      <c r="C23" s="98" t="s">
        <v>151</v>
      </c>
      <c r="D23" s="99" t="s">
        <v>151</v>
      </c>
      <c r="E23" s="102"/>
      <c r="F23" s="100" t="s">
        <v>151</v>
      </c>
      <c r="G23" s="98" t="s">
        <v>151</v>
      </c>
      <c r="H23" s="99" t="s">
        <v>151</v>
      </c>
      <c r="I23" s="98"/>
      <c r="J23" s="100" t="s">
        <v>151</v>
      </c>
      <c r="K23" s="101" t="s">
        <v>151</v>
      </c>
      <c r="L23" s="110" t="s">
        <v>151</v>
      </c>
      <c r="N23" s="48">
        <v>44166</v>
      </c>
      <c r="O23" s="49"/>
      <c r="P23" s="124"/>
      <c r="Q23" s="131" t="s">
        <v>151</v>
      </c>
      <c r="R23" s="121"/>
      <c r="S23" s="119" t="s">
        <v>151</v>
      </c>
      <c r="T23" s="120" t="s">
        <v>151</v>
      </c>
      <c r="U23" s="119" t="s">
        <v>151</v>
      </c>
      <c r="V23" s="132" t="s">
        <v>151</v>
      </c>
      <c r="AB23" s="48">
        <v>44166</v>
      </c>
      <c r="AC23" s="49"/>
      <c r="AD23" s="124"/>
      <c r="AE23" s="131" t="s">
        <v>151</v>
      </c>
      <c r="AF23" s="121"/>
      <c r="AG23" s="119" t="s">
        <v>151</v>
      </c>
      <c r="AH23" s="120" t="s">
        <v>151</v>
      </c>
      <c r="AI23" s="119" t="s">
        <v>151</v>
      </c>
      <c r="AJ23" s="132" t="s">
        <v>151</v>
      </c>
      <c r="AP23" s="70" t="s">
        <v>50</v>
      </c>
      <c r="AQ23" s="153" t="s">
        <v>151</v>
      </c>
      <c r="AR23" s="149" t="s">
        <v>151</v>
      </c>
      <c r="AS23" s="149" t="s">
        <v>151</v>
      </c>
      <c r="AT23" s="149" t="s">
        <v>151</v>
      </c>
      <c r="AU23" s="149" t="s">
        <v>151</v>
      </c>
      <c r="AV23" s="98" t="s">
        <v>151</v>
      </c>
      <c r="AW23" s="154" t="s">
        <v>151</v>
      </c>
      <c r="BB23" s="70" t="s">
        <v>50</v>
      </c>
      <c r="BC23" s="73">
        <v>63295.39356803894</v>
      </c>
      <c r="BD23" s="73">
        <v>63295.39356803894</v>
      </c>
      <c r="BE23" s="73">
        <v>0</v>
      </c>
      <c r="BF23" s="73">
        <v>44.07398334503295</v>
      </c>
      <c r="BG23" s="73">
        <v>0</v>
      </c>
      <c r="BH23" s="22">
        <v>0</v>
      </c>
      <c r="BI23" s="74">
        <v>0</v>
      </c>
      <c r="BK23" s="48">
        <v>44197</v>
      </c>
      <c r="BL23" s="7" t="str">
        <f>'Allocation Factors (R)'!D22</f>
        <v>XXXX</v>
      </c>
      <c r="BM23" s="23" t="e">
        <f t="shared" si="0"/>
        <v>#VALUE!</v>
      </c>
      <c r="BO23" s="48">
        <v>44197</v>
      </c>
      <c r="BP23" s="7" t="str">
        <f>'Allocation Factors (R)'!F22</f>
        <v>XXXX</v>
      </c>
      <c r="BQ23" s="23" t="e">
        <f t="shared" si="1"/>
        <v>#VALUE!</v>
      </c>
    </row>
    <row r="24" spans="1:69" x14ac:dyDescent="0.25">
      <c r="A24" s="48">
        <v>44256</v>
      </c>
      <c r="B24" s="222" t="s">
        <v>151</v>
      </c>
      <c r="C24" s="98" t="s">
        <v>151</v>
      </c>
      <c r="D24" s="99" t="s">
        <v>151</v>
      </c>
      <c r="E24" s="102"/>
      <c r="F24" s="100" t="s">
        <v>151</v>
      </c>
      <c r="G24" s="98" t="s">
        <v>151</v>
      </c>
      <c r="H24" s="99" t="s">
        <v>151</v>
      </c>
      <c r="I24" s="98"/>
      <c r="J24" s="100" t="s">
        <v>151</v>
      </c>
      <c r="K24" s="101" t="s">
        <v>151</v>
      </c>
      <c r="L24" s="110" t="s">
        <v>151</v>
      </c>
      <c r="N24" s="48">
        <v>44197</v>
      </c>
      <c r="O24" s="49"/>
      <c r="P24" s="124"/>
      <c r="Q24" s="131" t="s">
        <v>151</v>
      </c>
      <c r="R24" s="121"/>
      <c r="S24" s="119" t="s">
        <v>151</v>
      </c>
      <c r="T24" s="120" t="s">
        <v>151</v>
      </c>
      <c r="U24" s="119" t="s">
        <v>151</v>
      </c>
      <c r="V24" s="132" t="s">
        <v>151</v>
      </c>
      <c r="AB24" s="48">
        <v>44197</v>
      </c>
      <c r="AC24" s="49"/>
      <c r="AD24" s="124"/>
      <c r="AE24" s="131" t="s">
        <v>151</v>
      </c>
      <c r="AF24" s="121"/>
      <c r="AG24" s="119" t="s">
        <v>151</v>
      </c>
      <c r="AH24" s="120" t="s">
        <v>151</v>
      </c>
      <c r="AI24" s="119" t="s">
        <v>151</v>
      </c>
      <c r="AJ24" s="132" t="s">
        <v>151</v>
      </c>
      <c r="AP24" s="70" t="s">
        <v>51</v>
      </c>
      <c r="AQ24" s="153" t="s">
        <v>151</v>
      </c>
      <c r="AR24" s="149" t="s">
        <v>151</v>
      </c>
      <c r="AS24" s="149" t="s">
        <v>151</v>
      </c>
      <c r="AT24" s="149" t="s">
        <v>151</v>
      </c>
      <c r="AU24" s="149" t="s">
        <v>151</v>
      </c>
      <c r="AV24" s="98" t="s">
        <v>151</v>
      </c>
      <c r="AW24" s="154" t="s">
        <v>151</v>
      </c>
      <c r="BB24" s="70" t="s">
        <v>51</v>
      </c>
      <c r="BC24" s="73">
        <v>60489.14984750747</v>
      </c>
      <c r="BD24" s="73">
        <v>60489.14984750747</v>
      </c>
      <c r="BE24" s="73">
        <v>0</v>
      </c>
      <c r="BF24" s="73">
        <v>0.55880209350590349</v>
      </c>
      <c r="BG24" s="73">
        <v>0</v>
      </c>
      <c r="BH24" s="22">
        <v>0</v>
      </c>
      <c r="BI24" s="74">
        <v>0</v>
      </c>
      <c r="BK24" s="48">
        <v>44228</v>
      </c>
      <c r="BL24" s="7" t="str">
        <f>'Allocation Factors (R)'!D23</f>
        <v>XXXX</v>
      </c>
      <c r="BM24" s="23" t="e">
        <f t="shared" si="0"/>
        <v>#VALUE!</v>
      </c>
      <c r="BO24" s="48">
        <v>44228</v>
      </c>
      <c r="BP24" s="7" t="str">
        <f>'Allocation Factors (R)'!F23</f>
        <v>XXXX</v>
      </c>
      <c r="BQ24" s="23" t="e">
        <f t="shared" si="1"/>
        <v>#VALUE!</v>
      </c>
    </row>
    <row r="25" spans="1:69" x14ac:dyDescent="0.25">
      <c r="A25" s="48">
        <v>44287</v>
      </c>
      <c r="B25" s="222" t="s">
        <v>151</v>
      </c>
      <c r="C25" s="98" t="s">
        <v>151</v>
      </c>
      <c r="D25" s="99" t="s">
        <v>151</v>
      </c>
      <c r="E25" s="102"/>
      <c r="F25" s="100" t="s">
        <v>151</v>
      </c>
      <c r="G25" s="98" t="s">
        <v>151</v>
      </c>
      <c r="H25" s="99" t="s">
        <v>151</v>
      </c>
      <c r="I25" s="98"/>
      <c r="J25" s="100" t="s">
        <v>151</v>
      </c>
      <c r="K25" s="101" t="s">
        <v>151</v>
      </c>
      <c r="L25" s="110" t="s">
        <v>151</v>
      </c>
      <c r="N25" s="48">
        <v>44228</v>
      </c>
      <c r="O25" s="55"/>
      <c r="P25" s="124"/>
      <c r="Q25" s="131" t="s">
        <v>151</v>
      </c>
      <c r="R25" s="118"/>
      <c r="S25" s="119" t="s">
        <v>151</v>
      </c>
      <c r="T25" s="120" t="s">
        <v>151</v>
      </c>
      <c r="U25" s="119" t="s">
        <v>151</v>
      </c>
      <c r="V25" s="132" t="s">
        <v>151</v>
      </c>
      <c r="AB25" s="48">
        <v>44228</v>
      </c>
      <c r="AC25" s="55"/>
      <c r="AD25" s="124"/>
      <c r="AE25" s="131" t="s">
        <v>151</v>
      </c>
      <c r="AF25" s="118"/>
      <c r="AG25" s="119" t="s">
        <v>151</v>
      </c>
      <c r="AH25" s="120" t="s">
        <v>151</v>
      </c>
      <c r="AI25" s="119" t="s">
        <v>151</v>
      </c>
      <c r="AJ25" s="132" t="s">
        <v>151</v>
      </c>
      <c r="AP25" s="70" t="s">
        <v>52</v>
      </c>
      <c r="AQ25" s="153" t="s">
        <v>151</v>
      </c>
      <c r="AR25" s="149" t="s">
        <v>151</v>
      </c>
      <c r="AS25" s="149" t="s">
        <v>151</v>
      </c>
      <c r="AT25" s="149" t="s">
        <v>151</v>
      </c>
      <c r="AU25" s="149" t="s">
        <v>151</v>
      </c>
      <c r="AV25" s="98" t="s">
        <v>151</v>
      </c>
      <c r="AW25" s="154" t="s">
        <v>151</v>
      </c>
      <c r="BB25" s="70" t="s">
        <v>52</v>
      </c>
      <c r="BC25" s="73">
        <v>193611.82205581662</v>
      </c>
      <c r="BD25" s="73">
        <v>193611.82205581662</v>
      </c>
      <c r="BE25" s="73">
        <v>0</v>
      </c>
      <c r="BF25" s="73">
        <v>0</v>
      </c>
      <c r="BG25" s="73">
        <v>0</v>
      </c>
      <c r="BH25" s="22">
        <v>0</v>
      </c>
      <c r="BI25" s="74">
        <v>0</v>
      </c>
      <c r="BK25" s="48">
        <v>44256</v>
      </c>
      <c r="BL25" s="7" t="str">
        <f>'Allocation Factors (R)'!D24</f>
        <v>XXXX</v>
      </c>
      <c r="BM25" s="23" t="e">
        <f t="shared" si="0"/>
        <v>#VALUE!</v>
      </c>
      <c r="BO25" s="48">
        <v>44256</v>
      </c>
      <c r="BP25" s="7" t="str">
        <f>'Allocation Factors (R)'!F24</f>
        <v>XXXX</v>
      </c>
      <c r="BQ25" s="23" t="e">
        <f t="shared" si="1"/>
        <v>#VALUE!</v>
      </c>
    </row>
    <row r="26" spans="1:69" x14ac:dyDescent="0.25">
      <c r="A26" s="48"/>
      <c r="B26" s="131"/>
      <c r="C26" s="102"/>
      <c r="D26" s="103"/>
      <c r="E26" s="102"/>
      <c r="F26" s="100"/>
      <c r="G26" s="98"/>
      <c r="H26" s="99"/>
      <c r="I26" s="98"/>
      <c r="J26" s="100"/>
      <c r="K26" s="98"/>
      <c r="L26" s="110"/>
      <c r="N26" s="48">
        <v>44256</v>
      </c>
      <c r="O26" s="55"/>
      <c r="P26" s="124"/>
      <c r="Q26" s="131" t="s">
        <v>151</v>
      </c>
      <c r="R26" s="118"/>
      <c r="S26" s="119" t="s">
        <v>151</v>
      </c>
      <c r="T26" s="120" t="s">
        <v>151</v>
      </c>
      <c r="U26" s="119" t="s">
        <v>151</v>
      </c>
      <c r="V26" s="132" t="s">
        <v>151</v>
      </c>
      <c r="AB26" s="48">
        <v>44256</v>
      </c>
      <c r="AC26" s="55"/>
      <c r="AD26" s="124"/>
      <c r="AE26" s="131" t="s">
        <v>151</v>
      </c>
      <c r="AF26" s="118"/>
      <c r="AG26" s="119" t="s">
        <v>151</v>
      </c>
      <c r="AH26" s="120" t="s">
        <v>151</v>
      </c>
      <c r="AI26" s="119" t="s">
        <v>151</v>
      </c>
      <c r="AJ26" s="132" t="s">
        <v>151</v>
      </c>
      <c r="AP26" s="70" t="s">
        <v>53</v>
      </c>
      <c r="AQ26" s="153" t="s">
        <v>151</v>
      </c>
      <c r="AR26" s="149" t="s">
        <v>151</v>
      </c>
      <c r="AS26" s="149" t="s">
        <v>151</v>
      </c>
      <c r="AT26" s="149" t="s">
        <v>151</v>
      </c>
      <c r="AU26" s="149" t="s">
        <v>151</v>
      </c>
      <c r="AV26" s="98" t="s">
        <v>151</v>
      </c>
      <c r="AW26" s="154" t="s">
        <v>151</v>
      </c>
      <c r="BB26" s="70" t="s">
        <v>53</v>
      </c>
      <c r="BC26" s="73">
        <v>194680.4206161499</v>
      </c>
      <c r="BD26" s="73">
        <v>194680.4206161499</v>
      </c>
      <c r="BE26" s="73">
        <v>0</v>
      </c>
      <c r="BF26" s="73">
        <v>0</v>
      </c>
      <c r="BG26" s="73">
        <v>0</v>
      </c>
      <c r="BH26" s="22">
        <v>0</v>
      </c>
      <c r="BI26" s="74">
        <v>0</v>
      </c>
      <c r="BK26" s="48">
        <v>44287</v>
      </c>
      <c r="BL26" s="7" t="str">
        <f>'Allocation Factors (R)'!D25</f>
        <v>XXXX</v>
      </c>
      <c r="BM26" s="23" t="e">
        <f t="shared" si="0"/>
        <v>#VALUE!</v>
      </c>
      <c r="BO26" s="48">
        <v>44287</v>
      </c>
      <c r="BP26" s="7" t="str">
        <f>'Allocation Factors (R)'!F25</f>
        <v>XXXX</v>
      </c>
      <c r="BQ26" s="23" t="e">
        <f t="shared" si="1"/>
        <v>#VALUE!</v>
      </c>
    </row>
    <row r="27" spans="1:69" ht="13.8" thickBot="1" x14ac:dyDescent="0.3">
      <c r="A27" s="57" t="s">
        <v>16</v>
      </c>
      <c r="B27" s="111" t="s">
        <v>151</v>
      </c>
      <c r="C27" s="112" t="s">
        <v>151</v>
      </c>
      <c r="D27" s="113" t="s">
        <v>151</v>
      </c>
      <c r="E27" s="114"/>
      <c r="F27" s="115" t="s">
        <v>151</v>
      </c>
      <c r="G27" s="112" t="s">
        <v>151</v>
      </c>
      <c r="H27" s="113" t="s">
        <v>151</v>
      </c>
      <c r="I27" s="116"/>
      <c r="J27" s="115" t="s">
        <v>151</v>
      </c>
      <c r="K27" s="112"/>
      <c r="L27" s="117" t="s">
        <v>152</v>
      </c>
      <c r="N27" s="48">
        <v>44287</v>
      </c>
      <c r="O27" s="55"/>
      <c r="P27" s="124"/>
      <c r="Q27" s="131" t="s">
        <v>151</v>
      </c>
      <c r="R27" s="118"/>
      <c r="S27" s="119" t="s">
        <v>151</v>
      </c>
      <c r="T27" s="120" t="s">
        <v>151</v>
      </c>
      <c r="U27" s="119" t="s">
        <v>151</v>
      </c>
      <c r="V27" s="132" t="s">
        <v>151</v>
      </c>
      <c r="AB27" s="48">
        <v>44287</v>
      </c>
      <c r="AC27" s="55"/>
      <c r="AD27" s="124"/>
      <c r="AE27" s="131" t="s">
        <v>151</v>
      </c>
      <c r="AF27" s="118"/>
      <c r="AG27" s="119" t="s">
        <v>151</v>
      </c>
      <c r="AH27" s="120" t="s">
        <v>151</v>
      </c>
      <c r="AI27" s="119" t="s">
        <v>151</v>
      </c>
      <c r="AJ27" s="132" t="s">
        <v>151</v>
      </c>
      <c r="AP27" s="70"/>
      <c r="AQ27" s="142"/>
      <c r="AR27" s="139"/>
      <c r="AS27" s="139"/>
      <c r="AT27" s="139"/>
      <c r="AU27" s="139"/>
      <c r="AV27" s="98"/>
      <c r="AW27" s="143"/>
      <c r="BB27" s="70"/>
      <c r="BC27" s="42"/>
      <c r="BD27" s="42"/>
      <c r="BE27" s="42"/>
      <c r="BF27" s="42"/>
      <c r="BG27" s="42"/>
      <c r="BH27" s="22"/>
      <c r="BI27" s="43"/>
      <c r="BK27" s="70"/>
      <c r="BL27" s="70"/>
      <c r="BM27" s="47"/>
      <c r="BO27" s="70"/>
      <c r="BP27" s="70"/>
      <c r="BQ27" s="47"/>
    </row>
    <row r="28" spans="1:69" ht="14.4" thickTop="1" thickBot="1" x14ac:dyDescent="0.3">
      <c r="N28" s="48"/>
      <c r="O28" s="49"/>
      <c r="P28" s="124"/>
      <c r="Q28" s="131"/>
      <c r="R28" s="121"/>
      <c r="S28" s="119"/>
      <c r="T28" s="120"/>
      <c r="U28" s="122"/>
      <c r="V28" s="133"/>
      <c r="AB28" s="48"/>
      <c r="AC28" s="49"/>
      <c r="AD28" s="124"/>
      <c r="AE28" s="131"/>
      <c r="AF28" s="121"/>
      <c r="AG28" s="119"/>
      <c r="AH28" s="120"/>
      <c r="AI28" s="122"/>
      <c r="AJ28" s="133"/>
      <c r="AP28" s="75" t="s">
        <v>54</v>
      </c>
      <c r="AQ28" s="155" t="s">
        <v>151</v>
      </c>
      <c r="AR28" s="156" t="s">
        <v>151</v>
      </c>
      <c r="AS28" s="156" t="s">
        <v>151</v>
      </c>
      <c r="AT28" s="156" t="s">
        <v>151</v>
      </c>
      <c r="AU28" s="156" t="s">
        <v>151</v>
      </c>
      <c r="AV28" s="157" t="s">
        <v>151</v>
      </c>
      <c r="AW28" s="158" t="s">
        <v>151</v>
      </c>
      <c r="BB28" s="75" t="s">
        <v>54</v>
      </c>
      <c r="BC28" s="76">
        <v>5128146.6450042715</v>
      </c>
      <c r="BD28" s="76">
        <v>5124754.6559724808</v>
      </c>
      <c r="BE28" s="76">
        <v>6652.1550000000052</v>
      </c>
      <c r="BF28" s="76">
        <v>178583.93499999997</v>
      </c>
      <c r="BG28" s="76">
        <v>0</v>
      </c>
      <c r="BH28" s="77">
        <v>-1197386.8820572882</v>
      </c>
      <c r="BI28" s="78">
        <v>20</v>
      </c>
      <c r="BK28" s="32"/>
      <c r="BL28" s="32"/>
      <c r="BM28" s="34" t="e">
        <f>SUM(BM15:BM27)</f>
        <v>#VALUE!</v>
      </c>
      <c r="BO28" s="32"/>
      <c r="BP28" s="32"/>
      <c r="BQ28" s="34" t="e">
        <f>SUM(BQ15:BQ27)</f>
        <v>#VALUE!</v>
      </c>
    </row>
    <row r="29" spans="1:69" ht="14.4" thickTop="1" thickBot="1" x14ac:dyDescent="0.3">
      <c r="N29" s="57" t="s">
        <v>139</v>
      </c>
      <c r="O29" s="58"/>
      <c r="P29" s="125"/>
      <c r="Q29" s="111" t="s">
        <v>151</v>
      </c>
      <c r="R29" s="134"/>
      <c r="S29" s="135" t="s">
        <v>151</v>
      </c>
      <c r="T29" s="136" t="s">
        <v>151</v>
      </c>
      <c r="U29" s="137" t="s">
        <v>151</v>
      </c>
      <c r="V29" s="138" t="s">
        <v>151</v>
      </c>
      <c r="AB29" s="57" t="s">
        <v>139</v>
      </c>
      <c r="AC29" s="58"/>
      <c r="AD29" s="125"/>
      <c r="AE29" s="111" t="s">
        <v>151</v>
      </c>
      <c r="AF29" s="134"/>
      <c r="AG29" s="135" t="s">
        <v>151</v>
      </c>
      <c r="AH29" s="136" t="s">
        <v>151</v>
      </c>
      <c r="AI29" s="137" t="s">
        <v>151</v>
      </c>
      <c r="AJ29" s="138" t="s">
        <v>151</v>
      </c>
      <c r="AP29" s="17"/>
      <c r="AQ29" s="42"/>
      <c r="AR29" s="42"/>
      <c r="AS29" s="42"/>
      <c r="AT29" s="42"/>
      <c r="AU29" s="42"/>
      <c r="AV29" s="42"/>
      <c r="AW29" s="43"/>
      <c r="BB29" s="17"/>
      <c r="BC29" s="39"/>
      <c r="BD29" s="39"/>
      <c r="BE29" s="39"/>
      <c r="BF29" s="39"/>
      <c r="BG29" s="39"/>
      <c r="BH29" s="39"/>
      <c r="BI29" s="40"/>
    </row>
    <row r="30" spans="1:69" ht="13.8" thickTop="1" x14ac:dyDescent="0.25">
      <c r="P30" s="64"/>
      <c r="R30" s="65"/>
      <c r="S30" s="66"/>
      <c r="U30" s="66"/>
      <c r="AD30" s="64"/>
      <c r="AF30" s="65"/>
      <c r="AG30" s="66"/>
      <c r="AI30" s="66"/>
      <c r="AP30" s="75" t="s">
        <v>146</v>
      </c>
      <c r="AQ30" s="45"/>
      <c r="AR30" s="45"/>
      <c r="AS30" s="76">
        <v>-17037.646372961259</v>
      </c>
      <c r="AT30" s="76">
        <v>17110.682415166521</v>
      </c>
      <c r="AU30" s="76">
        <v>-7.2759576141834259E-10</v>
      </c>
      <c r="AV30" s="45"/>
      <c r="AW30" s="14"/>
      <c r="BB30" s="75" t="s">
        <v>146</v>
      </c>
      <c r="BC30" s="45"/>
      <c r="BD30" s="45"/>
      <c r="BE30" s="76">
        <v>-7.2759576141834259E-12</v>
      </c>
      <c r="BF30" s="76">
        <v>0</v>
      </c>
      <c r="BG30" s="76">
        <v>0</v>
      </c>
      <c r="BH30" s="45"/>
      <c r="BI30" s="14"/>
      <c r="BQ30" s="24" t="e">
        <f>BQ28+BM28+L27</f>
        <v>#VALUE!</v>
      </c>
    </row>
    <row r="31" spans="1:69" x14ac:dyDescent="0.25">
      <c r="O31" s="67"/>
      <c r="P31" s="64"/>
      <c r="Q31" s="67"/>
      <c r="R31" s="65"/>
      <c r="S31" s="66"/>
      <c r="U31" s="66"/>
      <c r="AC31" s="67"/>
      <c r="AD31" s="64"/>
      <c r="AE31" s="67"/>
      <c r="AF31" s="65"/>
      <c r="AG31" s="66"/>
      <c r="AI31" s="66"/>
      <c r="BQ31" s="24" t="e">
        <f>BQ30-J27</f>
        <v>#VALUE!</v>
      </c>
    </row>
    <row r="32" spans="1:69" x14ac:dyDescent="0.25">
      <c r="O32" s="67"/>
      <c r="P32" s="64"/>
      <c r="Q32" s="67"/>
      <c r="R32" s="65"/>
      <c r="S32" s="66"/>
      <c r="T32" s="68"/>
      <c r="U32" s="66"/>
      <c r="AC32" s="67"/>
      <c r="AD32" s="64"/>
      <c r="AE32" s="67"/>
      <c r="AF32" s="65"/>
      <c r="AG32" s="66"/>
      <c r="AH32" s="68"/>
      <c r="AI32" s="66"/>
    </row>
  </sheetData>
  <mergeCells count="15">
    <mergeCell ref="A2:L2"/>
    <mergeCell ref="N2:V2"/>
    <mergeCell ref="AB2:AJ2"/>
    <mergeCell ref="AP2:AW2"/>
    <mergeCell ref="BB2:BI2"/>
    <mergeCell ref="A1:L1"/>
    <mergeCell ref="N1:V1"/>
    <mergeCell ref="AB1:AJ1"/>
    <mergeCell ref="AP1:AW1"/>
    <mergeCell ref="BB1:BI1"/>
    <mergeCell ref="A3:L3"/>
    <mergeCell ref="N3:V3"/>
    <mergeCell ref="AB3:AJ3"/>
    <mergeCell ref="AP3:AW3"/>
    <mergeCell ref="BB3:BI3"/>
  </mergeCells>
  <pageMargins left="0.7" right="0.7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CA3AA01-902A-46A0-B1A2-A3DDC1668E3A}"/>
</file>

<file path=customXml/itemProps2.xml><?xml version="1.0" encoding="utf-8"?>
<ds:datastoreItem xmlns:ds="http://schemas.openxmlformats.org/officeDocument/2006/customXml" ds:itemID="{BB2A3DC1-446B-4F20-A07A-671C6B9BA954}"/>
</file>

<file path=customXml/itemProps3.xml><?xml version="1.0" encoding="utf-8"?>
<ds:datastoreItem xmlns:ds="http://schemas.openxmlformats.org/officeDocument/2006/customXml" ds:itemID="{FC35809C-79D2-4861-9555-B6423ACE94D8}"/>
</file>

<file path=customXml/itemProps4.xml><?xml version="1.0" encoding="utf-8"?>
<ds:datastoreItem xmlns:ds="http://schemas.openxmlformats.org/officeDocument/2006/customXml" ds:itemID="{AA34A080-C354-43BD-B8D9-243407D5C8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Redacted</vt:lpstr>
      <vt:lpstr>Monthly Cost Summary (R)</vt:lpstr>
      <vt:lpstr>Cost Summary (R)</vt:lpstr>
      <vt:lpstr>INC-DEC Summary-All Reserves</vt:lpstr>
      <vt:lpstr>INC-DEC Summary-CRO Only</vt:lpstr>
      <vt:lpstr>WY 1929 (R)</vt:lpstr>
      <vt:lpstr>WY 1930 (R)</vt:lpstr>
      <vt:lpstr>WY 1931 (R)</vt:lpstr>
      <vt:lpstr>WY 1932 (R)</vt:lpstr>
      <vt:lpstr>WY 1933 (R)</vt:lpstr>
      <vt:lpstr>WY 1934 (R)</vt:lpstr>
      <vt:lpstr> WY 1935 (R)</vt:lpstr>
      <vt:lpstr>WY 1936 (R)</vt:lpstr>
      <vt:lpstr>WY 1937 (R)</vt:lpstr>
      <vt:lpstr>WY 1938 (R)</vt:lpstr>
      <vt:lpstr>WY 1939 (R)</vt:lpstr>
      <vt:lpstr>WY 1940 (R)</vt:lpstr>
      <vt:lpstr>WY 1941 (R)</vt:lpstr>
      <vt:lpstr>WY 1942 (R)</vt:lpstr>
      <vt:lpstr>WY 1943 (R)</vt:lpstr>
      <vt:lpstr>WY 1944 (R)</vt:lpstr>
      <vt:lpstr>WY 1945 (R)</vt:lpstr>
      <vt:lpstr>WY 1946 (R)</vt:lpstr>
      <vt:lpstr> WY 1947 (R)</vt:lpstr>
      <vt:lpstr>WY 1948 (R)</vt:lpstr>
      <vt:lpstr>WY 1949 (R)</vt:lpstr>
      <vt:lpstr>WY 1950 (R)</vt:lpstr>
      <vt:lpstr>WY 1951 (R)</vt:lpstr>
      <vt:lpstr>WY 1952 (R)</vt:lpstr>
      <vt:lpstr>WY 1953 (R)</vt:lpstr>
      <vt:lpstr>WY 1954 (R)</vt:lpstr>
      <vt:lpstr>WY 1955 (R)</vt:lpstr>
      <vt:lpstr>WY 1956 (R)</vt:lpstr>
      <vt:lpstr>WY 1957 (R)</vt:lpstr>
      <vt:lpstr>WY 1958 (R)</vt:lpstr>
      <vt:lpstr>WY 1959 (R)</vt:lpstr>
      <vt:lpstr>WY 1960 (R)</vt:lpstr>
      <vt:lpstr>WY 1961 (R)</vt:lpstr>
      <vt:lpstr>WY 1962 (R)</vt:lpstr>
      <vt:lpstr>WY 1963 (R)</vt:lpstr>
      <vt:lpstr>WY 1964 (R)</vt:lpstr>
      <vt:lpstr>WY 1965 (R)</vt:lpstr>
      <vt:lpstr>WY 1966 (R)</vt:lpstr>
      <vt:lpstr>WY 1967 (R)</vt:lpstr>
      <vt:lpstr>WY 1968 (R)</vt:lpstr>
      <vt:lpstr>WY 1969 (R)</vt:lpstr>
      <vt:lpstr>WY 1970 (R)</vt:lpstr>
      <vt:lpstr>WY 1971 (R)</vt:lpstr>
      <vt:lpstr>WY 1972 (R)</vt:lpstr>
      <vt:lpstr>WY 1973 (R)</vt:lpstr>
      <vt:lpstr>WY 1974 (R)</vt:lpstr>
      <vt:lpstr>WY 1975 (R)</vt:lpstr>
      <vt:lpstr>WY 1976 (R)</vt:lpstr>
      <vt:lpstr>WY 1977 (R)</vt:lpstr>
      <vt:lpstr>WY 1978 (R)</vt:lpstr>
      <vt:lpstr>WY 1979 (R)</vt:lpstr>
      <vt:lpstr>WY 1980 (R)</vt:lpstr>
      <vt:lpstr>WY 1981 (R)</vt:lpstr>
      <vt:lpstr>WY 1982 (R)</vt:lpstr>
      <vt:lpstr>WY 1983 (R)</vt:lpstr>
      <vt:lpstr>WY 1984 (R)</vt:lpstr>
      <vt:lpstr>WY 1985 (R)</vt:lpstr>
      <vt:lpstr>WY 1986 (R)</vt:lpstr>
      <vt:lpstr>WY 1987 (R)</vt:lpstr>
      <vt:lpstr>WY 1988 (R)</vt:lpstr>
      <vt:lpstr>WY 1989 (R)</vt:lpstr>
      <vt:lpstr>WY 1990 (R)</vt:lpstr>
      <vt:lpstr>WY 1991 (R)</vt:lpstr>
      <vt:lpstr>WY 1992 (R)</vt:lpstr>
      <vt:lpstr>WY 1993 (R)</vt:lpstr>
      <vt:lpstr>WY 1994 (R)</vt:lpstr>
      <vt:lpstr>WY 1995 (R)</vt:lpstr>
      <vt:lpstr>WY 1996 (R)</vt:lpstr>
      <vt:lpstr>WY 1997 (R)</vt:lpstr>
      <vt:lpstr> WY 1998 (R)</vt:lpstr>
      <vt:lpstr>WY 1999 (R)</vt:lpstr>
      <vt:lpstr>WY 2000 (R)</vt:lpstr>
      <vt:lpstr>WY 2001 (R)</vt:lpstr>
      <vt:lpstr>WY 2002 (R)</vt:lpstr>
      <vt:lpstr>WY 2003 (R)</vt:lpstr>
      <vt:lpstr>WY 2004 (R)</vt:lpstr>
      <vt:lpstr> WY 2005 (R)</vt:lpstr>
      <vt:lpstr>WY 2006 (R)</vt:lpstr>
      <vt:lpstr>WY 2007 (R)</vt:lpstr>
      <vt:lpstr>WY 2008 (R)</vt:lpstr>
      <vt:lpstr>Current Year Output (R)</vt:lpstr>
      <vt:lpstr>Blank Template</vt:lpstr>
      <vt:lpstr>Allocation Factors (R)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 Reed</dc:creator>
  <cp:lastModifiedBy>No Name</cp:lastModifiedBy>
  <cp:lastPrinted>2019-05-04T14:01:45Z</cp:lastPrinted>
  <dcterms:created xsi:type="dcterms:W3CDTF">2016-01-31T20:49:58Z</dcterms:created>
  <dcterms:modified xsi:type="dcterms:W3CDTF">2019-06-25T23:51:13Z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